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5104" windowHeight="9816"/>
  </bookViews>
  <sheets>
    <sheet name="Comparison" sheetId="1" r:id="rId1"/>
  </sheets>
  <definedNames>
    <definedName name="_xlnm.Print_Area" localSheetId="0">Comparison!$A$1:$I$52</definedName>
  </definedNames>
  <calcPr calcId="162913"/>
</workbook>
</file>

<file path=xl/calcChain.xml><?xml version="1.0" encoding="utf-8"?>
<calcChain xmlns="http://schemas.openxmlformats.org/spreadsheetml/2006/main">
  <c r="G44" i="1" l="1"/>
  <c r="F44" i="1"/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3" i="1"/>
  <c r="K33" i="1" s="1"/>
  <c r="J34" i="1"/>
  <c r="K34" i="1" s="1"/>
  <c r="J35" i="1"/>
  <c r="K35" i="1" s="1"/>
  <c r="J36" i="1"/>
  <c r="K36" i="1" s="1"/>
  <c r="J37" i="1"/>
  <c r="K37" i="1" s="1"/>
  <c r="J39" i="1"/>
  <c r="K39" i="1" s="1"/>
  <c r="J40" i="1"/>
  <c r="K40" i="1" s="1"/>
  <c r="J42" i="1"/>
  <c r="K42" i="1" s="1"/>
  <c r="J43" i="1"/>
  <c r="K43" i="1" s="1"/>
  <c r="J8" i="1"/>
  <c r="K8" i="1" s="1"/>
  <c r="F20" i="1" l="1"/>
  <c r="G20" i="1"/>
  <c r="C20" i="1"/>
  <c r="E36" i="1"/>
  <c r="E37" i="1"/>
  <c r="E34" i="1"/>
  <c r="E31" i="1"/>
  <c r="J20" i="1" l="1"/>
  <c r="K20" i="1" s="1"/>
  <c r="H35" i="1"/>
  <c r="H36" i="1"/>
  <c r="I36" i="1" s="1"/>
  <c r="H37" i="1"/>
  <c r="I37" i="1" s="1"/>
  <c r="H40" i="1"/>
  <c r="H43" i="1"/>
  <c r="H34" i="1"/>
  <c r="I34" i="1" s="1"/>
  <c r="H23" i="1"/>
  <c r="H24" i="1"/>
  <c r="H25" i="1"/>
  <c r="H26" i="1"/>
  <c r="H27" i="1"/>
  <c r="H28" i="1"/>
  <c r="H29" i="1"/>
  <c r="H30" i="1"/>
  <c r="H31" i="1"/>
  <c r="I31" i="1" s="1"/>
  <c r="H22" i="1"/>
  <c r="H9" i="1"/>
  <c r="H10" i="1"/>
  <c r="H11" i="1"/>
  <c r="H12" i="1"/>
  <c r="H13" i="1"/>
  <c r="H14" i="1"/>
  <c r="H15" i="1"/>
  <c r="H16" i="1"/>
  <c r="H17" i="1"/>
  <c r="H18" i="1"/>
  <c r="H19" i="1"/>
  <c r="H20" i="1"/>
  <c r="H8" i="1"/>
  <c r="G41" i="1"/>
  <c r="G47" i="1" s="1"/>
  <c r="F41" i="1"/>
  <c r="F47" i="1" s="1"/>
  <c r="D38" i="1"/>
  <c r="C38" i="1"/>
  <c r="G38" i="1"/>
  <c r="F38" i="1"/>
  <c r="G32" i="1"/>
  <c r="F32" i="1"/>
  <c r="D32" i="1"/>
  <c r="C32" i="1"/>
  <c r="E35" i="1"/>
  <c r="J38" i="1" l="1"/>
  <c r="K38" i="1" s="1"/>
  <c r="J32" i="1"/>
  <c r="K32" i="1" s="1"/>
  <c r="H38" i="1"/>
  <c r="H32" i="1"/>
  <c r="H44" i="1"/>
  <c r="H47" i="1"/>
  <c r="H41" i="1"/>
  <c r="I35" i="1"/>
  <c r="F46" i="1"/>
  <c r="F48" i="1" s="1"/>
  <c r="F50" i="1" s="1"/>
  <c r="G46" i="1"/>
  <c r="E32" i="1"/>
  <c r="D20" i="1"/>
  <c r="D46" i="1" s="1"/>
  <c r="C46" i="1"/>
  <c r="C41" i="1"/>
  <c r="D41" i="1"/>
  <c r="D44" i="1"/>
  <c r="E40" i="1"/>
  <c r="I40" i="1" s="1"/>
  <c r="E29" i="1"/>
  <c r="I29" i="1" s="1"/>
  <c r="E28" i="1"/>
  <c r="I28" i="1" s="1"/>
  <c r="E27" i="1"/>
  <c r="I27" i="1" s="1"/>
  <c r="E26" i="1"/>
  <c r="I26" i="1" s="1"/>
  <c r="E8" i="1"/>
  <c r="I8" i="1" s="1"/>
  <c r="E43" i="1"/>
  <c r="I43" i="1" s="1"/>
  <c r="E30" i="1"/>
  <c r="I30" i="1" s="1"/>
  <c r="E25" i="1"/>
  <c r="I25" i="1" s="1"/>
  <c r="E24" i="1"/>
  <c r="I24" i="1" s="1"/>
  <c r="E23" i="1"/>
  <c r="I23" i="1" s="1"/>
  <c r="E22" i="1"/>
  <c r="I22" i="1" s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0" i="1"/>
  <c r="I10" i="1" s="1"/>
  <c r="E9" i="1"/>
  <c r="I9" i="1" s="1"/>
  <c r="C44" i="1"/>
  <c r="J44" i="1" s="1"/>
  <c r="K44" i="1" s="1"/>
  <c r="C47" i="1" l="1"/>
  <c r="J41" i="1"/>
  <c r="K41" i="1" s="1"/>
  <c r="I32" i="1"/>
  <c r="H46" i="1"/>
  <c r="G48" i="1"/>
  <c r="E11" i="1"/>
  <c r="I11" i="1" s="1"/>
  <c r="E44" i="1"/>
  <c r="I44" i="1" s="1"/>
  <c r="E38" i="1"/>
  <c r="I38" i="1" s="1"/>
  <c r="E41" i="1"/>
  <c r="I41" i="1" s="1"/>
  <c r="D47" i="1"/>
  <c r="E47" i="1" l="1"/>
  <c r="I47" i="1" s="1"/>
  <c r="G50" i="1"/>
  <c r="H50" i="1" s="1"/>
  <c r="H48" i="1"/>
  <c r="C48" i="1"/>
  <c r="C50" i="1" s="1"/>
  <c r="E20" i="1"/>
  <c r="I20" i="1" s="1"/>
  <c r="E46" i="1" l="1"/>
  <c r="I46" i="1" s="1"/>
  <c r="D48" i="1"/>
  <c r="D50" i="1" s="1"/>
  <c r="E50" i="1" s="1"/>
  <c r="I50" i="1" s="1"/>
  <c r="E48" i="1" l="1"/>
  <c r="I48" i="1" s="1"/>
</calcChain>
</file>

<file path=xl/sharedStrings.xml><?xml version="1.0" encoding="utf-8"?>
<sst xmlns="http://schemas.openxmlformats.org/spreadsheetml/2006/main" count="63" uniqueCount="56">
  <si>
    <t>BANK NAME</t>
  </si>
  <si>
    <t>TOTAL</t>
  </si>
  <si>
    <t>DEPOSITS</t>
  </si>
  <si>
    <t>ADVANCES</t>
  </si>
  <si>
    <t>Sr. No</t>
  </si>
  <si>
    <t>PUBLIC SECTOR BANKS</t>
  </si>
  <si>
    <t>UCO BANK</t>
  </si>
  <si>
    <t>IDBI Bk Ltd</t>
  </si>
  <si>
    <t>PRIVATE SECTOR BANKS</t>
  </si>
  <si>
    <t>J&amp;K BK Ltd</t>
  </si>
  <si>
    <t>HDFC BK Ltd</t>
  </si>
  <si>
    <t>ICICI Bk Ltd</t>
  </si>
  <si>
    <t>AXIS Bank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</si>
  <si>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</si>
  <si>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</si>
  <si>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</si>
  <si>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</si>
  <si>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</si>
  <si>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>IndusInd Bank</t>
  </si>
  <si>
    <t>Federal Bank Ltd.</t>
  </si>
  <si>
    <t>Kotak Mahindra Bk. Ltd.</t>
  </si>
  <si>
    <t>Yes Bank</t>
  </si>
  <si>
    <t>CAPITAL SMALL FINANCE BK.</t>
  </si>
  <si>
    <t>Punjab Gramin Bank</t>
  </si>
  <si>
    <t>OVERALL  CD RATIO</t>
  </si>
  <si>
    <t>DIFF. OF CD RATIO</t>
  </si>
  <si>
    <t>Bandhan Bank</t>
  </si>
  <si>
    <t>UJJIVAN SMALL FINANCE BANK</t>
  </si>
  <si>
    <t xml:space="preserve">JANA SMALL FINANCE BANK </t>
  </si>
  <si>
    <t>AU SMALL FINANCE BANK</t>
  </si>
  <si>
    <t>SMALL FINANCE BANKS</t>
  </si>
  <si>
    <t>D.</t>
  </si>
  <si>
    <t>E.</t>
  </si>
  <si>
    <t>Comm.Bks (A+B+C)</t>
  </si>
  <si>
    <t>RRBs ( D)</t>
  </si>
  <si>
    <t>TOTAL (A+B+C+D)</t>
  </si>
  <si>
    <t>G. TOTAL (A+B+C+D+E)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</si>
  <si>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</si>
  <si>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</si>
  <si>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</si>
  <si>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</si>
  <si>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</si>
  <si>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</si>
  <si>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</si>
  <si>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</si>
  <si>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</si>
  <si>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</si>
  <si>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</si>
  <si>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Pb. State Cooperative Bank</t>
  </si>
  <si>
    <t>Change in deposit</t>
  </si>
  <si>
    <t>BANKWISE CD RATIO DECEMBER  2019/ DECEMBER  2020 (YOY)</t>
  </si>
  <si>
    <t>AGG. TOTAL DEC. 2019</t>
  </si>
  <si>
    <t>AGG. TOTAL DEC. 2020</t>
  </si>
  <si>
    <t>ANNEXURE - 11</t>
  </si>
  <si>
    <t>(Amount in Lakhs)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</si>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</sst>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Tahoma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Tahoma"/>
      <family val="2"/>
    </font>
    <font>
      <sz val="12"/>
      <color theme="1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6" fillId="0" borderId="22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4" xfId="0" applyFont="1" applyFill="1" applyBorder="1" applyAlignment="1">
      <alignment horizontal="center"/>
    </xf>
    <xf numFmtId="0" fontId="11" fillId="0" borderId="16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0" fontId="10" fillId="0" borderId="30" xfId="0" applyNumberFormat="1" applyFont="1" applyFill="1" applyBorder="1" applyAlignment="1">
      <alignment horizontal="center"/>
    </xf>
    <xf numFmtId="10" fontId="10" fillId="0" borderId="31" xfId="0" applyNumberFormat="1" applyFont="1" applyFill="1" applyBorder="1" applyAlignment="1">
      <alignment horizontal="center"/>
    </xf>
    <xf numFmtId="10" fontId="10" fillId="0" borderId="11" xfId="0" applyNumberFormat="1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10" fontId="10" fillId="0" borderId="32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10" fontId="9" fillId="0" borderId="3" xfId="1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13" fillId="0" borderId="0" xfId="0" applyFont="1"/>
    <xf numFmtId="1" fontId="10" fillId="0" borderId="4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/>
    </xf>
    <xf numFmtId="1" fontId="10" fillId="0" borderId="33" xfId="0" applyNumberFormat="1" applyFon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10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/>
    </xf>
    <xf numFmtId="10" fontId="10" fillId="0" borderId="34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0" fontId="10" fillId="0" borderId="1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view="pageBreakPreview" zoomScale="115" zoomScaleSheetLayoutView="115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H55" sqref="H55"/>
    </sheetView>
  </sheetViews>
  <sheetFormatPr defaultRowHeight="16.8" x14ac:dyDescent="0.3"/>
  <cols>
    <col min="1" max="1" width="6.109375" style="8" customWidth="1"/>
    <col min="2" max="2" width="35.109375" style="9" customWidth="1"/>
    <col min="3" max="3" width="14.44140625" style="1" customWidth="1"/>
    <col min="4" max="4" width="12.6640625" style="1" customWidth="1"/>
    <col min="5" max="5" width="11.88671875" style="8" customWidth="1"/>
    <col min="6" max="6" width="14" style="8" customWidth="1"/>
    <col min="7" max="7" width="14.6640625" style="8" customWidth="1"/>
    <col min="8" max="8" width="14.21875" style="44" customWidth="1"/>
    <col min="9" max="9" width="14.6640625" style="44" customWidth="1"/>
    <col min="10" max="10" width="15.88671875" hidden="1" customWidth="1"/>
    <col min="11" max="11" width="11.6640625" hidden="1" customWidth="1"/>
  </cols>
  <sheetData>
    <row r="1" spans="1:11" ht="18" customHeight="1" x14ac:dyDescent="0.3"/>
    <row r="2" spans="1:11" ht="26.25" customHeight="1" thickBot="1" x14ac:dyDescent="0.35">
      <c r="A2" s="1"/>
      <c r="B2" s="2"/>
      <c r="C2" s="2"/>
      <c r="D2" s="2"/>
      <c r="E2" s="2"/>
      <c r="F2" s="2"/>
      <c r="G2" s="2"/>
      <c r="H2" s="65" t="s">
        <v>53</v>
      </c>
      <c r="I2" s="65"/>
    </row>
    <row r="3" spans="1:11" ht="36.6" customHeight="1" thickBot="1" x14ac:dyDescent="0.3">
      <c r="A3" s="74" t="s">
        <v>50</v>
      </c>
      <c r="B3" s="75"/>
      <c r="C3" s="75"/>
      <c r="D3" s="75"/>
      <c r="E3" s="75"/>
      <c r="F3" s="75"/>
      <c r="G3" s="75"/>
      <c r="H3" s="75"/>
      <c r="I3" s="76"/>
    </row>
    <row r="4" spans="1:11" ht="20.25" customHeight="1" thickBot="1" x14ac:dyDescent="0.35">
      <c r="A4" s="3"/>
      <c r="B4" s="4"/>
      <c r="C4" s="4"/>
      <c r="D4" s="4"/>
      <c r="E4" s="4"/>
      <c r="F4" s="4"/>
      <c r="G4" s="4"/>
      <c r="H4" s="77" t="s">
        <v>54</v>
      </c>
      <c r="I4" s="77"/>
    </row>
    <row r="5" spans="1:11" ht="18" customHeight="1" thickBot="1" x14ac:dyDescent="0.3">
      <c r="A5" s="66" t="s">
        <v>4</v>
      </c>
      <c r="B5" s="68" t="s">
        <v>0</v>
      </c>
      <c r="C5" s="70" t="s">
        <v>51</v>
      </c>
      <c r="D5" s="71"/>
      <c r="E5" s="72" t="s">
        <v>24</v>
      </c>
      <c r="F5" s="70" t="s">
        <v>52</v>
      </c>
      <c r="G5" s="71"/>
      <c r="H5" s="72" t="s">
        <v>24</v>
      </c>
      <c r="I5" s="72" t="s">
        <v>25</v>
      </c>
    </row>
    <row r="6" spans="1:11" ht="21.75" customHeight="1" thickBot="1" x14ac:dyDescent="0.3">
      <c r="A6" s="67"/>
      <c r="B6" s="69"/>
      <c r="C6" s="29" t="s">
        <v>2</v>
      </c>
      <c r="D6" s="30" t="s">
        <v>3</v>
      </c>
      <c r="E6" s="73"/>
      <c r="F6" s="29" t="s">
        <v>2</v>
      </c>
      <c r="G6" s="30" t="s">
        <v>3</v>
      </c>
      <c r="H6" s="73"/>
      <c r="I6" s="73"/>
      <c r="J6" t="s">
        <v>49</v>
      </c>
    </row>
    <row r="7" spans="1:11" ht="18" customHeight="1" x14ac:dyDescent="0.3">
      <c r="A7" s="12" t="s">
        <v>17</v>
      </c>
      <c r="B7" s="16" t="s">
        <v>5</v>
      </c>
      <c r="C7" s="31"/>
      <c r="D7" s="5"/>
      <c r="E7" s="23"/>
      <c r="F7" s="31"/>
      <c r="G7" s="5"/>
      <c r="H7" s="23"/>
      <c r="I7" s="23"/>
    </row>
    <row r="8" spans="1:11" ht="18" customHeight="1" x14ac:dyDescent="0.3">
      <c r="A8" s="13">
        <v>1</v>
      </c>
      <c r="B8" s="10" t="s">
        <v>37</v>
      </c>
      <c r="C8" s="32">
        <v>9705551.4657341018</v>
      </c>
      <c r="D8" s="33">
        <v>4342213.7120690001</v>
      </c>
      <c r="E8" s="24">
        <f>D8/C8</f>
        <v>0.44739484689761178</v>
      </c>
      <c r="F8" s="32">
        <v>10160710</v>
      </c>
      <c r="G8" s="33">
        <v>4792652</v>
      </c>
      <c r="H8" s="24">
        <f>G8/F8</f>
        <v>0.47168475431342888</v>
      </c>
      <c r="I8" s="24">
        <f>H8-E8</f>
        <v>2.4289907415817102E-2</v>
      </c>
      <c r="J8" s="58">
        <f>F8-C8</f>
        <v>455158.53426589817</v>
      </c>
      <c r="K8" s="59">
        <f>J8/C8*100</f>
        <v>4.6896720487532972</v>
      </c>
    </row>
    <row r="9" spans="1:11" ht="18" customHeight="1" x14ac:dyDescent="0.3">
      <c r="A9" s="13">
        <v>2</v>
      </c>
      <c r="B9" s="10" t="s">
        <v>38</v>
      </c>
      <c r="C9" s="34">
        <v>2679620</v>
      </c>
      <c r="D9" s="33">
        <v>1108486.5833800002</v>
      </c>
      <c r="E9" s="24">
        <f t="shared" ref="E9:E20" si="0">D9/C9</f>
        <v>0.41367305191780934</v>
      </c>
      <c r="F9" s="34">
        <v>3013875</v>
      </c>
      <c r="G9" s="33">
        <v>1184302.3830199996</v>
      </c>
      <c r="H9" s="24">
        <f t="shared" ref="H9:H50" si="1">G9/F9</f>
        <v>0.39295006694703649</v>
      </c>
      <c r="I9" s="24">
        <f t="shared" ref="I9:I50" si="2">H9-E9</f>
        <v>-2.0722984970772851E-2</v>
      </c>
      <c r="J9" s="58">
        <f t="shared" ref="J9:J44" si="3">F9-C9</f>
        <v>334255</v>
      </c>
      <c r="K9" s="59">
        <f t="shared" ref="K9:K44" si="4">J9/C9*100</f>
        <v>12.473970189803032</v>
      </c>
    </row>
    <row r="10" spans="1:11" ht="18" customHeight="1" x14ac:dyDescent="0.3">
      <c r="A10" s="13">
        <v>3</v>
      </c>
      <c r="B10" s="10" t="s">
        <v>6</v>
      </c>
      <c r="C10" s="34">
        <v>889718.99999999988</v>
      </c>
      <c r="D10" s="33">
        <v>427679.00861266197</v>
      </c>
      <c r="E10" s="24">
        <f t="shared" si="0"/>
        <v>0.48068998033386051</v>
      </c>
      <c r="F10" s="34">
        <v>909066.99999999977</v>
      </c>
      <c r="G10" s="33">
        <v>469780.95799420658</v>
      </c>
      <c r="H10" s="24">
        <f t="shared" si="1"/>
        <v>0.51677264491418862</v>
      </c>
      <c r="I10" s="24">
        <f t="shared" si="2"/>
        <v>3.6082664580328105E-2</v>
      </c>
      <c r="J10" s="58">
        <f t="shared" si="3"/>
        <v>19347.999999999884</v>
      </c>
      <c r="K10" s="59">
        <f t="shared" si="4"/>
        <v>2.1746191775155848</v>
      </c>
    </row>
    <row r="11" spans="1:11" ht="18" customHeight="1" x14ac:dyDescent="0.3">
      <c r="A11" s="13">
        <v>4</v>
      </c>
      <c r="B11" s="10" t="s">
        <v>39</v>
      </c>
      <c r="C11" s="34">
        <v>1020783.4476653411</v>
      </c>
      <c r="D11" s="33">
        <v>506226.35645436088</v>
      </c>
      <c r="E11" s="24">
        <f t="shared" si="0"/>
        <v>0.49591944071209582</v>
      </c>
      <c r="F11" s="34">
        <v>1159023.6444600001</v>
      </c>
      <c r="G11" s="33">
        <v>546930</v>
      </c>
      <c r="H11" s="24">
        <f t="shared" si="1"/>
        <v>0.47188856121638467</v>
      </c>
      <c r="I11" s="24">
        <f t="shared" si="2"/>
        <v>-2.4030879495711144E-2</v>
      </c>
      <c r="J11" s="58">
        <f t="shared" si="3"/>
        <v>138240.19679465902</v>
      </c>
      <c r="K11" s="59">
        <f t="shared" si="4"/>
        <v>13.542558621109263</v>
      </c>
    </row>
    <row r="12" spans="1:11" ht="18" customHeight="1" x14ac:dyDescent="0.3">
      <c r="A12" s="13">
        <v>5</v>
      </c>
      <c r="B12" s="10" t="s">
        <v>40</v>
      </c>
      <c r="C12" s="34">
        <v>1192721</v>
      </c>
      <c r="D12" s="33">
        <v>719163</v>
      </c>
      <c r="E12" s="24">
        <f t="shared" si="0"/>
        <v>0.60295995459122464</v>
      </c>
      <c r="F12" s="34">
        <v>1313844</v>
      </c>
      <c r="G12" s="33">
        <v>707995</v>
      </c>
      <c r="H12" s="24">
        <f t="shared" si="1"/>
        <v>0.53887295599782015</v>
      </c>
      <c r="I12" s="24">
        <f t="shared" si="2"/>
        <v>-6.4086998593404498E-2</v>
      </c>
      <c r="J12" s="58">
        <f t="shared" si="3"/>
        <v>121123</v>
      </c>
      <c r="K12" s="59">
        <f t="shared" si="4"/>
        <v>10.155182980764152</v>
      </c>
    </row>
    <row r="13" spans="1:11" ht="18" customHeight="1" x14ac:dyDescent="0.3">
      <c r="A13" s="13">
        <v>6</v>
      </c>
      <c r="B13" s="10" t="s">
        <v>41</v>
      </c>
      <c r="C13" s="34">
        <v>101136.01999999999</v>
      </c>
      <c r="D13" s="33">
        <v>43430.419999999991</v>
      </c>
      <c r="E13" s="24">
        <f t="shared" si="0"/>
        <v>0.42942583661093242</v>
      </c>
      <c r="F13" s="34">
        <v>113331.92409000001</v>
      </c>
      <c r="G13" s="33">
        <v>50424.043535999997</v>
      </c>
      <c r="H13" s="24">
        <f t="shared" si="1"/>
        <v>0.44492356360205154</v>
      </c>
      <c r="I13" s="24">
        <f t="shared" si="2"/>
        <v>1.5497726991119121E-2</v>
      </c>
      <c r="J13" s="58">
        <f t="shared" si="3"/>
        <v>12195.904090000025</v>
      </c>
      <c r="K13" s="59">
        <f t="shared" si="4"/>
        <v>12.0589124329789</v>
      </c>
    </row>
    <row r="14" spans="1:11" ht="18" customHeight="1" x14ac:dyDescent="0.3">
      <c r="A14" s="13">
        <v>7</v>
      </c>
      <c r="B14" s="10" t="s">
        <v>42</v>
      </c>
      <c r="C14" s="34">
        <v>1616477.7986573</v>
      </c>
      <c r="D14" s="33">
        <v>963594.31515109993</v>
      </c>
      <c r="E14" s="24">
        <f t="shared" si="0"/>
        <v>0.59610736129595676</v>
      </c>
      <c r="F14" s="34">
        <v>1843251.1121483198</v>
      </c>
      <c r="G14" s="33">
        <v>1007313.0790954999</v>
      </c>
      <c r="H14" s="24">
        <f t="shared" si="1"/>
        <v>0.54648716740578596</v>
      </c>
      <c r="I14" s="24">
        <f t="shared" si="2"/>
        <v>-4.9620193890170805E-2</v>
      </c>
      <c r="J14" s="58">
        <f t="shared" si="3"/>
        <v>226773.31349101989</v>
      </c>
      <c r="K14" s="59">
        <f t="shared" si="4"/>
        <v>14.028854196413048</v>
      </c>
    </row>
    <row r="15" spans="1:11" ht="18" customHeight="1" x14ac:dyDescent="0.3">
      <c r="A15" s="13">
        <v>8</v>
      </c>
      <c r="B15" s="10" t="s">
        <v>43</v>
      </c>
      <c r="C15" s="34">
        <v>780471.40035979985</v>
      </c>
      <c r="D15" s="33">
        <v>300840.445083</v>
      </c>
      <c r="E15" s="24">
        <f t="shared" si="0"/>
        <v>0.38545992197063411</v>
      </c>
      <c r="F15" s="34">
        <v>839707.82755459996</v>
      </c>
      <c r="G15" s="33">
        <v>311788.43000319996</v>
      </c>
      <c r="H15" s="24">
        <f t="shared" si="1"/>
        <v>0.3713058515974435</v>
      </c>
      <c r="I15" s="24">
        <f t="shared" si="2"/>
        <v>-1.4154070373190608E-2</v>
      </c>
      <c r="J15" s="58">
        <f t="shared" si="3"/>
        <v>59236.427194800111</v>
      </c>
      <c r="K15" s="59">
        <f t="shared" si="4"/>
        <v>7.5898267595061046</v>
      </c>
    </row>
    <row r="16" spans="1:11" ht="18" customHeight="1" x14ac:dyDescent="0.3">
      <c r="A16" s="13">
        <v>9</v>
      </c>
      <c r="B16" s="10" t="s">
        <v>44</v>
      </c>
      <c r="C16" s="34">
        <v>947275.05</v>
      </c>
      <c r="D16" s="33">
        <v>792912.38</v>
      </c>
      <c r="E16" s="24">
        <f t="shared" si="0"/>
        <v>0.83704556559364673</v>
      </c>
      <c r="F16" s="34">
        <v>998821.29999999993</v>
      </c>
      <c r="G16" s="33">
        <v>457048.30000000005</v>
      </c>
      <c r="H16" s="24">
        <f t="shared" si="1"/>
        <v>0.45758765857316025</v>
      </c>
      <c r="I16" s="24">
        <f t="shared" si="2"/>
        <v>-0.37945790702048648</v>
      </c>
      <c r="J16" s="58">
        <f t="shared" si="3"/>
        <v>51546.249999999884</v>
      </c>
      <c r="K16" s="59">
        <f t="shared" si="4"/>
        <v>5.4415293636204058</v>
      </c>
    </row>
    <row r="17" spans="1:11" ht="18" customHeight="1" x14ac:dyDescent="0.3">
      <c r="A17" s="13">
        <v>10</v>
      </c>
      <c r="B17" s="10" t="s">
        <v>45</v>
      </c>
      <c r="C17" s="34">
        <v>771506</v>
      </c>
      <c r="D17" s="33">
        <v>496971.00000000006</v>
      </c>
      <c r="E17" s="24">
        <f t="shared" si="0"/>
        <v>0.64415701238875667</v>
      </c>
      <c r="F17" s="34">
        <v>682393</v>
      </c>
      <c r="G17" s="33">
        <v>551511</v>
      </c>
      <c r="H17" s="24">
        <f t="shared" si="1"/>
        <v>0.80820143231246511</v>
      </c>
      <c r="I17" s="24">
        <f t="shared" si="2"/>
        <v>0.16404441992370844</v>
      </c>
      <c r="J17" s="58">
        <f t="shared" si="3"/>
        <v>-89113</v>
      </c>
      <c r="K17" s="59">
        <f t="shared" si="4"/>
        <v>-11.550525854627184</v>
      </c>
    </row>
    <row r="18" spans="1:11" ht="18" customHeight="1" x14ac:dyDescent="0.3">
      <c r="A18" s="13">
        <v>11</v>
      </c>
      <c r="B18" s="10" t="s">
        <v>46</v>
      </c>
      <c r="C18" s="34">
        <v>9900694</v>
      </c>
      <c r="D18" s="33">
        <v>6013249</v>
      </c>
      <c r="E18" s="24">
        <f t="shared" si="0"/>
        <v>0.60735631259788458</v>
      </c>
      <c r="F18" s="34">
        <v>11107284</v>
      </c>
      <c r="G18" s="33">
        <v>6573436</v>
      </c>
      <c r="H18" s="24">
        <f t="shared" si="1"/>
        <v>0.59181308409868694</v>
      </c>
      <c r="I18" s="24">
        <f t="shared" si="2"/>
        <v>-1.5543228499197648E-2</v>
      </c>
      <c r="J18" s="58">
        <f t="shared" si="3"/>
        <v>1206590</v>
      </c>
      <c r="K18" s="59">
        <f t="shared" si="4"/>
        <v>12.186923462133059</v>
      </c>
    </row>
    <row r="19" spans="1:11" ht="18" customHeight="1" thickBot="1" x14ac:dyDescent="0.35">
      <c r="A19" s="13">
        <v>12</v>
      </c>
      <c r="B19" s="10" t="s">
        <v>47</v>
      </c>
      <c r="C19" s="34">
        <v>1013966.6917390283</v>
      </c>
      <c r="D19" s="33">
        <v>945791.30093169992</v>
      </c>
      <c r="E19" s="24">
        <f t="shared" si="0"/>
        <v>0.93276367817329131</v>
      </c>
      <c r="F19" s="34">
        <v>1523662.9939401001</v>
      </c>
      <c r="G19" s="33">
        <v>863356.77222649986</v>
      </c>
      <c r="H19" s="24">
        <f t="shared" si="1"/>
        <v>0.56663236927078708</v>
      </c>
      <c r="I19" s="24">
        <f t="shared" si="2"/>
        <v>-0.36613130890250423</v>
      </c>
      <c r="J19" s="58">
        <f t="shared" si="3"/>
        <v>509696.30220107175</v>
      </c>
      <c r="K19" s="59">
        <f t="shared" si="4"/>
        <v>50.26755872295022</v>
      </c>
    </row>
    <row r="20" spans="1:11" s="49" customFormat="1" ht="18" customHeight="1" thickBot="1" x14ac:dyDescent="0.35">
      <c r="A20" s="13"/>
      <c r="B20" s="17" t="s">
        <v>1</v>
      </c>
      <c r="C20" s="50">
        <f>SUM(C8:C19)</f>
        <v>30619921.874155574</v>
      </c>
      <c r="D20" s="50">
        <f>SUM(D8:D19)</f>
        <v>16660557.521681823</v>
      </c>
      <c r="E20" s="26">
        <f t="shared" si="0"/>
        <v>0.54410842686519045</v>
      </c>
      <c r="F20" s="50">
        <f>SUM(F8:F19)</f>
        <v>33664971.802193016</v>
      </c>
      <c r="G20" s="50">
        <f>SUM(G8:G19)</f>
        <v>17516537.965875406</v>
      </c>
      <c r="H20" s="26">
        <f t="shared" si="1"/>
        <v>0.52031940109138419</v>
      </c>
      <c r="I20" s="26">
        <f t="shared" si="2"/>
        <v>-2.378902577380626E-2</v>
      </c>
      <c r="J20" s="58">
        <f t="shared" si="3"/>
        <v>3045049.9280374423</v>
      </c>
      <c r="K20" s="59">
        <f t="shared" si="4"/>
        <v>9.94466916196669</v>
      </c>
    </row>
    <row r="21" spans="1:11" ht="18" customHeight="1" x14ac:dyDescent="0.3">
      <c r="A21" s="13"/>
      <c r="B21" s="16" t="s">
        <v>8</v>
      </c>
      <c r="C21" s="35"/>
      <c r="D21" s="36"/>
      <c r="E21" s="27"/>
      <c r="F21" s="35"/>
      <c r="G21" s="36"/>
      <c r="H21" s="27"/>
      <c r="I21" s="27"/>
      <c r="J21" s="58">
        <f t="shared" si="3"/>
        <v>0</v>
      </c>
      <c r="K21" s="59" t="e">
        <f t="shared" si="4"/>
        <v>#DIV/0!</v>
      </c>
    </row>
    <row r="22" spans="1:11" ht="18" customHeight="1" x14ac:dyDescent="0.3">
      <c r="A22" s="13">
        <v>13</v>
      </c>
      <c r="B22" s="11" t="s">
        <v>7</v>
      </c>
      <c r="C22" s="45">
        <v>486900.851306614</v>
      </c>
      <c r="D22" s="46">
        <v>230696.85841062397</v>
      </c>
      <c r="E22" s="25">
        <f>D22/C22</f>
        <v>0.47380664418955437</v>
      </c>
      <c r="F22" s="45">
        <v>504027.19717461098</v>
      </c>
      <c r="G22" s="46">
        <v>207518.43080289994</v>
      </c>
      <c r="H22" s="24">
        <f t="shared" si="1"/>
        <v>0.4117207007204593</v>
      </c>
      <c r="I22" s="24">
        <f t="shared" si="2"/>
        <v>-6.2085943469095073E-2</v>
      </c>
      <c r="J22" s="58">
        <f t="shared" si="3"/>
        <v>17126.345867996977</v>
      </c>
      <c r="K22" s="59">
        <f t="shared" si="4"/>
        <v>3.5174195777308417</v>
      </c>
    </row>
    <row r="23" spans="1:11" ht="18" customHeight="1" x14ac:dyDescent="0.3">
      <c r="A23" s="13">
        <v>14</v>
      </c>
      <c r="B23" s="10" t="s">
        <v>9</v>
      </c>
      <c r="C23" s="34">
        <v>112647.92</v>
      </c>
      <c r="D23" s="47">
        <v>61658.770000000004</v>
      </c>
      <c r="E23" s="24">
        <f t="shared" ref="E23:E38" si="5">D23/C23</f>
        <v>0.5473582645822489</v>
      </c>
      <c r="F23" s="34">
        <v>107793.54</v>
      </c>
      <c r="G23" s="47">
        <v>65075.840000000011</v>
      </c>
      <c r="H23" s="24">
        <f t="shared" si="1"/>
        <v>0.60370816284538031</v>
      </c>
      <c r="I23" s="24">
        <f t="shared" si="2"/>
        <v>5.6349898263131415E-2</v>
      </c>
      <c r="J23" s="58">
        <f t="shared" si="3"/>
        <v>-4854.3800000000047</v>
      </c>
      <c r="K23" s="59">
        <f t="shared" si="4"/>
        <v>-4.3093383348756058</v>
      </c>
    </row>
    <row r="24" spans="1:11" ht="18" customHeight="1" x14ac:dyDescent="0.3">
      <c r="A24" s="13">
        <v>15</v>
      </c>
      <c r="B24" s="10" t="s">
        <v>10</v>
      </c>
      <c r="C24" s="34">
        <v>3586834.7705713995</v>
      </c>
      <c r="D24" s="47">
        <v>3691429.9193808986</v>
      </c>
      <c r="E24" s="24">
        <f t="shared" si="5"/>
        <v>1.02916084946752</v>
      </c>
      <c r="F24" s="34">
        <v>4497873.5126329996</v>
      </c>
      <c r="G24" s="47">
        <v>4082221.6782081807</v>
      </c>
      <c r="H24" s="24">
        <f t="shared" si="1"/>
        <v>0.90758925673267732</v>
      </c>
      <c r="I24" s="24">
        <f t="shared" si="2"/>
        <v>-0.12157159273484264</v>
      </c>
      <c r="J24" s="58">
        <f t="shared" si="3"/>
        <v>911038.74206160009</v>
      </c>
      <c r="K24" s="59">
        <f t="shared" si="4"/>
        <v>25.399517968776337</v>
      </c>
    </row>
    <row r="25" spans="1:11" ht="18" customHeight="1" x14ac:dyDescent="0.3">
      <c r="A25" s="13">
        <v>16</v>
      </c>
      <c r="B25" s="10" t="s">
        <v>11</v>
      </c>
      <c r="C25" s="34">
        <v>1305248.7502325</v>
      </c>
      <c r="D25" s="47">
        <v>1422757.2129374002</v>
      </c>
      <c r="E25" s="24">
        <f t="shared" si="5"/>
        <v>1.0900276385508654</v>
      </c>
      <c r="F25" s="34">
        <v>1672619.7771166</v>
      </c>
      <c r="G25" s="47">
        <v>1566415.5601143998</v>
      </c>
      <c r="H25" s="24">
        <f t="shared" si="1"/>
        <v>0.93650426806187603</v>
      </c>
      <c r="I25" s="24">
        <f t="shared" si="2"/>
        <v>-0.15352337048898934</v>
      </c>
      <c r="J25" s="58">
        <f t="shared" si="3"/>
        <v>367371.02688409993</v>
      </c>
      <c r="K25" s="59">
        <f t="shared" si="4"/>
        <v>28.145671606171717</v>
      </c>
    </row>
    <row r="26" spans="1:11" ht="18" customHeight="1" x14ac:dyDescent="0.3">
      <c r="A26" s="13">
        <v>17</v>
      </c>
      <c r="B26" s="10" t="s">
        <v>20</v>
      </c>
      <c r="C26" s="34">
        <v>328352.91951360006</v>
      </c>
      <c r="D26" s="47">
        <v>506905.01907054207</v>
      </c>
      <c r="E26" s="24">
        <f t="shared" si="5"/>
        <v>1.5437810628315323</v>
      </c>
      <c r="F26" s="34">
        <v>375438.91865770012</v>
      </c>
      <c r="G26" s="47">
        <v>472655.22841556196</v>
      </c>
      <c r="H26" s="24">
        <f t="shared" si="1"/>
        <v>1.2589404159415265</v>
      </c>
      <c r="I26" s="24">
        <f t="shared" si="2"/>
        <v>-0.28484064689000577</v>
      </c>
      <c r="J26" s="58">
        <f t="shared" si="3"/>
        <v>47085.99914410006</v>
      </c>
      <c r="K26" s="59">
        <f t="shared" si="4"/>
        <v>14.340058012534223</v>
      </c>
    </row>
    <row r="27" spans="1:11" ht="18" customHeight="1" x14ac:dyDescent="0.3">
      <c r="A27" s="13">
        <v>18</v>
      </c>
      <c r="B27" s="10" t="s">
        <v>21</v>
      </c>
      <c r="C27" s="34">
        <v>563553.61840000004</v>
      </c>
      <c r="D27" s="47">
        <v>255868.31188846004</v>
      </c>
      <c r="E27" s="24">
        <f t="shared" si="5"/>
        <v>0.45402656204196246</v>
      </c>
      <c r="F27" s="34">
        <v>467486.22980000003</v>
      </c>
      <c r="G27" s="47">
        <v>243127.83942145939</v>
      </c>
      <c r="H27" s="24">
        <f t="shared" si="1"/>
        <v>0.52007486835596062</v>
      </c>
      <c r="I27" s="24">
        <f t="shared" si="2"/>
        <v>6.6048306313998162E-2</v>
      </c>
      <c r="J27" s="58">
        <f t="shared" si="3"/>
        <v>-96067.388600000006</v>
      </c>
      <c r="K27" s="59">
        <f t="shared" si="4"/>
        <v>-17.046716667838542</v>
      </c>
    </row>
    <row r="28" spans="1:11" ht="18" customHeight="1" x14ac:dyDescent="0.3">
      <c r="A28" s="13">
        <v>19</v>
      </c>
      <c r="B28" s="10" t="s">
        <v>19</v>
      </c>
      <c r="C28" s="34">
        <v>91971</v>
      </c>
      <c r="D28" s="47">
        <v>104712</v>
      </c>
      <c r="E28" s="24">
        <f t="shared" si="5"/>
        <v>1.1385327983820988</v>
      </c>
      <c r="F28" s="34">
        <v>91929</v>
      </c>
      <c r="G28" s="47">
        <v>100570</v>
      </c>
      <c r="H28" s="24">
        <f t="shared" si="1"/>
        <v>1.0939964537849862</v>
      </c>
      <c r="I28" s="24">
        <f t="shared" si="2"/>
        <v>-4.4536344597112532E-2</v>
      </c>
      <c r="J28" s="58">
        <f t="shared" si="3"/>
        <v>-42</v>
      </c>
      <c r="K28" s="59">
        <f t="shared" si="4"/>
        <v>-4.56665688097335E-2</v>
      </c>
    </row>
    <row r="29" spans="1:11" ht="18" customHeight="1" x14ac:dyDescent="0.3">
      <c r="A29" s="13">
        <v>20</v>
      </c>
      <c r="B29" s="10" t="s">
        <v>18</v>
      </c>
      <c r="C29" s="34">
        <v>449182.31474377203</v>
      </c>
      <c r="D29" s="47">
        <v>320083.15529555304</v>
      </c>
      <c r="E29" s="24">
        <f t="shared" si="5"/>
        <v>0.7125907338496591</v>
      </c>
      <c r="F29" s="34">
        <v>540881.66387952107</v>
      </c>
      <c r="G29" s="47">
        <v>324939.60835216526</v>
      </c>
      <c r="H29" s="24">
        <f t="shared" si="1"/>
        <v>0.60075914946257836</v>
      </c>
      <c r="I29" s="24">
        <f t="shared" si="2"/>
        <v>-0.11183158438708074</v>
      </c>
      <c r="J29" s="58">
        <f t="shared" si="3"/>
        <v>91699.349135749042</v>
      </c>
      <c r="K29" s="59">
        <f t="shared" si="4"/>
        <v>20.414728302038622</v>
      </c>
    </row>
    <row r="30" spans="1:11" ht="18" customHeight="1" x14ac:dyDescent="0.3">
      <c r="A30" s="13">
        <v>21</v>
      </c>
      <c r="B30" s="11" t="s">
        <v>12</v>
      </c>
      <c r="C30" s="45">
        <v>1401916.2126704834</v>
      </c>
      <c r="D30" s="48">
        <v>1131388.7080580001</v>
      </c>
      <c r="E30" s="25">
        <f t="shared" si="5"/>
        <v>0.80703019041547375</v>
      </c>
      <c r="F30" s="45">
        <v>1749610.3698835787</v>
      </c>
      <c r="G30" s="48">
        <v>1218754.6562802</v>
      </c>
      <c r="H30" s="24">
        <f t="shared" si="1"/>
        <v>0.69658632416616129</v>
      </c>
      <c r="I30" s="24">
        <f t="shared" si="2"/>
        <v>-0.11044386624931246</v>
      </c>
      <c r="J30" s="58">
        <f t="shared" si="3"/>
        <v>347694.15721309534</v>
      </c>
      <c r="K30" s="59">
        <f t="shared" si="4"/>
        <v>24.801350756246652</v>
      </c>
    </row>
    <row r="31" spans="1:11" ht="18" customHeight="1" thickBot="1" x14ac:dyDescent="0.35">
      <c r="A31" s="13">
        <v>22</v>
      </c>
      <c r="B31" s="11" t="s">
        <v>26</v>
      </c>
      <c r="C31" s="45">
        <v>50146.500000000007</v>
      </c>
      <c r="D31" s="48">
        <v>13679.084000000003</v>
      </c>
      <c r="E31" s="25">
        <f t="shared" si="5"/>
        <v>0.27278242748746173</v>
      </c>
      <c r="F31" s="45">
        <v>68080.235779200011</v>
      </c>
      <c r="G31" s="48">
        <v>25913.6256359</v>
      </c>
      <c r="H31" s="25">
        <f t="shared" si="1"/>
        <v>0.3806336059108828</v>
      </c>
      <c r="I31" s="25">
        <f t="shared" si="2"/>
        <v>0.10785117842342107</v>
      </c>
      <c r="J31" s="58">
        <f t="shared" si="3"/>
        <v>17933.735779200004</v>
      </c>
      <c r="K31" s="59">
        <f t="shared" si="4"/>
        <v>35.762686885824536</v>
      </c>
    </row>
    <row r="32" spans="1:11" s="49" customFormat="1" ht="18" customHeight="1" thickBot="1" x14ac:dyDescent="0.35">
      <c r="A32" s="13"/>
      <c r="B32" s="17" t="s">
        <v>1</v>
      </c>
      <c r="C32" s="50">
        <f>SUM(C22:C31)</f>
        <v>8376754.8574383697</v>
      </c>
      <c r="D32" s="60">
        <f>SUM(D22:D31)</f>
        <v>7739179.0390414773</v>
      </c>
      <c r="E32" s="26">
        <f>D32/C32</f>
        <v>0.92388749232278899</v>
      </c>
      <c r="F32" s="50">
        <f t="shared" ref="F32:G32" si="6">SUM(F22:F31)</f>
        <v>10075740.444924209</v>
      </c>
      <c r="G32" s="54">
        <f t="shared" si="6"/>
        <v>8307192.467230767</v>
      </c>
      <c r="H32" s="26">
        <f t="shared" si="1"/>
        <v>0.82447463912348273</v>
      </c>
      <c r="I32" s="26">
        <f t="shared" si="2"/>
        <v>-9.9412853199306261E-2</v>
      </c>
      <c r="J32" s="58">
        <f t="shared" si="3"/>
        <v>1698985.5874858396</v>
      </c>
      <c r="K32" s="59">
        <f t="shared" si="4"/>
        <v>20.282145250761143</v>
      </c>
    </row>
    <row r="33" spans="1:11" ht="18" customHeight="1" x14ac:dyDescent="0.3">
      <c r="A33" s="13"/>
      <c r="B33" s="16" t="s">
        <v>30</v>
      </c>
      <c r="C33" s="61"/>
      <c r="D33" s="62"/>
      <c r="E33" s="24"/>
      <c r="F33" s="52"/>
      <c r="G33" s="53"/>
      <c r="H33" s="27"/>
      <c r="I33" s="27"/>
      <c r="J33" s="58">
        <f t="shared" si="3"/>
        <v>0</v>
      </c>
      <c r="K33" s="59" t="e">
        <f t="shared" si="4"/>
        <v>#DIV/0!</v>
      </c>
    </row>
    <row r="34" spans="1:11" ht="18" customHeight="1" x14ac:dyDescent="0.3">
      <c r="A34" s="13">
        <v>23</v>
      </c>
      <c r="B34" s="10" t="s">
        <v>29</v>
      </c>
      <c r="C34" s="34">
        <v>166899.74040880013</v>
      </c>
      <c r="D34" s="47">
        <v>108439.4992812095</v>
      </c>
      <c r="E34" s="24">
        <f>D34/C34</f>
        <v>0.64972838792679033</v>
      </c>
      <c r="F34" s="34">
        <v>231709.17203939997</v>
      </c>
      <c r="G34" s="47">
        <v>139268.3454861441</v>
      </c>
      <c r="H34" s="24">
        <f t="shared" si="1"/>
        <v>0.60104804768998454</v>
      </c>
      <c r="I34" s="24">
        <f t="shared" si="2"/>
        <v>-4.8680340236805786E-2</v>
      </c>
      <c r="J34" s="58">
        <f t="shared" si="3"/>
        <v>64809.431630599836</v>
      </c>
      <c r="K34" s="59">
        <f t="shared" si="4"/>
        <v>38.83135556224186</v>
      </c>
    </row>
    <row r="35" spans="1:11" ht="18" customHeight="1" x14ac:dyDescent="0.3">
      <c r="A35" s="13">
        <v>24</v>
      </c>
      <c r="B35" s="10" t="s">
        <v>22</v>
      </c>
      <c r="C35" s="34">
        <v>430122.81999999995</v>
      </c>
      <c r="D35" s="47">
        <v>282051.09999999998</v>
      </c>
      <c r="E35" s="24">
        <f>D35/C35</f>
        <v>0.65574549148543204</v>
      </c>
      <c r="F35" s="34">
        <v>513245.60094009998</v>
      </c>
      <c r="G35" s="47">
        <v>332059.98268700141</v>
      </c>
      <c r="H35" s="24">
        <f t="shared" si="1"/>
        <v>0.64698066983676994</v>
      </c>
      <c r="I35" s="24">
        <f t="shared" si="2"/>
        <v>-8.7648216486621022E-3</v>
      </c>
      <c r="J35" s="58">
        <f t="shared" si="3"/>
        <v>83122.780940100027</v>
      </c>
      <c r="K35" s="59">
        <f t="shared" si="4"/>
        <v>19.325359426430815</v>
      </c>
    </row>
    <row r="36" spans="1:11" ht="18" customHeight="1" x14ac:dyDescent="0.3">
      <c r="A36" s="13">
        <v>25</v>
      </c>
      <c r="B36" s="10" t="s">
        <v>27</v>
      </c>
      <c r="C36" s="34">
        <v>83599.87999999999</v>
      </c>
      <c r="D36" s="47">
        <v>37308.300000000003</v>
      </c>
      <c r="E36" s="24">
        <f t="shared" ref="E36:E37" si="7">D36/C36</f>
        <v>0.44627217168254318</v>
      </c>
      <c r="F36" s="34">
        <v>71377.1106402</v>
      </c>
      <c r="G36" s="47">
        <v>37531.027044800001</v>
      </c>
      <c r="H36" s="24">
        <f t="shared" si="1"/>
        <v>0.52581320129344533</v>
      </c>
      <c r="I36" s="24">
        <f t="shared" si="2"/>
        <v>7.9541029610902148E-2</v>
      </c>
      <c r="J36" s="58">
        <f t="shared" si="3"/>
        <v>-12222.76935979999</v>
      </c>
      <c r="K36" s="59">
        <f t="shared" si="4"/>
        <v>-14.620558498170084</v>
      </c>
    </row>
    <row r="37" spans="1:11" ht="18" customHeight="1" thickBot="1" x14ac:dyDescent="0.35">
      <c r="A37" s="13">
        <v>26</v>
      </c>
      <c r="B37" s="11" t="s">
        <v>28</v>
      </c>
      <c r="C37" s="45">
        <v>46961.867635399998</v>
      </c>
      <c r="D37" s="48">
        <v>24470.633874399999</v>
      </c>
      <c r="E37" s="24">
        <f t="shared" si="7"/>
        <v>0.52107454636139638</v>
      </c>
      <c r="F37" s="45">
        <v>48474.538729368003</v>
      </c>
      <c r="G37" s="48">
        <v>26859.656077400003</v>
      </c>
      <c r="H37" s="25">
        <f t="shared" si="1"/>
        <v>0.55409822932729103</v>
      </c>
      <c r="I37" s="25">
        <f t="shared" si="2"/>
        <v>3.3023682965894641E-2</v>
      </c>
      <c r="J37" s="58">
        <f t="shared" si="3"/>
        <v>1512.6710939680052</v>
      </c>
      <c r="K37" s="59">
        <f t="shared" si="4"/>
        <v>3.2210624707518001</v>
      </c>
    </row>
    <row r="38" spans="1:11" s="49" customFormat="1" ht="18" customHeight="1" thickBot="1" x14ac:dyDescent="0.35">
      <c r="A38" s="15"/>
      <c r="B38" s="17" t="s">
        <v>1</v>
      </c>
      <c r="C38" s="50">
        <f t="shared" ref="C38:D38" si="8">SUM(C34:C37)</f>
        <v>727584.30804420018</v>
      </c>
      <c r="D38" s="50">
        <f t="shared" si="8"/>
        <v>452269.53315560945</v>
      </c>
      <c r="E38" s="26">
        <f t="shared" si="5"/>
        <v>0.62160429816215113</v>
      </c>
      <c r="F38" s="50">
        <f>SUM(F34:F37)</f>
        <v>864806.42234906799</v>
      </c>
      <c r="G38" s="55">
        <f>SUM(G34:G37)</f>
        <v>535719.0112953455</v>
      </c>
      <c r="H38" s="56">
        <f t="shared" si="1"/>
        <v>0.61946696676948287</v>
      </c>
      <c r="I38" s="26">
        <f t="shared" si="2"/>
        <v>-2.1373313926682513E-3</v>
      </c>
      <c r="J38" s="58">
        <f t="shared" si="3"/>
        <v>137222.11430486781</v>
      </c>
      <c r="K38" s="59">
        <f t="shared" si="4"/>
        <v>18.859960665414967</v>
      </c>
    </row>
    <row r="39" spans="1:11" ht="18" customHeight="1" x14ac:dyDescent="0.3">
      <c r="A39" s="22" t="s">
        <v>31</v>
      </c>
      <c r="B39" s="16" t="s">
        <v>13</v>
      </c>
      <c r="C39" s="37"/>
      <c r="D39" s="38"/>
      <c r="E39" s="27"/>
      <c r="F39" s="37"/>
      <c r="G39" s="38"/>
      <c r="H39" s="27"/>
      <c r="I39" s="27"/>
      <c r="J39" s="58">
        <f t="shared" si="3"/>
        <v>0</v>
      </c>
      <c r="K39" s="59" t="e">
        <f t="shared" si="4"/>
        <v>#DIV/0!</v>
      </c>
    </row>
    <row r="40" spans="1:11" ht="18" customHeight="1" thickBot="1" x14ac:dyDescent="0.35">
      <c r="A40" s="13">
        <v>27</v>
      </c>
      <c r="B40" s="10" t="s">
        <v>23</v>
      </c>
      <c r="C40" s="34">
        <v>970635</v>
      </c>
      <c r="D40" s="47">
        <v>668495</v>
      </c>
      <c r="E40" s="24">
        <f>D40/C40</f>
        <v>0.68871924049720024</v>
      </c>
      <c r="F40" s="34">
        <v>1075879</v>
      </c>
      <c r="G40" s="47">
        <v>700911</v>
      </c>
      <c r="H40" s="25">
        <f t="shared" si="1"/>
        <v>0.65147753604262193</v>
      </c>
      <c r="I40" s="25">
        <f t="shared" si="2"/>
        <v>-3.7241704454578306E-2</v>
      </c>
      <c r="J40" s="58">
        <f t="shared" si="3"/>
        <v>105244</v>
      </c>
      <c r="K40" s="59">
        <f t="shared" si="4"/>
        <v>10.842798786361506</v>
      </c>
    </row>
    <row r="41" spans="1:11" s="49" customFormat="1" ht="18" customHeight="1" thickBot="1" x14ac:dyDescent="0.35">
      <c r="A41" s="15"/>
      <c r="B41" s="17" t="s">
        <v>1</v>
      </c>
      <c r="C41" s="60">
        <f>SUM(C40:C40)</f>
        <v>970635</v>
      </c>
      <c r="D41" s="63">
        <f>SUM(D40:D40)</f>
        <v>668495</v>
      </c>
      <c r="E41" s="26">
        <f>D41/C41</f>
        <v>0.68871924049720024</v>
      </c>
      <c r="F41" s="50">
        <f t="shared" ref="F41:G41" si="9">SUM(F40:F40)</f>
        <v>1075879</v>
      </c>
      <c r="G41" s="55">
        <f t="shared" si="9"/>
        <v>700911</v>
      </c>
      <c r="H41" s="56">
        <f t="shared" si="1"/>
        <v>0.65147753604262193</v>
      </c>
      <c r="I41" s="26">
        <f t="shared" si="2"/>
        <v>-3.7241704454578306E-2</v>
      </c>
      <c r="J41" s="58">
        <f t="shared" si="3"/>
        <v>105244</v>
      </c>
      <c r="K41" s="59">
        <f t="shared" si="4"/>
        <v>10.842798786361506</v>
      </c>
    </row>
    <row r="42" spans="1:11" ht="18" customHeight="1" x14ac:dyDescent="0.3">
      <c r="A42" s="22" t="s">
        <v>32</v>
      </c>
      <c r="B42" s="16" t="s">
        <v>14</v>
      </c>
      <c r="C42" s="37"/>
      <c r="D42" s="38"/>
      <c r="E42" s="27"/>
      <c r="F42" s="37"/>
      <c r="G42" s="38"/>
      <c r="H42" s="27"/>
      <c r="I42" s="27"/>
      <c r="J42" s="58">
        <f t="shared" si="3"/>
        <v>0</v>
      </c>
      <c r="K42" s="59" t="e">
        <f t="shared" si="4"/>
        <v>#DIV/0!</v>
      </c>
    </row>
    <row r="43" spans="1:11" ht="18" customHeight="1" thickBot="1" x14ac:dyDescent="0.35">
      <c r="A43" s="14">
        <v>28</v>
      </c>
      <c r="B43" s="21" t="s">
        <v>48</v>
      </c>
      <c r="C43" s="45">
        <v>1537060</v>
      </c>
      <c r="D43" s="48">
        <v>1150765</v>
      </c>
      <c r="E43" s="25">
        <f>D43/C43</f>
        <v>0.74867929683942069</v>
      </c>
      <c r="F43" s="45">
        <v>1679578.0854199999</v>
      </c>
      <c r="G43" s="48">
        <v>1109200.2858982</v>
      </c>
      <c r="H43" s="25">
        <f t="shared" si="1"/>
        <v>0.66040411906233598</v>
      </c>
      <c r="I43" s="25">
        <f t="shared" si="2"/>
        <v>-8.8275177777084712E-2</v>
      </c>
      <c r="J43" s="58">
        <f t="shared" si="3"/>
        <v>142518.0854199999</v>
      </c>
      <c r="K43" s="59">
        <f t="shared" si="4"/>
        <v>9.2721224558572786</v>
      </c>
    </row>
    <row r="44" spans="1:11" s="49" customFormat="1" ht="18" customHeight="1" thickBot="1" x14ac:dyDescent="0.35">
      <c r="A44" s="15"/>
      <c r="B44" s="17" t="s">
        <v>1</v>
      </c>
      <c r="C44" s="39">
        <f>SUM(C43:C43)</f>
        <v>1537060</v>
      </c>
      <c r="D44" s="64">
        <f>SUM(D43:D43)</f>
        <v>1150765</v>
      </c>
      <c r="E44" s="26">
        <f>D44/C44</f>
        <v>0.74867929683942069</v>
      </c>
      <c r="F44" s="39">
        <f t="shared" ref="F44:G44" si="10">SUM(F43:F43)</f>
        <v>1679578.0854199999</v>
      </c>
      <c r="G44" s="39">
        <f t="shared" si="10"/>
        <v>1109200.2858982</v>
      </c>
      <c r="H44" s="56">
        <f t="shared" si="1"/>
        <v>0.66040411906233598</v>
      </c>
      <c r="I44" s="26">
        <f t="shared" si="2"/>
        <v>-8.8275177777084712E-2</v>
      </c>
      <c r="J44" s="58">
        <f t="shared" si="3"/>
        <v>142518.0854199999</v>
      </c>
      <c r="K44" s="59">
        <f t="shared" si="4"/>
        <v>9.2721224558572786</v>
      </c>
    </row>
    <row r="45" spans="1:11" ht="18" customHeight="1" thickBot="1" x14ac:dyDescent="0.35">
      <c r="A45" s="18"/>
      <c r="B45" s="19" t="s">
        <v>15</v>
      </c>
      <c r="C45" s="40"/>
      <c r="D45" s="41"/>
      <c r="E45" s="28"/>
      <c r="F45" s="40"/>
      <c r="G45" s="41"/>
      <c r="H45" s="28"/>
      <c r="I45" s="28"/>
    </row>
    <row r="46" spans="1:11" ht="18" customHeight="1" thickBot="1" x14ac:dyDescent="0.35">
      <c r="A46" s="15"/>
      <c r="B46" s="17" t="s">
        <v>33</v>
      </c>
      <c r="C46" s="39">
        <f>SUM(C20+C32+C38)</f>
        <v>39724261.039638147</v>
      </c>
      <c r="D46" s="39">
        <f>SUM(D20+D32+D38)</f>
        <v>24852006.09387891</v>
      </c>
      <c r="E46" s="26">
        <f>D46/C46</f>
        <v>0.62561279790908575</v>
      </c>
      <c r="F46" s="39">
        <f t="shared" ref="F46:G46" si="11">SUM(F20+F32+F38)</f>
        <v>44605518.669466287</v>
      </c>
      <c r="G46" s="57">
        <f t="shared" si="11"/>
        <v>26359449.444401518</v>
      </c>
      <c r="H46" s="56">
        <f t="shared" si="1"/>
        <v>0.5909459239725261</v>
      </c>
      <c r="I46" s="26">
        <f t="shared" si="2"/>
        <v>-3.466687393655965E-2</v>
      </c>
    </row>
    <row r="47" spans="1:11" ht="18" customHeight="1" thickBot="1" x14ac:dyDescent="0.35">
      <c r="A47" s="18"/>
      <c r="B47" s="19" t="s">
        <v>34</v>
      </c>
      <c r="C47" s="42">
        <f>SUM(C41)</f>
        <v>970635</v>
      </c>
      <c r="D47" s="20">
        <f>SUM(D41)</f>
        <v>668495</v>
      </c>
      <c r="E47" s="28">
        <f>D47/C47</f>
        <v>0.68871924049720024</v>
      </c>
      <c r="F47" s="51">
        <f t="shared" ref="F47:G47" si="12">SUM(F41)</f>
        <v>1075879</v>
      </c>
      <c r="G47" s="51">
        <f t="shared" si="12"/>
        <v>700911</v>
      </c>
      <c r="H47" s="28">
        <f t="shared" si="1"/>
        <v>0.65147753604262193</v>
      </c>
      <c r="I47" s="28">
        <f t="shared" si="2"/>
        <v>-3.7241704454578306E-2</v>
      </c>
    </row>
    <row r="48" spans="1:11" ht="18" thickBot="1" x14ac:dyDescent="0.35">
      <c r="A48" s="15"/>
      <c r="B48" s="17" t="s">
        <v>35</v>
      </c>
      <c r="C48" s="39">
        <f>SUM(C46:C47)</f>
        <v>40694896.039638147</v>
      </c>
      <c r="D48" s="64">
        <f>SUM(D46:D47)</f>
        <v>25520501.09387891</v>
      </c>
      <c r="E48" s="26">
        <f>D48/C48</f>
        <v>0.62711798228999316</v>
      </c>
      <c r="F48" s="43">
        <f t="shared" ref="F48:G48" si="13">SUM(F46:F47)</f>
        <v>45681397.669466287</v>
      </c>
      <c r="G48" s="57">
        <f t="shared" si="13"/>
        <v>27060360.444401518</v>
      </c>
      <c r="H48" s="56">
        <f t="shared" si="1"/>
        <v>0.5923715522060049</v>
      </c>
      <c r="I48" s="26">
        <f t="shared" si="2"/>
        <v>-3.4746430083988256E-2</v>
      </c>
    </row>
    <row r="49" spans="1:9" ht="18" thickBot="1" x14ac:dyDescent="0.35">
      <c r="A49" s="18"/>
      <c r="B49" s="19" t="s">
        <v>16</v>
      </c>
      <c r="C49" s="51"/>
      <c r="D49" s="20"/>
      <c r="E49" s="28"/>
      <c r="F49" s="42"/>
      <c r="G49" s="20"/>
      <c r="H49" s="28"/>
      <c r="I49" s="28"/>
    </row>
    <row r="50" spans="1:9" ht="18" thickBot="1" x14ac:dyDescent="0.35">
      <c r="A50" s="15"/>
      <c r="B50" s="17" t="s">
        <v>36</v>
      </c>
      <c r="C50" s="39">
        <f>SUM(C44+C48)</f>
        <v>42231956.039638147</v>
      </c>
      <c r="D50" s="64">
        <f>SUM(D44+D48)</f>
        <v>26671266.09387891</v>
      </c>
      <c r="E50" s="26">
        <f>D50/C50</f>
        <v>0.63154228681346758</v>
      </c>
      <c r="F50" s="39">
        <f t="shared" ref="F50" si="14">SUM(F44+F48)</f>
        <v>47360975.754886284</v>
      </c>
      <c r="G50" s="57">
        <f>SUM(G44+G48)</f>
        <v>28169560.730299719</v>
      </c>
      <c r="H50" s="56">
        <f t="shared" si="1"/>
        <v>0.5947842138238344</v>
      </c>
      <c r="I50" s="26">
        <f t="shared" si="2"/>
        <v>-3.6758072989633184E-2</v>
      </c>
    </row>
    <row r="51" spans="1:9" x14ac:dyDescent="0.3">
      <c r="A51" s="1"/>
      <c r="B51" s="6"/>
      <c r="C51" s="7"/>
      <c r="D51" s="7"/>
      <c r="E51" s="7"/>
      <c r="F51" s="44"/>
      <c r="G51" s="7"/>
    </row>
    <row r="52" spans="1:9" x14ac:dyDescent="0.3">
      <c r="F52" s="44"/>
      <c r="H52" s="44" t="s">
        <v>55</v>
      </c>
    </row>
    <row r="53" spans="1:9" x14ac:dyDescent="0.3">
      <c r="F53" s="44"/>
    </row>
    <row r="54" spans="1:9" x14ac:dyDescent="0.3">
      <c r="F54" s="44"/>
    </row>
    <row r="55" spans="1:9" x14ac:dyDescent="0.3">
      <c r="F55" s="44"/>
    </row>
    <row r="56" spans="1:9" x14ac:dyDescent="0.3">
      <c r="F56" s="44"/>
    </row>
    <row r="57" spans="1:9" x14ac:dyDescent="0.3">
      <c r="F57" s="44"/>
    </row>
    <row r="58" spans="1:9" x14ac:dyDescent="0.3">
      <c r="F58" s="44"/>
    </row>
    <row r="59" spans="1:9" x14ac:dyDescent="0.3">
      <c r="F59" s="44"/>
    </row>
    <row r="60" spans="1:9" x14ac:dyDescent="0.3">
      <c r="F60" s="44"/>
    </row>
    <row r="61" spans="1:9" x14ac:dyDescent="0.3">
      <c r="F61" s="44"/>
    </row>
  </sheetData>
  <mergeCells count="10">
    <mergeCell ref="H2:I2"/>
    <mergeCell ref="A5:A6"/>
    <mergeCell ref="B5:B6"/>
    <mergeCell ref="C5:D5"/>
    <mergeCell ref="E5:E6"/>
    <mergeCell ref="A3:I3"/>
    <mergeCell ref="F5:G5"/>
    <mergeCell ref="H5:H6"/>
    <mergeCell ref="I5:I6"/>
    <mergeCell ref="H4:I4"/>
  </mergeCells>
  <phoneticPr fontId="0" type="noConversion"/>
  <pageMargins left="0.41" right="0.24" top="0.66" bottom="0" header="0.17" footer="0.3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2021-03-15T11:56:33Z</cp:lastPrinted>
  <dcterms:created xsi:type="dcterms:W3CDTF">2005-03-03T05:09:12Z</dcterms:created>
  <dcterms:modified xsi:type="dcterms:W3CDTF">2021-03-15T11:56:53Z</dcterms:modified>
</cp:coreProperties>
</file>