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240" yWindow="132" windowWidth="11340" windowHeight="6288"/>
  </bookViews>
  <sheets>
    <sheet name="Comparison" sheetId="1" r:id="rId1"/>
  </sheets>
  <definedNames>
    <definedName name="_xlnm.Print_Area" localSheetId="0">Comparison!$A$1:$I$51</definedName>
  </definedNames>
  <calcPr calcId="162913"/>
</workbook>
</file>

<file path=xl/calcChain.xml><?xml version="1.0" encoding="utf-8"?>
<calcChain xmlns="http://schemas.openxmlformats.org/spreadsheetml/2006/main">
  <c r="F20" i="1" l="1"/>
  <c r="G20" i="1"/>
  <c r="C20" i="1"/>
  <c r="E36" i="1"/>
  <c r="E37" i="1"/>
  <c r="E34" i="1"/>
  <c r="E31" i="1"/>
  <c r="H35" i="1" l="1"/>
  <c r="H36" i="1"/>
  <c r="I36" i="1" s="1"/>
  <c r="H37" i="1"/>
  <c r="I37" i="1" s="1"/>
  <c r="H40" i="1"/>
  <c r="H43" i="1"/>
  <c r="H34" i="1"/>
  <c r="I34" i="1" s="1"/>
  <c r="H23" i="1"/>
  <c r="H24" i="1"/>
  <c r="H25" i="1"/>
  <c r="H26" i="1"/>
  <c r="H27" i="1"/>
  <c r="H28" i="1"/>
  <c r="H29" i="1"/>
  <c r="H30" i="1"/>
  <c r="H31" i="1"/>
  <c r="I31" i="1" s="1"/>
  <c r="H22" i="1"/>
  <c r="H9" i="1"/>
  <c r="H10" i="1"/>
  <c r="H11" i="1"/>
  <c r="H12" i="1"/>
  <c r="H13" i="1"/>
  <c r="H14" i="1"/>
  <c r="H15" i="1"/>
  <c r="H16" i="1"/>
  <c r="H17" i="1"/>
  <c r="H18" i="1"/>
  <c r="H19" i="1"/>
  <c r="H20" i="1"/>
  <c r="H8" i="1"/>
  <c r="G41" i="1"/>
  <c r="G47" i="1" s="1"/>
  <c r="F41" i="1"/>
  <c r="F47" i="1" s="1"/>
  <c r="G44" i="1"/>
  <c r="F44" i="1"/>
  <c r="D38" i="1"/>
  <c r="C38" i="1"/>
  <c r="G38" i="1"/>
  <c r="F38" i="1"/>
  <c r="G32" i="1"/>
  <c r="F32" i="1"/>
  <c r="D32" i="1"/>
  <c r="C32" i="1"/>
  <c r="E35" i="1"/>
  <c r="H38" i="1" l="1"/>
  <c r="H32" i="1"/>
  <c r="H44" i="1"/>
  <c r="H47" i="1"/>
  <c r="H41" i="1"/>
  <c r="I35" i="1"/>
  <c r="F46" i="1"/>
  <c r="F48" i="1" s="1"/>
  <c r="F50" i="1" s="1"/>
  <c r="G46" i="1"/>
  <c r="E32" i="1"/>
  <c r="D20" i="1"/>
  <c r="D46" i="1" s="1"/>
  <c r="C46" i="1"/>
  <c r="C41" i="1"/>
  <c r="C47" i="1" s="1"/>
  <c r="D41" i="1"/>
  <c r="D44" i="1"/>
  <c r="E40" i="1"/>
  <c r="I40" i="1" s="1"/>
  <c r="E29" i="1"/>
  <c r="I29" i="1" s="1"/>
  <c r="E28" i="1"/>
  <c r="I28" i="1" s="1"/>
  <c r="E27" i="1"/>
  <c r="I27" i="1" s="1"/>
  <c r="E26" i="1"/>
  <c r="I26" i="1" s="1"/>
  <c r="E8" i="1"/>
  <c r="I8" i="1" s="1"/>
  <c r="E43" i="1"/>
  <c r="I43" i="1" s="1"/>
  <c r="E30" i="1"/>
  <c r="I30" i="1" s="1"/>
  <c r="E25" i="1"/>
  <c r="I25" i="1" s="1"/>
  <c r="E24" i="1"/>
  <c r="I24" i="1" s="1"/>
  <c r="E23" i="1"/>
  <c r="I23" i="1" s="1"/>
  <c r="E22" i="1"/>
  <c r="I22" i="1" s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I13" i="1" s="1"/>
  <c r="E12" i="1"/>
  <c r="I12" i="1" s="1"/>
  <c r="E10" i="1"/>
  <c r="I10" i="1" s="1"/>
  <c r="E9" i="1"/>
  <c r="I9" i="1" s="1"/>
  <c r="C44" i="1"/>
  <c r="I32" i="1" l="1"/>
  <c r="H46" i="1"/>
  <c r="E11" i="1"/>
  <c r="I11" i="1" s="1"/>
  <c r="E44" i="1"/>
  <c r="I44" i="1" s="1"/>
  <c r="E38" i="1"/>
  <c r="I38" i="1" s="1"/>
  <c r="E41" i="1"/>
  <c r="I41" i="1" s="1"/>
  <c r="D47" i="1"/>
  <c r="E47" i="1" s="1"/>
  <c r="I47" i="1" s="1"/>
  <c r="G50" i="1" l="1"/>
  <c r="H50" i="1" s="1"/>
  <c r="H48" i="1"/>
  <c r="C48" i="1"/>
  <c r="C50" i="1" s="1"/>
  <c r="E20" i="1"/>
  <c r="I20" i="1" s="1"/>
  <c r="E46" i="1" l="1"/>
  <c r="I46" i="1" s="1"/>
  <c r="D48" i="1"/>
  <c r="D50" i="1" s="1"/>
  <c r="E50" i="1" s="1"/>
  <c r="I50" i="1" s="1"/>
  <c r="E48" i="1" l="1"/>
  <c r="I48" i="1" s="1"/>
</calcChain>
</file>

<file path=xl/sharedStrings.xml><?xml version="1.0" encoding="utf-8"?>
<sst xmlns="http://schemas.openxmlformats.org/spreadsheetml/2006/main" count="63" uniqueCount="56">
  <si>
    <t>BANK NAME</t>
  </si>
  <si>
    <t>TOTAL</t>
  </si>
  <si>
    <t>DEPOSITS</t>
  </si>
  <si>
    <t>ADVANCES</t>
  </si>
  <si>
    <t>Sr. No</t>
  </si>
  <si>
    <t>PUBLIC SECTOR BANKS</t>
  </si>
  <si>
    <t>UCO BANK</t>
  </si>
  <si>
    <t>IDBI Bk Ltd</t>
  </si>
  <si>
    <t>PRIVATE SECTOR BANKS</t>
  </si>
  <si>
    <t>J&amp;K BK Ltd</t>
  </si>
  <si>
    <t>HDFC BK Ltd</t>
  </si>
  <si>
    <t>ICICI Bk Ltd</t>
  </si>
  <si>
    <t>AXIS Bank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</si>
  <si>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</si>
  <si>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</si>
  <si>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</si>
  <si>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</si>
  <si>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</si>
  <si>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>IndusInd Bank</t>
  </si>
  <si>
    <t>Federal Bank Ltd.</t>
  </si>
  <si>
    <t>Kotak Mahindra Bk. Ltd.</t>
  </si>
  <si>
    <t>Yes Bank</t>
  </si>
  <si>
    <t>CAPITAL SMALL FINANCE BK.</t>
  </si>
  <si>
    <t>Punjab Gramin Bank</t>
  </si>
  <si>
    <t>OVERALL  CD RATIO</t>
  </si>
  <si>
    <t>DIFF. OF CD RATIO</t>
  </si>
  <si>
    <t>Bandhan Bank</t>
  </si>
  <si>
    <t>UJJIVAN SMALL FINANCE BANK</t>
  </si>
  <si>
    <t xml:space="preserve">JANA SMALL FINANCE BANK </t>
  </si>
  <si>
    <t>AU SMALL FINANCE BANK</t>
  </si>
  <si>
    <t>SMALL FINANCE BANKS</t>
  </si>
  <si>
    <t>D.</t>
  </si>
  <si>
    <t>E.</t>
  </si>
  <si>
    <t>Comm.Bks (A+B+C)</t>
  </si>
  <si>
    <t>RRBs ( D)</t>
  </si>
  <si>
    <t>TOTAL (A+B+C+D)</t>
  </si>
  <si>
    <t>G. TOTAL (A+B+C+D+E)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</si>
  <si>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</si>
  <si>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</si>
  <si>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</si>
  <si>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</si>
  <si>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</si>
  <si>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</si>
  <si>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</si>
  <si>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</si>
  <si>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</si>
  <si>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</si>
  <si>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</si>
  <si>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Pb. State Cooperative Bank</t>
  </si>
  <si>
    <t>BANKWISE CD RATIO SEPTEMBER 2019/ SEPTEMBER 2020 (YOY)</t>
  </si>
  <si>
    <t>AGG. TOTAL SEPT. 2019</t>
  </si>
  <si>
    <t>AGG. TOTAL SEPT. 2020</t>
  </si>
  <si>
    <t>ANNEXURE - 12</t>
  </si>
  <si>
    <t>SLBC Punjab</t>
  </si>
  <si>
    <t>B.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</si>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</sst>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Tahoma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6" fillId="0" borderId="22" xfId="0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4" xfId="0" applyFont="1" applyFill="1" applyBorder="1" applyAlignment="1">
      <alignment horizontal="center"/>
    </xf>
    <xf numFmtId="0" fontId="11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0" fontId="10" fillId="0" borderId="30" xfId="0" applyNumberFormat="1" applyFont="1" applyFill="1" applyBorder="1" applyAlignment="1">
      <alignment horizontal="center"/>
    </xf>
    <xf numFmtId="10" fontId="10" fillId="0" borderId="31" xfId="0" applyNumberFormat="1" applyFont="1" applyFill="1" applyBorder="1" applyAlignment="1">
      <alignment horizontal="center"/>
    </xf>
    <xf numFmtId="10" fontId="10" fillId="0" borderId="11" xfId="0" applyNumberFormat="1" applyFont="1" applyFill="1" applyBorder="1" applyAlignment="1">
      <alignment horizontal="center"/>
    </xf>
    <xf numFmtId="10" fontId="10" fillId="0" borderId="29" xfId="0" applyNumberFormat="1" applyFont="1" applyFill="1" applyBorder="1" applyAlignment="1">
      <alignment horizontal="center"/>
    </xf>
    <xf numFmtId="10" fontId="10" fillId="0" borderId="32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0" fontId="9" fillId="0" borderId="2" xfId="1" applyNumberFormat="1" applyFont="1" applyFill="1" applyBorder="1" applyAlignment="1">
      <alignment horizontal="center" vertical="center"/>
    </xf>
    <xf numFmtId="10" fontId="9" fillId="0" borderId="3" xfId="1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0" fontId="12" fillId="0" borderId="0" xfId="0" applyFont="1"/>
    <xf numFmtId="1" fontId="10" fillId="0" borderId="4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10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10" fontId="10" fillId="0" borderId="34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view="pageBreakPreview" zoomScale="85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3" sqref="B33"/>
    </sheetView>
  </sheetViews>
  <sheetFormatPr defaultRowHeight="16.8" x14ac:dyDescent="0.3"/>
  <cols>
    <col min="1" max="1" width="6.109375" style="6" customWidth="1"/>
    <col min="2" max="2" width="35.109375" style="7" customWidth="1"/>
    <col min="3" max="3" width="14.5546875" style="1" customWidth="1"/>
    <col min="4" max="4" width="12.6640625" style="1" customWidth="1"/>
    <col min="5" max="5" width="11.88671875" style="6" customWidth="1"/>
    <col min="6" max="6" width="14" style="6" customWidth="1"/>
    <col min="7" max="7" width="14.6640625" style="6" customWidth="1"/>
    <col min="8" max="8" width="14.21875" style="42" customWidth="1"/>
    <col min="9" max="9" width="14.6640625" style="42" customWidth="1"/>
    <col min="10" max="10" width="15.88671875" customWidth="1"/>
    <col min="11" max="11" width="11.6640625" customWidth="1"/>
  </cols>
  <sheetData>
    <row r="1" spans="1:11" ht="18" customHeight="1" x14ac:dyDescent="0.3"/>
    <row r="2" spans="1:11" ht="26.25" customHeight="1" thickBot="1" x14ac:dyDescent="0.35">
      <c r="A2" s="1"/>
      <c r="B2" s="2"/>
      <c r="C2" s="2"/>
      <c r="D2" s="2"/>
      <c r="E2" s="2"/>
      <c r="F2" s="2"/>
      <c r="G2" s="2"/>
      <c r="H2" s="66" t="s">
        <v>52</v>
      </c>
      <c r="I2" s="66"/>
    </row>
    <row r="3" spans="1:11" ht="36.6" customHeight="1" thickBot="1" x14ac:dyDescent="0.3">
      <c r="A3" s="75" t="s">
        <v>49</v>
      </c>
      <c r="B3" s="76"/>
      <c r="C3" s="76"/>
      <c r="D3" s="76"/>
      <c r="E3" s="76"/>
      <c r="F3" s="76"/>
      <c r="G3" s="76"/>
      <c r="H3" s="76"/>
      <c r="I3" s="77"/>
    </row>
    <row r="4" spans="1:11" ht="20.25" customHeight="1" thickBot="1" x14ac:dyDescent="0.35">
      <c r="A4" s="3"/>
      <c r="B4" s="4"/>
      <c r="C4" s="4"/>
      <c r="D4" s="4"/>
      <c r="E4" s="4"/>
      <c r="F4" s="4"/>
      <c r="G4" s="4"/>
    </row>
    <row r="5" spans="1:11" ht="18" customHeight="1" thickBot="1" x14ac:dyDescent="0.3">
      <c r="A5" s="67" t="s">
        <v>4</v>
      </c>
      <c r="B5" s="69" t="s">
        <v>0</v>
      </c>
      <c r="C5" s="71" t="s">
        <v>50</v>
      </c>
      <c r="D5" s="72"/>
      <c r="E5" s="73" t="s">
        <v>24</v>
      </c>
      <c r="F5" s="71" t="s">
        <v>51</v>
      </c>
      <c r="G5" s="72"/>
      <c r="H5" s="73" t="s">
        <v>24</v>
      </c>
      <c r="I5" s="73" t="s">
        <v>25</v>
      </c>
    </row>
    <row r="6" spans="1:11" ht="21.75" customHeight="1" thickBot="1" x14ac:dyDescent="0.3">
      <c r="A6" s="68"/>
      <c r="B6" s="70"/>
      <c r="C6" s="27" t="s">
        <v>2</v>
      </c>
      <c r="D6" s="28" t="s">
        <v>3</v>
      </c>
      <c r="E6" s="74"/>
      <c r="F6" s="27" t="s">
        <v>2</v>
      </c>
      <c r="G6" s="28" t="s">
        <v>3</v>
      </c>
      <c r="H6" s="74"/>
      <c r="I6" s="74"/>
    </row>
    <row r="7" spans="1:11" ht="18" customHeight="1" x14ac:dyDescent="0.3">
      <c r="A7" s="10" t="s">
        <v>17</v>
      </c>
      <c r="B7" s="14" t="s">
        <v>5</v>
      </c>
      <c r="C7" s="29"/>
      <c r="D7" s="5"/>
      <c r="E7" s="21"/>
      <c r="F7" s="29"/>
      <c r="G7" s="5"/>
      <c r="H7" s="21"/>
      <c r="I7" s="21"/>
    </row>
    <row r="8" spans="1:11" ht="18" customHeight="1" x14ac:dyDescent="0.3">
      <c r="A8" s="11">
        <v>1</v>
      </c>
      <c r="B8" s="8" t="s">
        <v>37</v>
      </c>
      <c r="C8" s="30">
        <v>9409918.5935265981</v>
      </c>
      <c r="D8" s="31">
        <v>4619635.3665566994</v>
      </c>
      <c r="E8" s="22">
        <f>D8/C8</f>
        <v>0.49093255384108242</v>
      </c>
      <c r="F8" s="30">
        <v>9931501</v>
      </c>
      <c r="G8" s="31">
        <v>4494197</v>
      </c>
      <c r="H8" s="22">
        <f>G8/F8</f>
        <v>0.45251941272522656</v>
      </c>
      <c r="I8" s="22">
        <f>H8-E8</f>
        <v>-3.8413141115855864E-2</v>
      </c>
      <c r="J8" s="56"/>
      <c r="K8" s="57"/>
    </row>
    <row r="9" spans="1:11" ht="18" customHeight="1" x14ac:dyDescent="0.3">
      <c r="A9" s="11">
        <v>2</v>
      </c>
      <c r="B9" s="8" t="s">
        <v>38</v>
      </c>
      <c r="C9" s="32">
        <v>2593501</v>
      </c>
      <c r="D9" s="31">
        <v>1137327.6850099999</v>
      </c>
      <c r="E9" s="22">
        <f t="shared" ref="E9:E20" si="0">D9/C9</f>
        <v>0.43852988104111001</v>
      </c>
      <c r="F9" s="32">
        <v>2820658</v>
      </c>
      <c r="G9" s="31">
        <v>1109582.9681900002</v>
      </c>
      <c r="H9" s="22">
        <f t="shared" ref="H9:H50" si="1">G9/F9</f>
        <v>0.39337734960778659</v>
      </c>
      <c r="I9" s="22">
        <f t="shared" ref="I9:I50" si="2">H9-E9</f>
        <v>-4.5152531433323428E-2</v>
      </c>
      <c r="J9" s="56"/>
      <c r="K9" s="57"/>
    </row>
    <row r="10" spans="1:11" ht="18" customHeight="1" x14ac:dyDescent="0.3">
      <c r="A10" s="11">
        <v>3</v>
      </c>
      <c r="B10" s="8" t="s">
        <v>6</v>
      </c>
      <c r="C10" s="32">
        <v>873615.00000000012</v>
      </c>
      <c r="D10" s="31">
        <v>414289.0083430123</v>
      </c>
      <c r="E10" s="22">
        <f t="shared" si="0"/>
        <v>0.47422378089090989</v>
      </c>
      <c r="F10" s="32">
        <v>900786.00000000023</v>
      </c>
      <c r="G10" s="31">
        <v>458941.95896338316</v>
      </c>
      <c r="H10" s="22">
        <f t="shared" si="1"/>
        <v>0.50949055487472394</v>
      </c>
      <c r="I10" s="22">
        <f t="shared" si="2"/>
        <v>3.5266773983814059E-2</v>
      </c>
      <c r="J10" s="56"/>
      <c r="K10" s="57"/>
    </row>
    <row r="11" spans="1:11" ht="18" customHeight="1" x14ac:dyDescent="0.3">
      <c r="A11" s="11">
        <v>4</v>
      </c>
      <c r="B11" s="8" t="s">
        <v>39</v>
      </c>
      <c r="C11" s="32">
        <v>1019967.4736863918</v>
      </c>
      <c r="D11" s="31">
        <v>505821.69907110394</v>
      </c>
      <c r="E11" s="22">
        <f t="shared" si="0"/>
        <v>0.49591944068858446</v>
      </c>
      <c r="F11" s="32">
        <v>1094022.6587162586</v>
      </c>
      <c r="G11" s="31">
        <v>514667.45500000002</v>
      </c>
      <c r="H11" s="22">
        <f t="shared" si="1"/>
        <v>0.47043582772217712</v>
      </c>
      <c r="I11" s="22">
        <f t="shared" si="2"/>
        <v>-2.5483612966407332E-2</v>
      </c>
      <c r="J11" s="56"/>
      <c r="K11" s="57"/>
    </row>
    <row r="12" spans="1:11" ht="18" customHeight="1" x14ac:dyDescent="0.3">
      <c r="A12" s="11">
        <v>5</v>
      </c>
      <c r="B12" s="8" t="s">
        <v>40</v>
      </c>
      <c r="C12" s="32">
        <v>1166424</v>
      </c>
      <c r="D12" s="31">
        <v>744444</v>
      </c>
      <c r="E12" s="22">
        <f t="shared" si="0"/>
        <v>0.63822760848542215</v>
      </c>
      <c r="F12" s="32">
        <v>1257629</v>
      </c>
      <c r="G12" s="31">
        <v>729729</v>
      </c>
      <c r="H12" s="22">
        <f t="shared" si="1"/>
        <v>0.58024186783224618</v>
      </c>
      <c r="I12" s="22">
        <f t="shared" si="2"/>
        <v>-5.7985740653175966E-2</v>
      </c>
      <c r="J12" s="56"/>
      <c r="K12" s="57"/>
    </row>
    <row r="13" spans="1:11" ht="18" customHeight="1" x14ac:dyDescent="0.3">
      <c r="A13" s="11">
        <v>6</v>
      </c>
      <c r="B13" s="8" t="s">
        <v>41</v>
      </c>
      <c r="C13" s="32">
        <v>102945.28999999996</v>
      </c>
      <c r="D13" s="31">
        <v>44358.141000000011</v>
      </c>
      <c r="E13" s="22">
        <f t="shared" si="0"/>
        <v>0.43089043704670732</v>
      </c>
      <c r="F13" s="32">
        <v>111109.72950000002</v>
      </c>
      <c r="G13" s="31">
        <v>49435.336799999997</v>
      </c>
      <c r="H13" s="22">
        <f t="shared" si="1"/>
        <v>0.44492356360205154</v>
      </c>
      <c r="I13" s="22">
        <f t="shared" si="2"/>
        <v>1.4033126555344222E-2</v>
      </c>
      <c r="J13" s="56"/>
      <c r="K13" s="57"/>
    </row>
    <row r="14" spans="1:11" ht="18" customHeight="1" x14ac:dyDescent="0.3">
      <c r="A14" s="11">
        <v>7</v>
      </c>
      <c r="B14" s="8" t="s">
        <v>42</v>
      </c>
      <c r="C14" s="32">
        <v>1541332.9900311998</v>
      </c>
      <c r="D14" s="31">
        <v>963496.14245520008</v>
      </c>
      <c r="E14" s="22">
        <f t="shared" si="0"/>
        <v>0.62510576798573347</v>
      </c>
      <c r="F14" s="32">
        <v>1718077.7779385997</v>
      </c>
      <c r="G14" s="31">
        <v>972197</v>
      </c>
      <c r="H14" s="22">
        <f t="shared" si="1"/>
        <v>0.56586320624347441</v>
      </c>
      <c r="I14" s="22">
        <f t="shared" si="2"/>
        <v>-5.9242561742259059E-2</v>
      </c>
      <c r="J14" s="56"/>
      <c r="K14" s="57"/>
    </row>
    <row r="15" spans="1:11" ht="18" customHeight="1" x14ac:dyDescent="0.3">
      <c r="A15" s="11">
        <v>8</v>
      </c>
      <c r="B15" s="8" t="s">
        <v>43</v>
      </c>
      <c r="C15" s="32">
        <v>776594.91000000015</v>
      </c>
      <c r="D15" s="31">
        <v>307373.12</v>
      </c>
      <c r="E15" s="22">
        <f t="shared" si="0"/>
        <v>0.39579594978287963</v>
      </c>
      <c r="F15" s="32">
        <v>829811.28050310002</v>
      </c>
      <c r="G15" s="31">
        <v>319683.8684033</v>
      </c>
      <c r="H15" s="22">
        <f t="shared" si="1"/>
        <v>0.38524888238381294</v>
      </c>
      <c r="I15" s="22">
        <f t="shared" si="2"/>
        <v>-1.054706739906669E-2</v>
      </c>
      <c r="J15" s="56"/>
      <c r="K15" s="57"/>
    </row>
    <row r="16" spans="1:11" ht="18" customHeight="1" x14ac:dyDescent="0.3">
      <c r="A16" s="11">
        <v>9</v>
      </c>
      <c r="B16" s="8" t="s">
        <v>44</v>
      </c>
      <c r="C16" s="32">
        <v>883669.75</v>
      </c>
      <c r="D16" s="31">
        <v>797170.70000000007</v>
      </c>
      <c r="E16" s="22">
        <f t="shared" si="0"/>
        <v>0.90211382702644294</v>
      </c>
      <c r="F16" s="32">
        <v>983460.65999999992</v>
      </c>
      <c r="G16" s="31">
        <v>753312.54</v>
      </c>
      <c r="H16" s="22">
        <f t="shared" si="1"/>
        <v>0.76598136625007462</v>
      </c>
      <c r="I16" s="22">
        <f t="shared" si="2"/>
        <v>-0.13613246077636831</v>
      </c>
      <c r="J16" s="56"/>
      <c r="K16" s="57"/>
    </row>
    <row r="17" spans="1:11" ht="18" customHeight="1" x14ac:dyDescent="0.3">
      <c r="A17" s="11">
        <v>10</v>
      </c>
      <c r="B17" s="8" t="s">
        <v>45</v>
      </c>
      <c r="C17" s="32">
        <v>700506</v>
      </c>
      <c r="D17" s="31">
        <v>412971</v>
      </c>
      <c r="E17" s="22">
        <f t="shared" si="0"/>
        <v>0.58953242370515024</v>
      </c>
      <c r="F17" s="32">
        <v>669816</v>
      </c>
      <c r="G17" s="31">
        <v>493656</v>
      </c>
      <c r="H17" s="22">
        <f t="shared" si="1"/>
        <v>0.73700240065928557</v>
      </c>
      <c r="I17" s="22">
        <f t="shared" si="2"/>
        <v>0.14746997695413533</v>
      </c>
      <c r="J17" s="56"/>
      <c r="K17" s="57"/>
    </row>
    <row r="18" spans="1:11" ht="18" customHeight="1" x14ac:dyDescent="0.3">
      <c r="A18" s="11">
        <v>11</v>
      </c>
      <c r="B18" s="8" t="s">
        <v>46</v>
      </c>
      <c r="C18" s="32">
        <v>9639272</v>
      </c>
      <c r="D18" s="31">
        <v>5140888</v>
      </c>
      <c r="E18" s="22">
        <f t="shared" si="0"/>
        <v>0.53332741310754583</v>
      </c>
      <c r="F18" s="32">
        <v>10584819</v>
      </c>
      <c r="G18" s="31">
        <v>5414162</v>
      </c>
      <c r="H18" s="22">
        <f t="shared" si="1"/>
        <v>0.51150255852272963</v>
      </c>
      <c r="I18" s="22">
        <f t="shared" si="2"/>
        <v>-2.18248545848162E-2</v>
      </c>
      <c r="J18" s="56"/>
      <c r="K18" s="57"/>
    </row>
    <row r="19" spans="1:11" ht="18" customHeight="1" thickBot="1" x14ac:dyDescent="0.35">
      <c r="A19" s="11">
        <v>12</v>
      </c>
      <c r="B19" s="8" t="s">
        <v>47</v>
      </c>
      <c r="C19" s="32">
        <v>955757.38572751265</v>
      </c>
      <c r="D19" s="31">
        <v>840869.12208916305</v>
      </c>
      <c r="E19" s="22">
        <f t="shared" si="0"/>
        <v>0.87979348592645423</v>
      </c>
      <c r="F19" s="32">
        <v>1467364.5126000002</v>
      </c>
      <c r="G19" s="31">
        <v>913694.94479999994</v>
      </c>
      <c r="H19" s="22">
        <f t="shared" si="1"/>
        <v>0.62267755350103038</v>
      </c>
      <c r="I19" s="22">
        <f t="shared" si="2"/>
        <v>-0.25711593242542385</v>
      </c>
      <c r="J19" s="56"/>
      <c r="K19" s="57"/>
    </row>
    <row r="20" spans="1:11" s="47" customFormat="1" ht="18" customHeight="1" thickBot="1" x14ac:dyDescent="0.35">
      <c r="A20" s="11"/>
      <c r="B20" s="15" t="s">
        <v>1</v>
      </c>
      <c r="C20" s="48">
        <f>SUM(C8:C19)</f>
        <v>29663504.392971702</v>
      </c>
      <c r="D20" s="48">
        <f>SUM(D8:D19)</f>
        <v>15928643.984525176</v>
      </c>
      <c r="E20" s="24">
        <f t="shared" si="0"/>
        <v>0.53697782209101419</v>
      </c>
      <c r="F20" s="48">
        <f>SUM(F8:F19)</f>
        <v>32369055.61925796</v>
      </c>
      <c r="G20" s="48">
        <f>SUM(G8:G19)</f>
        <v>16223260.072156683</v>
      </c>
      <c r="H20" s="24">
        <f t="shared" si="1"/>
        <v>0.50119658302618686</v>
      </c>
      <c r="I20" s="24">
        <f t="shared" si="2"/>
        <v>-3.578123906482733E-2</v>
      </c>
      <c r="J20" s="56"/>
      <c r="K20" s="57"/>
    </row>
    <row r="21" spans="1:11" ht="18" customHeight="1" x14ac:dyDescent="0.3">
      <c r="A21" s="11" t="s">
        <v>54</v>
      </c>
      <c r="B21" s="14" t="s">
        <v>8</v>
      </c>
      <c r="C21" s="33"/>
      <c r="D21" s="34"/>
      <c r="E21" s="25"/>
      <c r="F21" s="33"/>
      <c r="G21" s="34"/>
      <c r="H21" s="25"/>
      <c r="I21" s="25"/>
      <c r="J21" s="56"/>
      <c r="K21" s="57"/>
    </row>
    <row r="22" spans="1:11" ht="18" customHeight="1" x14ac:dyDescent="0.3">
      <c r="A22" s="11">
        <v>13</v>
      </c>
      <c r="B22" s="9" t="s">
        <v>7</v>
      </c>
      <c r="C22" s="43">
        <v>476531.14909959596</v>
      </c>
      <c r="D22" s="44">
        <v>224959.74237678107</v>
      </c>
      <c r="E22" s="23">
        <f>D22/C22</f>
        <v>0.47207772839580742</v>
      </c>
      <c r="F22" s="43">
        <v>479757.59489248606</v>
      </c>
      <c r="G22" s="44">
        <v>197013.57838599998</v>
      </c>
      <c r="H22" s="22">
        <f t="shared" si="1"/>
        <v>0.41065233877152241</v>
      </c>
      <c r="I22" s="22">
        <f t="shared" si="2"/>
        <v>-6.1425389624285009E-2</v>
      </c>
      <c r="J22" s="56"/>
      <c r="K22" s="57"/>
    </row>
    <row r="23" spans="1:11" ht="18" customHeight="1" x14ac:dyDescent="0.3">
      <c r="A23" s="11">
        <v>14</v>
      </c>
      <c r="B23" s="8" t="s">
        <v>9</v>
      </c>
      <c r="C23" s="32">
        <v>113062.66000000002</v>
      </c>
      <c r="D23" s="45">
        <v>63490.02</v>
      </c>
      <c r="E23" s="22">
        <f t="shared" ref="E23:E38" si="3">D23/C23</f>
        <v>0.56154719869495362</v>
      </c>
      <c r="F23" s="32">
        <v>114300.1712286</v>
      </c>
      <c r="G23" s="45">
        <v>66575.727865600013</v>
      </c>
      <c r="H23" s="22">
        <f t="shared" si="1"/>
        <v>0.58246393815498976</v>
      </c>
      <c r="I23" s="22">
        <f t="shared" si="2"/>
        <v>2.0916739460036138E-2</v>
      </c>
      <c r="J23" s="56"/>
      <c r="K23" s="57"/>
    </row>
    <row r="24" spans="1:11" ht="18" customHeight="1" x14ac:dyDescent="0.3">
      <c r="A24" s="11">
        <v>15</v>
      </c>
      <c r="B24" s="8" t="s">
        <v>10</v>
      </c>
      <c r="C24" s="32">
        <v>3317920.5923867002</v>
      </c>
      <c r="D24" s="45">
        <v>3660655.8640905009</v>
      </c>
      <c r="E24" s="22">
        <f t="shared" si="3"/>
        <v>1.1032982140953707</v>
      </c>
      <c r="F24" s="32">
        <v>4052543.6329870992</v>
      </c>
      <c r="G24" s="45">
        <v>4012756.642831401</v>
      </c>
      <c r="H24" s="22">
        <f t="shared" si="1"/>
        <v>0.99018221794533234</v>
      </c>
      <c r="I24" s="22">
        <f t="shared" si="2"/>
        <v>-0.11311599615003831</v>
      </c>
      <c r="J24" s="56"/>
      <c r="K24" s="57"/>
    </row>
    <row r="25" spans="1:11" ht="18" customHeight="1" x14ac:dyDescent="0.3">
      <c r="A25" s="11">
        <v>16</v>
      </c>
      <c r="B25" s="8" t="s">
        <v>11</v>
      </c>
      <c r="C25" s="32">
        <v>1288376.5503916002</v>
      </c>
      <c r="D25" s="45">
        <v>1414823.2743440999</v>
      </c>
      <c r="E25" s="22">
        <f t="shared" si="3"/>
        <v>1.0981442295841743</v>
      </c>
      <c r="F25" s="32">
        <v>1504029.9420988997</v>
      </c>
      <c r="G25" s="45">
        <v>1490796.2719738998</v>
      </c>
      <c r="H25" s="22">
        <f t="shared" si="1"/>
        <v>0.99120119237351612</v>
      </c>
      <c r="I25" s="22">
        <f t="shared" si="2"/>
        <v>-0.10694303721065823</v>
      </c>
      <c r="J25" s="56"/>
      <c r="K25" s="57"/>
    </row>
    <row r="26" spans="1:11" ht="18" customHeight="1" x14ac:dyDescent="0.3">
      <c r="A26" s="11">
        <v>17</v>
      </c>
      <c r="B26" s="8" t="s">
        <v>20</v>
      </c>
      <c r="C26" s="32">
        <v>333013.55257110007</v>
      </c>
      <c r="D26" s="45">
        <v>490298.02582689439</v>
      </c>
      <c r="E26" s="22">
        <f t="shared" si="3"/>
        <v>1.4723065233875527</v>
      </c>
      <c r="F26" s="32">
        <v>361387.28546890005</v>
      </c>
      <c r="G26" s="45">
        <v>476537.24485189875</v>
      </c>
      <c r="H26" s="22">
        <f t="shared" si="1"/>
        <v>1.3186331230042905</v>
      </c>
      <c r="I26" s="22">
        <f t="shared" si="2"/>
        <v>-0.15367340038326227</v>
      </c>
      <c r="J26" s="56"/>
      <c r="K26" s="57"/>
    </row>
    <row r="27" spans="1:11" ht="18" customHeight="1" x14ac:dyDescent="0.3">
      <c r="A27" s="11">
        <v>18</v>
      </c>
      <c r="B27" s="8" t="s">
        <v>21</v>
      </c>
      <c r="C27" s="32">
        <v>667219.43180000002</v>
      </c>
      <c r="D27" s="45">
        <v>274152.32354092656</v>
      </c>
      <c r="E27" s="22">
        <f t="shared" si="3"/>
        <v>0.41088779863819092</v>
      </c>
      <c r="F27" s="32">
        <v>420382.14020000008</v>
      </c>
      <c r="G27" s="45">
        <v>243661.40180615778</v>
      </c>
      <c r="H27" s="22">
        <f t="shared" si="1"/>
        <v>0.57961882417324861</v>
      </c>
      <c r="I27" s="22">
        <f t="shared" si="2"/>
        <v>0.1687310255350577</v>
      </c>
      <c r="J27" s="56"/>
      <c r="K27" s="57"/>
    </row>
    <row r="28" spans="1:11" ht="18" customHeight="1" x14ac:dyDescent="0.3">
      <c r="A28" s="11">
        <v>19</v>
      </c>
      <c r="B28" s="8" t="s">
        <v>19</v>
      </c>
      <c r="C28" s="32">
        <v>88853</v>
      </c>
      <c r="D28" s="45">
        <v>103329</v>
      </c>
      <c r="E28" s="22">
        <f t="shared" si="3"/>
        <v>1.1629207792646281</v>
      </c>
      <c r="F28" s="32">
        <v>98042</v>
      </c>
      <c r="G28" s="45">
        <v>110738</v>
      </c>
      <c r="H28" s="22">
        <f t="shared" si="1"/>
        <v>1.1294955223271659</v>
      </c>
      <c r="I28" s="22">
        <f t="shared" si="2"/>
        <v>-3.3425256937462233E-2</v>
      </c>
      <c r="J28" s="56"/>
      <c r="K28" s="57"/>
    </row>
    <row r="29" spans="1:11" ht="18" customHeight="1" x14ac:dyDescent="0.3">
      <c r="A29" s="11">
        <v>20</v>
      </c>
      <c r="B29" s="8" t="s">
        <v>18</v>
      </c>
      <c r="C29" s="32">
        <v>411856</v>
      </c>
      <c r="D29" s="45">
        <v>284653</v>
      </c>
      <c r="E29" s="22">
        <f t="shared" si="3"/>
        <v>0.69114690571461868</v>
      </c>
      <c r="F29" s="32">
        <v>600179.08214213396</v>
      </c>
      <c r="G29" s="45">
        <v>373553</v>
      </c>
      <c r="H29" s="22">
        <f t="shared" si="1"/>
        <v>0.62240256469240873</v>
      </c>
      <c r="I29" s="22">
        <f t="shared" si="2"/>
        <v>-6.8744341022209943E-2</v>
      </c>
      <c r="J29" s="56"/>
      <c r="K29" s="57"/>
    </row>
    <row r="30" spans="1:11" ht="18" customHeight="1" x14ac:dyDescent="0.3">
      <c r="A30" s="11">
        <v>21</v>
      </c>
      <c r="B30" s="9" t="s">
        <v>12</v>
      </c>
      <c r="C30" s="43">
        <v>1293709.6083708</v>
      </c>
      <c r="D30" s="46">
        <v>1047319.9066150999</v>
      </c>
      <c r="E30" s="23">
        <f t="shared" si="3"/>
        <v>0.80954790769005369</v>
      </c>
      <c r="F30" s="43">
        <v>1542755.674175072</v>
      </c>
      <c r="G30" s="46">
        <v>1204056.7138421002</v>
      </c>
      <c r="H30" s="22">
        <f t="shared" si="1"/>
        <v>0.78045845754929555</v>
      </c>
      <c r="I30" s="22">
        <f t="shared" si="2"/>
        <v>-2.9089450140758144E-2</v>
      </c>
      <c r="J30" s="56"/>
      <c r="K30" s="57"/>
    </row>
    <row r="31" spans="1:11" ht="18" customHeight="1" thickBot="1" x14ac:dyDescent="0.35">
      <c r="A31" s="11">
        <v>22</v>
      </c>
      <c r="B31" s="9" t="s">
        <v>26</v>
      </c>
      <c r="C31" s="43">
        <v>50146</v>
      </c>
      <c r="D31" s="46">
        <v>13679</v>
      </c>
      <c r="E31" s="23">
        <f t="shared" si="3"/>
        <v>0.27278347226099786</v>
      </c>
      <c r="F31" s="43">
        <v>68080.235779200011</v>
      </c>
      <c r="G31" s="46">
        <v>25913.6256359</v>
      </c>
      <c r="H31" s="23">
        <f t="shared" si="1"/>
        <v>0.3806336059108828</v>
      </c>
      <c r="I31" s="23">
        <f t="shared" si="2"/>
        <v>0.10785013364988494</v>
      </c>
      <c r="J31" s="56"/>
      <c r="K31" s="57"/>
    </row>
    <row r="32" spans="1:11" s="47" customFormat="1" ht="18" customHeight="1" thickBot="1" x14ac:dyDescent="0.35">
      <c r="A32" s="11"/>
      <c r="B32" s="15" t="s">
        <v>1</v>
      </c>
      <c r="C32" s="48">
        <f>SUM(C22:C31)</f>
        <v>8040688.5446197968</v>
      </c>
      <c r="D32" s="65">
        <f>SUM(D22:D31)</f>
        <v>7577360.1567943031</v>
      </c>
      <c r="E32" s="54">
        <f>D32/C32</f>
        <v>0.9423770258909584</v>
      </c>
      <c r="F32" s="48">
        <f t="shared" ref="F32:G32" si="4">SUM(F22:F31)</f>
        <v>9241457.7589723915</v>
      </c>
      <c r="G32" s="52">
        <f t="shared" si="4"/>
        <v>8201602.2071929574</v>
      </c>
      <c r="H32" s="24">
        <f t="shared" si="1"/>
        <v>0.88747927232910262</v>
      </c>
      <c r="I32" s="24">
        <f t="shared" si="2"/>
        <v>-5.4897753561855778E-2</v>
      </c>
      <c r="J32" s="56"/>
      <c r="K32" s="57"/>
    </row>
    <row r="33" spans="1:11" ht="18" customHeight="1" x14ac:dyDescent="0.3">
      <c r="A33" s="11" t="s">
        <v>55</v>
      </c>
      <c r="B33" s="14" t="s">
        <v>30</v>
      </c>
      <c r="C33" s="59"/>
      <c r="D33" s="60"/>
      <c r="E33" s="22"/>
      <c r="F33" s="50"/>
      <c r="G33" s="51"/>
      <c r="H33" s="25"/>
      <c r="I33" s="25"/>
      <c r="J33" s="56"/>
      <c r="K33" s="57"/>
    </row>
    <row r="34" spans="1:11" ht="18" customHeight="1" x14ac:dyDescent="0.3">
      <c r="A34" s="11">
        <v>23</v>
      </c>
      <c r="B34" s="8" t="s">
        <v>29</v>
      </c>
      <c r="C34" s="32">
        <v>161454</v>
      </c>
      <c r="D34" s="45">
        <v>95530</v>
      </c>
      <c r="E34" s="22">
        <f>D34/C34</f>
        <v>0.59168555749625285</v>
      </c>
      <c r="F34" s="32">
        <v>180531.04550270012</v>
      </c>
      <c r="G34" s="45">
        <v>118104.96844240601</v>
      </c>
      <c r="H34" s="22">
        <f t="shared" si="1"/>
        <v>0.65420863272317098</v>
      </c>
      <c r="I34" s="22">
        <f t="shared" si="2"/>
        <v>6.2523075226918134E-2</v>
      </c>
      <c r="J34" s="56"/>
      <c r="K34" s="57"/>
    </row>
    <row r="35" spans="1:11" ht="18" customHeight="1" x14ac:dyDescent="0.3">
      <c r="A35" s="11">
        <v>24</v>
      </c>
      <c r="B35" s="8" t="s">
        <v>22</v>
      </c>
      <c r="C35" s="32">
        <v>389992.54999999993</v>
      </c>
      <c r="D35" s="45">
        <v>286135.38000000006</v>
      </c>
      <c r="E35" s="22">
        <f>D35/C35</f>
        <v>0.73369447698424017</v>
      </c>
      <c r="F35" s="32">
        <v>462360.44818960002</v>
      </c>
      <c r="G35" s="45">
        <v>321255.13301460008</v>
      </c>
      <c r="H35" s="22">
        <f t="shared" si="1"/>
        <v>0.69481534216971574</v>
      </c>
      <c r="I35" s="22">
        <f t="shared" si="2"/>
        <v>-3.887913481452443E-2</v>
      </c>
      <c r="J35" s="56"/>
      <c r="K35" s="57"/>
    </row>
    <row r="36" spans="1:11" ht="18" customHeight="1" x14ac:dyDescent="0.3">
      <c r="A36" s="11">
        <v>25</v>
      </c>
      <c r="B36" s="8" t="s">
        <v>27</v>
      </c>
      <c r="C36" s="32">
        <v>0</v>
      </c>
      <c r="D36" s="45">
        <v>0</v>
      </c>
      <c r="E36" s="22" t="e">
        <f t="shared" ref="E36:E37" si="5">D36/C36</f>
        <v>#DIV/0!</v>
      </c>
      <c r="F36" s="32">
        <v>71377.1106402</v>
      </c>
      <c r="G36" s="45">
        <v>37531.027044800001</v>
      </c>
      <c r="H36" s="22">
        <f t="shared" si="1"/>
        <v>0.52581320129344533</v>
      </c>
      <c r="I36" s="22" t="e">
        <f t="shared" si="2"/>
        <v>#DIV/0!</v>
      </c>
      <c r="J36" s="56"/>
      <c r="K36" s="57"/>
    </row>
    <row r="37" spans="1:11" ht="18" customHeight="1" thickBot="1" x14ac:dyDescent="0.35">
      <c r="A37" s="11">
        <v>26</v>
      </c>
      <c r="B37" s="9" t="s">
        <v>28</v>
      </c>
      <c r="C37" s="43">
        <v>0</v>
      </c>
      <c r="D37" s="46">
        <v>0</v>
      </c>
      <c r="E37" s="22" t="e">
        <f t="shared" si="5"/>
        <v>#DIV/0!</v>
      </c>
      <c r="F37" s="43">
        <v>48474.538729368003</v>
      </c>
      <c r="G37" s="46">
        <v>26859.656077400003</v>
      </c>
      <c r="H37" s="23">
        <f t="shared" si="1"/>
        <v>0.55409822932729103</v>
      </c>
      <c r="I37" s="23" t="e">
        <f t="shared" si="2"/>
        <v>#DIV/0!</v>
      </c>
      <c r="J37" s="56"/>
      <c r="K37" s="57"/>
    </row>
    <row r="38" spans="1:11" s="47" customFormat="1" ht="18" customHeight="1" thickBot="1" x14ac:dyDescent="0.35">
      <c r="A38" s="13"/>
      <c r="B38" s="15" t="s">
        <v>1</v>
      </c>
      <c r="C38" s="48">
        <f t="shared" ref="C38:D38" si="6">SUM(C34:C37)</f>
        <v>551446.54999999993</v>
      </c>
      <c r="D38" s="48">
        <f t="shared" si="6"/>
        <v>381665.38000000006</v>
      </c>
      <c r="E38" s="24">
        <f t="shared" si="3"/>
        <v>0.69211672463994944</v>
      </c>
      <c r="F38" s="48">
        <f>SUM(F34:F37)</f>
        <v>762743.14306186815</v>
      </c>
      <c r="G38" s="53">
        <f>SUM(G34:G37)</f>
        <v>503750.78457920608</v>
      </c>
      <c r="H38" s="54">
        <f t="shared" si="1"/>
        <v>0.66044616613268659</v>
      </c>
      <c r="I38" s="24">
        <f t="shared" si="2"/>
        <v>-3.1670558507262858E-2</v>
      </c>
      <c r="J38" s="56"/>
      <c r="K38" s="57"/>
    </row>
    <row r="39" spans="1:11" ht="18" customHeight="1" x14ac:dyDescent="0.3">
      <c r="A39" s="20" t="s">
        <v>31</v>
      </c>
      <c r="B39" s="14" t="s">
        <v>13</v>
      </c>
      <c r="C39" s="35"/>
      <c r="D39" s="36"/>
      <c r="E39" s="25"/>
      <c r="F39" s="35"/>
      <c r="G39" s="36"/>
      <c r="H39" s="25"/>
      <c r="I39" s="25"/>
      <c r="J39" s="56"/>
      <c r="K39" s="57"/>
    </row>
    <row r="40" spans="1:11" ht="18" customHeight="1" thickBot="1" x14ac:dyDescent="0.35">
      <c r="A40" s="11">
        <v>27</v>
      </c>
      <c r="B40" s="8" t="s">
        <v>23</v>
      </c>
      <c r="C40" s="32">
        <v>897767</v>
      </c>
      <c r="D40" s="45">
        <v>663276</v>
      </c>
      <c r="E40" s="22">
        <f>D40/C40</f>
        <v>0.73880639408666171</v>
      </c>
      <c r="F40" s="32">
        <v>978750.75999999989</v>
      </c>
      <c r="G40" s="45">
        <v>702096.47</v>
      </c>
      <c r="H40" s="23">
        <f t="shared" si="1"/>
        <v>0.71733938679138298</v>
      </c>
      <c r="I40" s="23">
        <f t="shared" si="2"/>
        <v>-2.1467007295278728E-2</v>
      </c>
      <c r="J40" s="56"/>
      <c r="K40" s="57"/>
    </row>
    <row r="41" spans="1:11" s="47" customFormat="1" ht="18" customHeight="1" thickBot="1" x14ac:dyDescent="0.35">
      <c r="A41" s="13"/>
      <c r="B41" s="15" t="s">
        <v>1</v>
      </c>
      <c r="C41" s="58">
        <f>SUM(C40:C40)</f>
        <v>897767</v>
      </c>
      <c r="D41" s="61">
        <f>SUM(D40:D40)</f>
        <v>663276</v>
      </c>
      <c r="E41" s="24">
        <f>D41/C41</f>
        <v>0.73880639408666171</v>
      </c>
      <c r="F41" s="48">
        <f t="shared" ref="F41:G41" si="7">SUM(F40:F40)</f>
        <v>978750.75999999989</v>
      </c>
      <c r="G41" s="53">
        <f t="shared" si="7"/>
        <v>702096.47</v>
      </c>
      <c r="H41" s="54">
        <f t="shared" si="1"/>
        <v>0.71733938679138298</v>
      </c>
      <c r="I41" s="24">
        <f t="shared" si="2"/>
        <v>-2.1467007295278728E-2</v>
      </c>
      <c r="J41" s="56"/>
      <c r="K41" s="57"/>
    </row>
    <row r="42" spans="1:11" ht="18" customHeight="1" x14ac:dyDescent="0.3">
      <c r="A42" s="20" t="s">
        <v>32</v>
      </c>
      <c r="B42" s="14" t="s">
        <v>14</v>
      </c>
      <c r="C42" s="35"/>
      <c r="D42" s="36"/>
      <c r="E42" s="25"/>
      <c r="F42" s="35"/>
      <c r="G42" s="36"/>
      <c r="H42" s="25"/>
      <c r="I42" s="25"/>
      <c r="J42" s="56"/>
      <c r="K42" s="57"/>
    </row>
    <row r="43" spans="1:11" ht="18" customHeight="1" thickBot="1" x14ac:dyDescent="0.35">
      <c r="A43" s="12">
        <v>28</v>
      </c>
      <c r="B43" s="19" t="s">
        <v>48</v>
      </c>
      <c r="C43" s="62">
        <v>1496292</v>
      </c>
      <c r="D43" s="63">
        <v>1204001</v>
      </c>
      <c r="E43" s="23">
        <f>D43/C43</f>
        <v>0.80465644406305725</v>
      </c>
      <c r="F43" s="43">
        <v>1616162</v>
      </c>
      <c r="G43" s="46">
        <v>1195960</v>
      </c>
      <c r="H43" s="23">
        <f t="shared" si="1"/>
        <v>0.74000007424998238</v>
      </c>
      <c r="I43" s="23">
        <f t="shared" si="2"/>
        <v>-6.4656369813074877E-2</v>
      </c>
      <c r="J43" s="56"/>
      <c r="K43" s="57"/>
    </row>
    <row r="44" spans="1:11" s="47" customFormat="1" ht="18" customHeight="1" thickBot="1" x14ac:dyDescent="0.35">
      <c r="A44" s="13"/>
      <c r="B44" s="15" t="s">
        <v>1</v>
      </c>
      <c r="C44" s="37">
        <f>SUM(C43:C43)</f>
        <v>1496292</v>
      </c>
      <c r="D44" s="64">
        <f>SUM(D43:D43)</f>
        <v>1204001</v>
      </c>
      <c r="E44" s="24">
        <f>D44/C44</f>
        <v>0.80465644406305725</v>
      </c>
      <c r="F44" s="37">
        <f t="shared" ref="F44:G44" si="8">SUM(F43:F43)</f>
        <v>1616162</v>
      </c>
      <c r="G44" s="55">
        <f t="shared" si="8"/>
        <v>1195960</v>
      </c>
      <c r="H44" s="54">
        <f t="shared" si="1"/>
        <v>0.74000007424998238</v>
      </c>
      <c r="I44" s="24">
        <f t="shared" si="2"/>
        <v>-6.4656369813074877E-2</v>
      </c>
      <c r="J44" s="56"/>
      <c r="K44" s="57"/>
    </row>
    <row r="45" spans="1:11" ht="18" customHeight="1" thickBot="1" x14ac:dyDescent="0.35">
      <c r="A45" s="16"/>
      <c r="B45" s="17" t="s">
        <v>15</v>
      </c>
      <c r="C45" s="38"/>
      <c r="D45" s="39"/>
      <c r="E45" s="26"/>
      <c r="F45" s="38"/>
      <c r="G45" s="39"/>
      <c r="H45" s="26"/>
      <c r="I45" s="26"/>
    </row>
    <row r="46" spans="1:11" ht="18" customHeight="1" thickBot="1" x14ac:dyDescent="0.35">
      <c r="A46" s="13"/>
      <c r="B46" s="15" t="s">
        <v>33</v>
      </c>
      <c r="C46" s="37">
        <f>SUM(C20+C32+C38)</f>
        <v>38255639.487591498</v>
      </c>
      <c r="D46" s="37">
        <f>SUM(D20+D32+D38)</f>
        <v>23887669.521319479</v>
      </c>
      <c r="E46" s="24">
        <f>D46/C46</f>
        <v>0.62442217255491506</v>
      </c>
      <c r="F46" s="37">
        <f t="shared" ref="F46:G46" si="9">SUM(F20+F32+F38)</f>
        <v>42373256.521292217</v>
      </c>
      <c r="G46" s="55">
        <f t="shared" si="9"/>
        <v>24928613.063928846</v>
      </c>
      <c r="H46" s="54">
        <f t="shared" si="1"/>
        <v>0.58831005946881665</v>
      </c>
      <c r="I46" s="24">
        <f t="shared" si="2"/>
        <v>-3.6112113086098407E-2</v>
      </c>
    </row>
    <row r="47" spans="1:11" ht="18" customHeight="1" thickBot="1" x14ac:dyDescent="0.35">
      <c r="A47" s="16"/>
      <c r="B47" s="17" t="s">
        <v>34</v>
      </c>
      <c r="C47" s="40">
        <f>SUM(C41)</f>
        <v>897767</v>
      </c>
      <c r="D47" s="18">
        <f>SUM(D41)</f>
        <v>663276</v>
      </c>
      <c r="E47" s="26">
        <f>D47/C47</f>
        <v>0.73880639408666171</v>
      </c>
      <c r="F47" s="49">
        <f t="shared" ref="F47:G47" si="10">SUM(F41)</f>
        <v>978750.75999999989</v>
      </c>
      <c r="G47" s="49">
        <f t="shared" si="10"/>
        <v>702096.47</v>
      </c>
      <c r="H47" s="26">
        <f t="shared" si="1"/>
        <v>0.71733938679138298</v>
      </c>
      <c r="I47" s="26">
        <f t="shared" si="2"/>
        <v>-2.1467007295278728E-2</v>
      </c>
    </row>
    <row r="48" spans="1:11" ht="18" thickBot="1" x14ac:dyDescent="0.35">
      <c r="A48" s="13"/>
      <c r="B48" s="15" t="s">
        <v>35</v>
      </c>
      <c r="C48" s="37">
        <f>SUM(C46:C47)</f>
        <v>39153406.487591498</v>
      </c>
      <c r="D48" s="64">
        <f>SUM(D46:D47)</f>
        <v>24550945.521319479</v>
      </c>
      <c r="E48" s="24">
        <f>D48/C48</f>
        <v>0.62704494254159382</v>
      </c>
      <c r="F48" s="41">
        <f t="shared" ref="F48" si="11">SUM(F46:F47)</f>
        <v>43352007.281292215</v>
      </c>
      <c r="G48" s="55">
        <v>25630709.2339288</v>
      </c>
      <c r="H48" s="54">
        <f t="shared" si="1"/>
        <v>0.59122312532433241</v>
      </c>
      <c r="I48" s="24">
        <f t="shared" si="2"/>
        <v>-3.5821817217261409E-2</v>
      </c>
    </row>
    <row r="49" spans="1:9" ht="18" thickBot="1" x14ac:dyDescent="0.35">
      <c r="A49" s="16"/>
      <c r="B49" s="17" t="s">
        <v>16</v>
      </c>
      <c r="C49" s="49"/>
      <c r="D49" s="18"/>
      <c r="E49" s="26"/>
      <c r="F49" s="40"/>
      <c r="G49" s="18"/>
      <c r="H49" s="26"/>
      <c r="I49" s="26"/>
    </row>
    <row r="50" spans="1:9" ht="18" thickBot="1" x14ac:dyDescent="0.35">
      <c r="A50" s="13"/>
      <c r="B50" s="15" t="s">
        <v>36</v>
      </c>
      <c r="C50" s="37">
        <f>SUM(C44+C48)</f>
        <v>40649698.487591498</v>
      </c>
      <c r="D50" s="64">
        <f>SUM(D44+D48)</f>
        <v>25754946.521319479</v>
      </c>
      <c r="E50" s="24">
        <f>D50/C50</f>
        <v>0.6335827196647299</v>
      </c>
      <c r="F50" s="37">
        <f t="shared" ref="F50" si="12">SUM(F44+F48)</f>
        <v>44968169.281292215</v>
      </c>
      <c r="G50" s="55">
        <f>SUM(G44+G48)</f>
        <v>26826669.2339288</v>
      </c>
      <c r="H50" s="54">
        <f t="shared" si="1"/>
        <v>0.59657018870655487</v>
      </c>
      <c r="I50" s="24">
        <f t="shared" si="2"/>
        <v>-3.7012530958175027E-2</v>
      </c>
    </row>
    <row r="51" spans="1:9" x14ac:dyDescent="0.3">
      <c r="F51" s="42"/>
      <c r="H51" s="78" t="s">
        <v>53</v>
      </c>
    </row>
    <row r="52" spans="1:9" x14ac:dyDescent="0.3">
      <c r="F52" s="42"/>
    </row>
    <row r="53" spans="1:9" x14ac:dyDescent="0.3">
      <c r="F53" s="42"/>
    </row>
    <row r="54" spans="1:9" x14ac:dyDescent="0.3">
      <c r="F54" s="42"/>
    </row>
    <row r="55" spans="1:9" x14ac:dyDescent="0.3">
      <c r="F55" s="42"/>
    </row>
    <row r="56" spans="1:9" x14ac:dyDescent="0.3">
      <c r="F56" s="42"/>
    </row>
    <row r="57" spans="1:9" x14ac:dyDescent="0.3">
      <c r="F57" s="42"/>
    </row>
    <row r="58" spans="1:9" x14ac:dyDescent="0.3">
      <c r="F58" s="42"/>
    </row>
    <row r="59" spans="1:9" x14ac:dyDescent="0.3">
      <c r="F59" s="42"/>
    </row>
    <row r="60" spans="1:9" x14ac:dyDescent="0.3">
      <c r="F60" s="42"/>
    </row>
  </sheetData>
  <mergeCells count="9">
    <mergeCell ref="H2:I2"/>
    <mergeCell ref="A5:A6"/>
    <mergeCell ref="B5:B6"/>
    <mergeCell ref="C5:D5"/>
    <mergeCell ref="E5:E6"/>
    <mergeCell ref="A3:I3"/>
    <mergeCell ref="F5:G5"/>
    <mergeCell ref="H5:H6"/>
    <mergeCell ref="I5:I6"/>
  </mergeCells>
  <phoneticPr fontId="0" type="noConversion"/>
  <pageMargins left="0.41" right="0.24" top="0.3" bottom="0" header="0.17" footer="0.3"/>
  <pageSetup scale="74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2020-11-07T07:52:44Z</cp:lastPrinted>
  <dcterms:created xsi:type="dcterms:W3CDTF">2005-03-03T05:09:12Z</dcterms:created>
  <dcterms:modified xsi:type="dcterms:W3CDTF">2020-12-07T10:28:47Z</dcterms:modified>
</cp:coreProperties>
</file>