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240" yWindow="132" windowWidth="11340" windowHeight="6288"/>
  </bookViews>
  <sheets>
    <sheet name=" NATIONAL GOALS " sheetId="1" r:id="rId1"/>
  </sheets>
  <definedNames>
    <definedName name="_xlnm.Print_Area" localSheetId="0">' NATIONAL GOALS '!$A$1:$N$52</definedName>
  </definedNames>
  <calcPr calcId="162913"/>
</workbook>
</file>

<file path=xl/calcChain.xml><?xml version="1.0" encoding="utf-8"?>
<calcChain xmlns="http://schemas.openxmlformats.org/spreadsheetml/2006/main">
  <c r="F44" i="1" l="1"/>
  <c r="N36" i="1" l="1"/>
  <c r="N37" i="1"/>
  <c r="K36" i="1"/>
  <c r="K37" i="1"/>
  <c r="H34" i="1"/>
  <c r="K34" i="1"/>
  <c r="E36" i="1" l="1"/>
  <c r="E37" i="1"/>
  <c r="H35" i="1" l="1"/>
  <c r="M38" i="1" l="1"/>
  <c r="L38" i="1"/>
  <c r="J38" i="1"/>
  <c r="I38" i="1"/>
  <c r="G38" i="1"/>
  <c r="F38" i="1"/>
  <c r="D38" i="1"/>
  <c r="M32" i="1"/>
  <c r="L32" i="1"/>
  <c r="J32" i="1"/>
  <c r="I32" i="1"/>
  <c r="G32" i="1"/>
  <c r="F32" i="1"/>
  <c r="D32" i="1"/>
  <c r="C38" i="1"/>
  <c r="C32" i="1"/>
  <c r="K32" i="1" l="1"/>
  <c r="H32" i="1"/>
  <c r="N32" i="1"/>
  <c r="E32" i="1"/>
  <c r="N8" i="1"/>
  <c r="N9" i="1"/>
  <c r="N10" i="1"/>
  <c r="N11" i="1"/>
  <c r="N12" i="1"/>
  <c r="N13" i="1"/>
  <c r="N14" i="1"/>
  <c r="N15" i="1"/>
  <c r="N16" i="1"/>
  <c r="N17" i="1"/>
  <c r="N18" i="1"/>
  <c r="N19" i="1"/>
  <c r="L20" i="1"/>
  <c r="L46" i="1" s="1"/>
  <c r="M20" i="1"/>
  <c r="M46" i="1" s="1"/>
  <c r="N22" i="1"/>
  <c r="N23" i="1"/>
  <c r="N35" i="1"/>
  <c r="N24" i="1"/>
  <c r="N25" i="1"/>
  <c r="N26" i="1"/>
  <c r="N27" i="1"/>
  <c r="N28" i="1"/>
  <c r="N29" i="1"/>
  <c r="N30" i="1"/>
  <c r="N31" i="1"/>
  <c r="N34" i="1"/>
  <c r="N38" i="1"/>
  <c r="N40" i="1"/>
  <c r="L41" i="1"/>
  <c r="M41" i="1"/>
  <c r="M47" i="1" s="1"/>
  <c r="N43" i="1"/>
  <c r="L44" i="1"/>
  <c r="M44" i="1"/>
  <c r="H8" i="1"/>
  <c r="H9" i="1"/>
  <c r="H10" i="1"/>
  <c r="H11" i="1"/>
  <c r="H12" i="1"/>
  <c r="H13" i="1"/>
  <c r="H14" i="1"/>
  <c r="H15" i="1"/>
  <c r="H16" i="1"/>
  <c r="H17" i="1"/>
  <c r="H18" i="1"/>
  <c r="H19" i="1"/>
  <c r="F20" i="1"/>
  <c r="F46" i="1" s="1"/>
  <c r="G20" i="1"/>
  <c r="G46" i="1" s="1"/>
  <c r="H22" i="1"/>
  <c r="H24" i="1"/>
  <c r="H25" i="1"/>
  <c r="H26" i="1"/>
  <c r="H27" i="1"/>
  <c r="H29" i="1"/>
  <c r="H30" i="1"/>
  <c r="H40" i="1"/>
  <c r="F41" i="1"/>
  <c r="F47" i="1" s="1"/>
  <c r="G41" i="1"/>
  <c r="H43" i="1"/>
  <c r="G44" i="1"/>
  <c r="C20" i="1"/>
  <c r="C46" i="1" s="1"/>
  <c r="D20" i="1"/>
  <c r="D46" i="1" s="1"/>
  <c r="C41" i="1"/>
  <c r="C47" i="1" s="1"/>
  <c r="D41" i="1"/>
  <c r="D47" i="1" s="1"/>
  <c r="C44" i="1"/>
  <c r="D44" i="1"/>
  <c r="E8" i="1"/>
  <c r="E9" i="1"/>
  <c r="E10" i="1"/>
  <c r="E11" i="1"/>
  <c r="E12" i="1"/>
  <c r="E13" i="1"/>
  <c r="E14" i="1"/>
  <c r="E15" i="1"/>
  <c r="E16" i="1"/>
  <c r="E17" i="1"/>
  <c r="E18" i="1"/>
  <c r="E19" i="1"/>
  <c r="E22" i="1"/>
  <c r="E23" i="1"/>
  <c r="E35" i="1"/>
  <c r="E24" i="1"/>
  <c r="E25" i="1"/>
  <c r="E26" i="1"/>
  <c r="E27" i="1"/>
  <c r="E28" i="1"/>
  <c r="E29" i="1"/>
  <c r="E30" i="1"/>
  <c r="E31" i="1"/>
  <c r="E34" i="1"/>
  <c r="E40" i="1"/>
  <c r="E43" i="1"/>
  <c r="K8" i="1"/>
  <c r="K9" i="1"/>
  <c r="K10" i="1"/>
  <c r="K11" i="1"/>
  <c r="K12" i="1"/>
  <c r="K14" i="1"/>
  <c r="K15" i="1"/>
  <c r="K16" i="1"/>
  <c r="K17" i="1"/>
  <c r="K18" i="1"/>
  <c r="K19" i="1"/>
  <c r="I20" i="1"/>
  <c r="I46" i="1" s="1"/>
  <c r="J20" i="1"/>
  <c r="J46" i="1" s="1"/>
  <c r="H44" i="1" l="1"/>
  <c r="N44" i="1"/>
  <c r="M48" i="1"/>
  <c r="M50" i="1" s="1"/>
  <c r="N41" i="1"/>
  <c r="N20" i="1"/>
  <c r="E20" i="1"/>
  <c r="L47" i="1"/>
  <c r="N47" i="1" s="1"/>
  <c r="F48" i="1"/>
  <c r="F50" i="1" s="1"/>
  <c r="H38" i="1"/>
  <c r="H41" i="1"/>
  <c r="H20" i="1"/>
  <c r="E44" i="1"/>
  <c r="E47" i="1"/>
  <c r="E41" i="1"/>
  <c r="D50" i="1"/>
  <c r="E38" i="1"/>
  <c r="C48" i="1"/>
  <c r="C50" i="1" s="1"/>
  <c r="G47" i="1"/>
  <c r="H47" i="1" s="1"/>
  <c r="N46" i="1"/>
  <c r="K31" i="1"/>
  <c r="L48" i="1" l="1"/>
  <c r="L50" i="1" s="1"/>
  <c r="N50" i="1" s="1"/>
  <c r="E48" i="1"/>
  <c r="E46" i="1"/>
  <c r="E50" i="1"/>
  <c r="H46" i="1"/>
  <c r="G48" i="1"/>
  <c r="G50" i="1" s="1"/>
  <c r="J41" i="1"/>
  <c r="J47" i="1" s="1"/>
  <c r="I41" i="1"/>
  <c r="I47" i="1" s="1"/>
  <c r="K43" i="1"/>
  <c r="K40" i="1"/>
  <c r="K30" i="1"/>
  <c r="K29" i="1"/>
  <c r="K27" i="1"/>
  <c r="K26" i="1"/>
  <c r="K25" i="1"/>
  <c r="K24" i="1"/>
  <c r="K35" i="1"/>
  <c r="K23" i="1"/>
  <c r="K22" i="1"/>
  <c r="J44" i="1"/>
  <c r="I44" i="1"/>
  <c r="N48" i="1" l="1"/>
  <c r="H50" i="1"/>
  <c r="H48" i="1"/>
  <c r="K38" i="1"/>
  <c r="K47" i="1"/>
  <c r="K44" i="1"/>
  <c r="K41" i="1"/>
  <c r="I48" i="1" l="1"/>
  <c r="I50" i="1" s="1"/>
  <c r="K20" i="1"/>
  <c r="J48" i="1"/>
  <c r="J50" i="1" s="1"/>
  <c r="K50" i="1" l="1"/>
  <c r="K48" i="1"/>
  <c r="K46" i="1"/>
</calcChain>
</file>

<file path=xl/sharedStrings.xml><?xml version="1.0" encoding="utf-8"?>
<sst xmlns="http://schemas.openxmlformats.org/spreadsheetml/2006/main" count="72" uniqueCount="60">
  <si>
    <t>BANK NAME</t>
  </si>
  <si>
    <t>TOTAL</t>
  </si>
  <si>
    <t>DEPOSITS</t>
  </si>
  <si>
    <t>ADVANCES</t>
  </si>
  <si>
    <t>RURAL</t>
  </si>
  <si>
    <t xml:space="preserve"> </t>
  </si>
  <si>
    <t>Sr. No</t>
  </si>
  <si>
    <t>PUBLIC SECTOR BANKS</t>
  </si>
  <si>
    <t>UCO BANK</t>
  </si>
  <si>
    <t>B.</t>
  </si>
  <si>
    <t>PRIVATE SECTOR BANKS</t>
  </si>
  <si>
    <t>REGIONAL RURAL BANKS</t>
  </si>
  <si>
    <t xml:space="preserve">COOPERATIVE BANKS </t>
  </si>
  <si>
    <t>SCHEDULED COMMERCIAL BANKS</t>
  </si>
  <si>
    <t xml:space="preserve">SYSTEM                                                            </t>
  </si>
  <si>
    <t>(Amount ` in lacs)</t>
  </si>
  <si>
    <t>A.</t>
  </si>
  <si>
    <t xml:space="preserve">CD RATIO </t>
  </si>
  <si>
    <t>SEMI URBAN</t>
  </si>
  <si>
    <t>AGG. TOTAL</t>
  </si>
  <si>
    <t>OVERALL  CD RATIO</t>
  </si>
  <si>
    <t>URBAN</t>
  </si>
  <si>
    <t>CAPITAL SMALL FINANCE BANK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</si>
  <si>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</si>
  <si>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</si>
  <si>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</si>
  <si>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</si>
  <si>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</si>
  <si>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</si>
  <si>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</si>
  <si>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</si>
  <si>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</si>
  <si>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</si>
  <si>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</si>
  <si>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</si>
  <si>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</si>
  <si>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</si>
  <si>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</si>
  <si>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</si>
  <si>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</si>
  <si>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</si>
  <si>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</si>
  <si>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PUNJAB GRAMIN BANK</t>
  </si>
  <si>
    <t>PB. STATE COOPERATIVE BANK</t>
  </si>
  <si>
    <t>AU SMALL FINANCE BANK</t>
  </si>
  <si>
    <t>UJJIVAN SMALL FINANCE BANK</t>
  </si>
  <si>
    <t>JANA SMALL FINANCE BANK</t>
  </si>
  <si>
    <t xml:space="preserve">HDFC BANK </t>
  </si>
  <si>
    <t>ICICI BANK</t>
  </si>
  <si>
    <t>SLBC PUNJAB</t>
  </si>
  <si>
    <t>SMALL FINANCE BANK</t>
  </si>
  <si>
    <t>C</t>
  </si>
  <si>
    <t>D</t>
  </si>
  <si>
    <t>E</t>
  </si>
  <si>
    <t>Comm.Bks (A+B+C)</t>
  </si>
  <si>
    <t>RRBs ( D)</t>
  </si>
  <si>
    <t>TOTAL (A+B+C+D)</t>
  </si>
  <si>
    <t>G. TOTAL (A+B+C+D+E)</t>
  </si>
  <si>
    <t>BANKWISE/ AREA WISE CD RATIO AS AT SEPTEMBER 2020</t>
  </si>
  <si>
    <t>Annexure - 12.1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</si>
</sst>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b/>
      <sz val="18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3"/>
      <color theme="1"/>
      <name val="Tahoma"/>
      <family val="2"/>
    </font>
    <font>
      <sz val="14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4"/>
      <color theme="1"/>
      <name val="Tahoma"/>
      <family val="2"/>
    </font>
    <font>
      <b/>
      <sz val="13"/>
      <color theme="1"/>
      <name val="Tahoma"/>
      <family val="2"/>
    </font>
    <font>
      <b/>
      <sz val="14"/>
      <color rgb="FFFF0000"/>
      <name val="Tahoma"/>
      <family val="2"/>
    </font>
    <font>
      <sz val="12"/>
      <color theme="1"/>
      <name val="Tahoma"/>
      <family val="2"/>
    </font>
    <font>
      <b/>
      <sz val="12"/>
      <name val="Tahoma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5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/>
    <xf numFmtId="0" fontId="7" fillId="0" borderId="4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44" xfId="0" applyFont="1" applyBorder="1"/>
    <xf numFmtId="0" fontId="4" fillId="0" borderId="29" xfId="0" applyFont="1" applyFill="1" applyBorder="1" applyAlignment="1">
      <alignment horizontal="center" vertical="center"/>
    </xf>
    <xf numFmtId="0" fontId="9" fillId="0" borderId="13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0" fontId="10" fillId="0" borderId="33" xfId="0" applyNumberFormat="1" applyFont="1" applyFill="1" applyBorder="1" applyAlignment="1">
      <alignment horizontal="center"/>
    </xf>
    <xf numFmtId="10" fontId="10" fillId="0" borderId="11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9" fillId="0" borderId="17" xfId="0" applyFont="1" applyFill="1" applyBorder="1"/>
    <xf numFmtId="1" fontId="10" fillId="0" borderId="6" xfId="0" applyNumberFormat="1" applyFont="1" applyFill="1" applyBorder="1" applyAlignment="1">
      <alignment horizontal="center" vertical="center"/>
    </xf>
    <xf numFmtId="10" fontId="10" fillId="0" borderId="18" xfId="0" applyNumberFormat="1" applyFont="1" applyFill="1" applyBorder="1" applyAlignment="1">
      <alignment horizontal="center"/>
    </xf>
    <xf numFmtId="10" fontId="10" fillId="0" borderId="35" xfId="0" applyNumberFormat="1" applyFont="1" applyFill="1" applyBorder="1" applyAlignment="1">
      <alignment horizontal="center"/>
    </xf>
    <xf numFmtId="10" fontId="10" fillId="0" borderId="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10" fontId="10" fillId="0" borderId="5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 vertical="center"/>
    </xf>
    <xf numFmtId="10" fontId="10" fillId="0" borderId="34" xfId="0" applyNumberFormat="1" applyFont="1" applyFill="1" applyBorder="1" applyAlignment="1">
      <alignment horizontal="center"/>
    </xf>
    <xf numFmtId="10" fontId="5" fillId="0" borderId="3" xfId="1" applyNumberFormat="1" applyFont="1" applyFill="1" applyBorder="1" applyAlignment="1">
      <alignment horizontal="center" vertical="center"/>
    </xf>
    <xf numFmtId="10" fontId="5" fillId="0" borderId="14" xfId="1" applyNumberFormat="1" applyFont="1" applyFill="1" applyBorder="1" applyAlignment="1">
      <alignment horizontal="center" vertical="center"/>
    </xf>
    <xf numFmtId="10" fontId="5" fillId="0" borderId="4" xfId="1" applyNumberFormat="1" applyFont="1" applyFill="1" applyBorder="1" applyAlignment="1">
      <alignment horizontal="center" vertical="center"/>
    </xf>
    <xf numFmtId="10" fontId="5" fillId="0" borderId="32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31" xfId="0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9" fillId="0" borderId="0" xfId="0" applyFont="1" applyFill="1" applyBorder="1"/>
    <xf numFmtId="0" fontId="5" fillId="0" borderId="37" xfId="0" applyFont="1" applyFill="1" applyBorder="1" applyAlignment="1">
      <alignment horizontal="center"/>
    </xf>
    <xf numFmtId="10" fontId="10" fillId="0" borderId="44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10" fontId="10" fillId="0" borderId="39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1" fontId="10" fillId="0" borderId="37" xfId="0" applyNumberFormat="1" applyFont="1" applyFill="1" applyBorder="1" applyAlignment="1">
      <alignment horizontal="center"/>
    </xf>
    <xf numFmtId="1" fontId="10" fillId="0" borderId="40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10" fontId="10" fillId="0" borderId="41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7" fillId="0" borderId="0" xfId="0" applyFont="1" applyFill="1"/>
    <xf numFmtId="0" fontId="12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5" fillId="0" borderId="26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 vertical="center"/>
    </xf>
    <xf numFmtId="1" fontId="10" fillId="0" borderId="35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10" fontId="10" fillId="0" borderId="30" xfId="0" applyNumberFormat="1" applyFont="1" applyFill="1" applyBorder="1" applyAlignment="1">
      <alignment horizontal="center"/>
    </xf>
    <xf numFmtId="10" fontId="10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1" fontId="10" fillId="0" borderId="4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/>
    </xf>
    <xf numFmtId="10" fontId="10" fillId="0" borderId="51" xfId="0" applyNumberFormat="1" applyFont="1" applyFill="1" applyBorder="1" applyAlignment="1">
      <alignment horizontal="center"/>
    </xf>
    <xf numFmtId="10" fontId="10" fillId="0" borderId="31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0" fontId="10" fillId="0" borderId="27" xfId="0" applyNumberFormat="1" applyFont="1" applyFill="1" applyBorder="1" applyAlignment="1">
      <alignment horizontal="center"/>
    </xf>
    <xf numFmtId="1" fontId="10" fillId="0" borderId="35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3"/>
  <sheetViews>
    <sheetView tabSelected="1" view="pageBreakPreview" zoomScale="84" zoomScaleSheetLayoutView="84" workbookViewId="0">
      <pane xSplit="2" ySplit="6" topLeftCell="C31" activePane="bottomRight" state="frozen"/>
      <selection pane="topRight" activeCell="C1" sqref="C1"/>
      <selection pane="bottomLeft" activeCell="A7" sqref="A7"/>
      <selection pane="bottomRight" activeCell="A29" sqref="A29:XFD29"/>
    </sheetView>
  </sheetViews>
  <sheetFormatPr defaultColWidth="9.109375" defaultRowHeight="15" x14ac:dyDescent="0.25"/>
  <cols>
    <col min="1" max="1" width="6.109375" style="70" customWidth="1"/>
    <col min="2" max="2" width="42" style="71" customWidth="1"/>
    <col min="3" max="3" width="17.33203125" style="70" customWidth="1"/>
    <col min="4" max="4" width="16.33203125" style="70" customWidth="1"/>
    <col min="5" max="6" width="15.5546875" style="70" customWidth="1"/>
    <col min="7" max="7" width="14.5546875" style="70" customWidth="1"/>
    <col min="8" max="8" width="14.88671875" style="70" customWidth="1"/>
    <col min="9" max="9" width="15.44140625" style="72" customWidth="1"/>
    <col min="10" max="10" width="14.33203125" style="70" customWidth="1"/>
    <col min="11" max="11" width="13.88671875" style="70" customWidth="1"/>
    <col min="12" max="12" width="16.6640625" style="7" customWidth="1"/>
    <col min="13" max="13" width="16.109375" style="7" customWidth="1"/>
    <col min="14" max="14" width="15.33203125" style="7" customWidth="1"/>
    <col min="15" max="16" width="9.109375" style="7" customWidth="1"/>
    <col min="17" max="17" width="9.109375" style="7"/>
    <col min="18" max="20" width="9.109375" style="7" customWidth="1"/>
    <col min="21" max="16384" width="9.109375" style="7"/>
  </cols>
  <sheetData>
    <row r="2" spans="1:14" ht="26.25" customHeight="1" thickBot="1" x14ac:dyDescent="0.3">
      <c r="A2" s="5"/>
      <c r="B2" s="6"/>
      <c r="C2" s="6"/>
      <c r="D2" s="6"/>
      <c r="E2" s="6"/>
      <c r="F2" s="6"/>
      <c r="G2" s="6"/>
      <c r="H2" s="107" t="s">
        <v>59</v>
      </c>
      <c r="I2" s="107"/>
      <c r="J2" s="107"/>
      <c r="K2" s="107"/>
      <c r="L2" s="107"/>
      <c r="M2" s="107"/>
      <c r="N2" s="107"/>
    </row>
    <row r="3" spans="1:14" ht="31.5" customHeight="1" thickBot="1" x14ac:dyDescent="0.3">
      <c r="A3" s="104" t="s">
        <v>58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</row>
    <row r="4" spans="1:14" ht="20.25" customHeight="1" thickBot="1" x14ac:dyDescent="0.3">
      <c r="A4" s="8"/>
      <c r="B4" s="9"/>
      <c r="C4" s="9"/>
      <c r="D4" s="9"/>
      <c r="E4" s="9"/>
      <c r="F4" s="9"/>
      <c r="G4" s="9"/>
      <c r="H4" s="9"/>
      <c r="I4" s="10"/>
      <c r="J4" s="118" t="s">
        <v>15</v>
      </c>
      <c r="K4" s="118"/>
      <c r="L4" s="118"/>
      <c r="M4" s="118"/>
      <c r="N4" s="12"/>
    </row>
    <row r="5" spans="1:14" ht="18" customHeight="1" thickBot="1" x14ac:dyDescent="0.3">
      <c r="A5" s="109" t="s">
        <v>6</v>
      </c>
      <c r="B5" s="111" t="s">
        <v>0</v>
      </c>
      <c r="C5" s="113" t="s">
        <v>19</v>
      </c>
      <c r="D5" s="115"/>
      <c r="E5" s="116" t="s">
        <v>20</v>
      </c>
      <c r="F5" s="113" t="s">
        <v>4</v>
      </c>
      <c r="G5" s="114"/>
      <c r="H5" s="115"/>
      <c r="I5" s="101" t="s">
        <v>18</v>
      </c>
      <c r="J5" s="102"/>
      <c r="K5" s="103"/>
      <c r="L5" s="101" t="s">
        <v>21</v>
      </c>
      <c r="M5" s="102"/>
      <c r="N5" s="103"/>
    </row>
    <row r="6" spans="1:14" ht="21.75" customHeight="1" thickBot="1" x14ac:dyDescent="0.3">
      <c r="A6" s="110"/>
      <c r="B6" s="112"/>
      <c r="C6" s="79" t="s">
        <v>2</v>
      </c>
      <c r="D6" s="77" t="s">
        <v>3</v>
      </c>
      <c r="E6" s="117"/>
      <c r="F6" s="4" t="s">
        <v>2</v>
      </c>
      <c r="G6" s="89" t="s">
        <v>3</v>
      </c>
      <c r="H6" s="92" t="s">
        <v>17</v>
      </c>
      <c r="I6" s="4" t="s">
        <v>2</v>
      </c>
      <c r="J6" s="89" t="s">
        <v>3</v>
      </c>
      <c r="K6" s="92" t="s">
        <v>17</v>
      </c>
      <c r="L6" s="3" t="s">
        <v>2</v>
      </c>
      <c r="M6" s="89" t="s">
        <v>3</v>
      </c>
      <c r="N6" s="92" t="s">
        <v>17</v>
      </c>
    </row>
    <row r="7" spans="1:14" ht="18" customHeight="1" x14ac:dyDescent="0.3">
      <c r="A7" s="13" t="s">
        <v>16</v>
      </c>
      <c r="B7" s="14" t="s">
        <v>7</v>
      </c>
      <c r="C7" s="15"/>
      <c r="D7" s="83"/>
      <c r="E7" s="86"/>
      <c r="F7" s="16"/>
      <c r="G7" s="17"/>
      <c r="H7" s="93"/>
      <c r="I7" s="91"/>
      <c r="J7" s="17"/>
      <c r="K7" s="93"/>
      <c r="L7" s="18"/>
      <c r="M7" s="17"/>
      <c r="N7" s="93"/>
    </row>
    <row r="8" spans="1:14" ht="18" customHeight="1" x14ac:dyDescent="0.3">
      <c r="A8" s="19">
        <v>1</v>
      </c>
      <c r="B8" s="1" t="s">
        <v>23</v>
      </c>
      <c r="C8" s="26">
        <v>9931501</v>
      </c>
      <c r="D8" s="84">
        <v>4494197</v>
      </c>
      <c r="E8" s="87">
        <f t="shared" ref="E8:E20" si="0">D8/C8</f>
        <v>0.45251941272522656</v>
      </c>
      <c r="F8" s="26">
        <v>3173910</v>
      </c>
      <c r="G8" s="84">
        <v>1609128</v>
      </c>
      <c r="H8" s="87">
        <f>G8/F8</f>
        <v>0.5069860203975538</v>
      </c>
      <c r="I8" s="40">
        <v>2867803</v>
      </c>
      <c r="J8" s="84">
        <v>1074922</v>
      </c>
      <c r="K8" s="87">
        <f t="shared" ref="K8:K19" si="1">J8/I8</f>
        <v>0.37482421212335715</v>
      </c>
      <c r="L8" s="26">
        <v>3889788</v>
      </c>
      <c r="M8" s="84">
        <v>1810147</v>
      </c>
      <c r="N8" s="87">
        <f>M8/L8</f>
        <v>0.4653587804785248</v>
      </c>
    </row>
    <row r="9" spans="1:14" ht="18" customHeight="1" x14ac:dyDescent="0.3">
      <c r="A9" s="19">
        <v>2</v>
      </c>
      <c r="B9" s="1" t="s">
        <v>24</v>
      </c>
      <c r="C9" s="26">
        <v>2820658</v>
      </c>
      <c r="D9" s="84">
        <v>1109582.9681900002</v>
      </c>
      <c r="E9" s="87">
        <f t="shared" si="0"/>
        <v>0.39337734960778659</v>
      </c>
      <c r="F9" s="26">
        <v>951886</v>
      </c>
      <c r="G9" s="84">
        <v>379613.72904999997</v>
      </c>
      <c r="H9" s="87">
        <f t="shared" ref="H9:H20" si="2">G9/F9</f>
        <v>0.39880167273181871</v>
      </c>
      <c r="I9" s="40">
        <v>796976</v>
      </c>
      <c r="J9" s="84">
        <v>350263.90868999989</v>
      </c>
      <c r="K9" s="87">
        <f t="shared" si="1"/>
        <v>0.43949116245658576</v>
      </c>
      <c r="L9" s="26">
        <v>1071796</v>
      </c>
      <c r="M9" s="84">
        <v>379705.33045000001</v>
      </c>
      <c r="N9" s="87">
        <f t="shared" ref="N9:N50" si="3">M9/L9</f>
        <v>0.35427015070964996</v>
      </c>
    </row>
    <row r="10" spans="1:14" ht="18" customHeight="1" x14ac:dyDescent="0.3">
      <c r="A10" s="19">
        <v>3</v>
      </c>
      <c r="B10" s="1" t="s">
        <v>8</v>
      </c>
      <c r="C10" s="26">
        <v>900786.00000000023</v>
      </c>
      <c r="D10" s="84">
        <v>458941.95896338316</v>
      </c>
      <c r="E10" s="87">
        <f t="shared" si="0"/>
        <v>0.50949055487472394</v>
      </c>
      <c r="F10" s="26">
        <v>308936.6958760086</v>
      </c>
      <c r="G10" s="84">
        <v>108255.97908993743</v>
      </c>
      <c r="H10" s="87">
        <f t="shared" si="2"/>
        <v>0.35041476307296898</v>
      </c>
      <c r="I10" s="40">
        <v>257707.79531651901</v>
      </c>
      <c r="J10" s="84">
        <v>106398.9763478994</v>
      </c>
      <c r="K10" s="87">
        <f t="shared" si="1"/>
        <v>0.41286673620881054</v>
      </c>
      <c r="L10" s="26">
        <v>334141.26415963308</v>
      </c>
      <c r="M10" s="84">
        <v>244286.70933978225</v>
      </c>
      <c r="N10" s="87">
        <f t="shared" si="3"/>
        <v>0.7310881221275215</v>
      </c>
    </row>
    <row r="11" spans="1:14" ht="18" customHeight="1" x14ac:dyDescent="0.3">
      <c r="A11" s="19">
        <v>4</v>
      </c>
      <c r="B11" s="1" t="s">
        <v>25</v>
      </c>
      <c r="C11" s="26">
        <v>1094022.6587162586</v>
      </c>
      <c r="D11" s="84">
        <v>514667.45500000002</v>
      </c>
      <c r="E11" s="87">
        <f t="shared" si="0"/>
        <v>0.47043582772217712</v>
      </c>
      <c r="F11" s="26">
        <v>76283.590178212995</v>
      </c>
      <c r="G11" s="84">
        <v>43208.648199999996</v>
      </c>
      <c r="H11" s="87">
        <f t="shared" si="2"/>
        <v>0.56642127224290784</v>
      </c>
      <c r="I11" s="40">
        <v>391621.30790878361</v>
      </c>
      <c r="J11" s="84">
        <v>206492.02600000001</v>
      </c>
      <c r="K11" s="87">
        <f t="shared" si="1"/>
        <v>0.52727474687893161</v>
      </c>
      <c r="L11" s="26">
        <v>626117.77234432858</v>
      </c>
      <c r="M11" s="84">
        <v>264966.44999999995</v>
      </c>
      <c r="N11" s="87">
        <f t="shared" si="3"/>
        <v>0.42318947281739788</v>
      </c>
    </row>
    <row r="12" spans="1:14" ht="18" customHeight="1" x14ac:dyDescent="0.3">
      <c r="A12" s="19">
        <v>5</v>
      </c>
      <c r="B12" s="1" t="s">
        <v>26</v>
      </c>
      <c r="C12" s="26">
        <v>1257629</v>
      </c>
      <c r="D12" s="84">
        <v>729729</v>
      </c>
      <c r="E12" s="87">
        <f t="shared" si="0"/>
        <v>0.58024186783224618</v>
      </c>
      <c r="F12" s="26">
        <v>210727</v>
      </c>
      <c r="G12" s="84">
        <v>95662</v>
      </c>
      <c r="H12" s="87">
        <f t="shared" si="2"/>
        <v>0.45396176095137308</v>
      </c>
      <c r="I12" s="40">
        <v>370825</v>
      </c>
      <c r="J12" s="84">
        <v>168448</v>
      </c>
      <c r="K12" s="87">
        <f t="shared" si="1"/>
        <v>0.45425200566304863</v>
      </c>
      <c r="L12" s="26">
        <v>676077</v>
      </c>
      <c r="M12" s="84">
        <v>465619</v>
      </c>
      <c r="N12" s="87">
        <f t="shared" si="3"/>
        <v>0.68870705555728118</v>
      </c>
    </row>
    <row r="13" spans="1:14" ht="18" customHeight="1" x14ac:dyDescent="0.3">
      <c r="A13" s="19">
        <v>6</v>
      </c>
      <c r="B13" s="1" t="s">
        <v>27</v>
      </c>
      <c r="C13" s="26">
        <v>111109.72950000002</v>
      </c>
      <c r="D13" s="84">
        <v>49435.336799999997</v>
      </c>
      <c r="E13" s="87">
        <f t="shared" si="0"/>
        <v>0.44492356360205154</v>
      </c>
      <c r="F13" s="26">
        <v>1047</v>
      </c>
      <c r="G13" s="84">
        <v>625</v>
      </c>
      <c r="H13" s="87">
        <f t="shared" si="2"/>
        <v>0.59694364851957971</v>
      </c>
      <c r="I13" s="40">
        <v>32259.803</v>
      </c>
      <c r="J13" s="84">
        <v>12353.7912</v>
      </c>
      <c r="K13" s="87">
        <v>0</v>
      </c>
      <c r="L13" s="26">
        <v>77802.792999999991</v>
      </c>
      <c r="M13" s="84">
        <v>36456.5648</v>
      </c>
      <c r="N13" s="87">
        <f t="shared" si="3"/>
        <v>0.46857655611412313</v>
      </c>
    </row>
    <row r="14" spans="1:14" ht="18" customHeight="1" x14ac:dyDescent="0.3">
      <c r="A14" s="19">
        <v>7</v>
      </c>
      <c r="B14" s="1" t="s">
        <v>28</v>
      </c>
      <c r="C14" s="26">
        <v>1718077.7779385997</v>
      </c>
      <c r="D14" s="84">
        <v>972197</v>
      </c>
      <c r="E14" s="87">
        <f t="shared" si="0"/>
        <v>0.56586320624347441</v>
      </c>
      <c r="F14" s="26">
        <v>402386.97659999999</v>
      </c>
      <c r="G14" s="84">
        <v>143489</v>
      </c>
      <c r="H14" s="87">
        <f t="shared" si="2"/>
        <v>0.35659454292587062</v>
      </c>
      <c r="I14" s="40">
        <v>563418</v>
      </c>
      <c r="J14" s="84">
        <v>310238</v>
      </c>
      <c r="K14" s="87">
        <f t="shared" si="1"/>
        <v>0.5506355849475878</v>
      </c>
      <c r="L14" s="26">
        <v>752272.80133859999</v>
      </c>
      <c r="M14" s="84">
        <v>518470</v>
      </c>
      <c r="N14" s="87">
        <f t="shared" si="3"/>
        <v>0.68920476598041358</v>
      </c>
    </row>
    <row r="15" spans="1:14" ht="18" customHeight="1" x14ac:dyDescent="0.3">
      <c r="A15" s="19">
        <v>8</v>
      </c>
      <c r="B15" s="1" t="s">
        <v>29</v>
      </c>
      <c r="C15" s="26">
        <v>829811.28050310002</v>
      </c>
      <c r="D15" s="84">
        <v>319683.8684033</v>
      </c>
      <c r="E15" s="87">
        <f t="shared" si="0"/>
        <v>0.38524888238381294</v>
      </c>
      <c r="F15" s="26">
        <v>108160.59122050001</v>
      </c>
      <c r="G15" s="84">
        <v>42757.837749500017</v>
      </c>
      <c r="H15" s="87">
        <f t="shared" si="2"/>
        <v>0.39531808459083195</v>
      </c>
      <c r="I15" s="40">
        <v>307017.92747390002</v>
      </c>
      <c r="J15" s="84">
        <v>100613.36904549997</v>
      </c>
      <c r="K15" s="87">
        <f t="shared" si="1"/>
        <v>0.32771170684830203</v>
      </c>
      <c r="L15" s="26">
        <v>414632.76180869999</v>
      </c>
      <c r="M15" s="84">
        <v>176312.66160830003</v>
      </c>
      <c r="N15" s="87">
        <f t="shared" si="3"/>
        <v>0.42522607436805915</v>
      </c>
    </row>
    <row r="16" spans="1:14" ht="18" customHeight="1" x14ac:dyDescent="0.3">
      <c r="A16" s="19">
        <v>9</v>
      </c>
      <c r="B16" s="1" t="s">
        <v>30</v>
      </c>
      <c r="C16" s="26">
        <v>983460.65999999992</v>
      </c>
      <c r="D16" s="84">
        <v>753312.54</v>
      </c>
      <c r="E16" s="87">
        <f t="shared" si="0"/>
        <v>0.76598136625007462</v>
      </c>
      <c r="F16" s="26">
        <v>149614.09999999998</v>
      </c>
      <c r="G16" s="84">
        <v>60146.640000000007</v>
      </c>
      <c r="H16" s="87">
        <f t="shared" si="2"/>
        <v>0.4020118424667195</v>
      </c>
      <c r="I16" s="40">
        <v>367939.82999999996</v>
      </c>
      <c r="J16" s="84">
        <v>140593.33000000002</v>
      </c>
      <c r="K16" s="87">
        <f t="shared" si="1"/>
        <v>0.38210956938258095</v>
      </c>
      <c r="L16" s="26">
        <v>465906.73</v>
      </c>
      <c r="M16" s="84">
        <v>552572.57000000007</v>
      </c>
      <c r="N16" s="87">
        <f t="shared" si="3"/>
        <v>1.1860154284528153</v>
      </c>
    </row>
    <row r="17" spans="1:15" ht="18" customHeight="1" x14ac:dyDescent="0.3">
      <c r="A17" s="19">
        <v>10</v>
      </c>
      <c r="B17" s="1" t="s">
        <v>31</v>
      </c>
      <c r="C17" s="26">
        <v>669816</v>
      </c>
      <c r="D17" s="84">
        <v>493656</v>
      </c>
      <c r="E17" s="87">
        <f t="shared" si="0"/>
        <v>0.73700240065928557</v>
      </c>
      <c r="F17" s="26">
        <v>271784</v>
      </c>
      <c r="G17" s="84">
        <v>73301.06</v>
      </c>
      <c r="H17" s="87">
        <f t="shared" si="2"/>
        <v>0.26970336737997819</v>
      </c>
      <c r="I17" s="40">
        <v>351572</v>
      </c>
      <c r="J17" s="84">
        <v>254748.9</v>
      </c>
      <c r="K17" s="87">
        <f t="shared" si="1"/>
        <v>0.72459951304426973</v>
      </c>
      <c r="L17" s="26">
        <v>46460</v>
      </c>
      <c r="M17" s="84">
        <v>165606.03999999998</v>
      </c>
      <c r="N17" s="87">
        <f t="shared" si="3"/>
        <v>3.5644864399483422</v>
      </c>
    </row>
    <row r="18" spans="1:15" ht="18" customHeight="1" x14ac:dyDescent="0.3">
      <c r="A18" s="19">
        <v>11</v>
      </c>
      <c r="B18" s="1" t="s">
        <v>32</v>
      </c>
      <c r="C18" s="26">
        <v>10584819</v>
      </c>
      <c r="D18" s="84">
        <v>5414162</v>
      </c>
      <c r="E18" s="87">
        <f t="shared" si="0"/>
        <v>0.51150255852272963</v>
      </c>
      <c r="F18" s="26">
        <v>2020388</v>
      </c>
      <c r="G18" s="84">
        <v>1884220</v>
      </c>
      <c r="H18" s="87">
        <f t="shared" si="2"/>
        <v>0.93260304456371745</v>
      </c>
      <c r="I18" s="40">
        <v>3704391</v>
      </c>
      <c r="J18" s="84">
        <v>1140317</v>
      </c>
      <c r="K18" s="87">
        <f t="shared" si="1"/>
        <v>0.307828466271514</v>
      </c>
      <c r="L18" s="26">
        <v>4860040</v>
      </c>
      <c r="M18" s="84">
        <v>2389625</v>
      </c>
      <c r="N18" s="87">
        <f t="shared" si="3"/>
        <v>0.49168834001366246</v>
      </c>
    </row>
    <row r="19" spans="1:15" ht="18" customHeight="1" thickBot="1" x14ac:dyDescent="0.35">
      <c r="A19" s="19">
        <v>12</v>
      </c>
      <c r="B19" s="1" t="s">
        <v>33</v>
      </c>
      <c r="C19" s="26">
        <v>1467364.5126000002</v>
      </c>
      <c r="D19" s="84">
        <v>913694.94479999994</v>
      </c>
      <c r="E19" s="87">
        <f t="shared" si="0"/>
        <v>0.62267755350103038</v>
      </c>
      <c r="F19" s="26">
        <v>184634.76791362968</v>
      </c>
      <c r="G19" s="84">
        <v>108022.55229966497</v>
      </c>
      <c r="H19" s="87">
        <f t="shared" si="2"/>
        <v>0.58506073108720702</v>
      </c>
      <c r="I19" s="40">
        <v>288467.4971154037</v>
      </c>
      <c r="J19" s="84">
        <v>292287.55998216994</v>
      </c>
      <c r="K19" s="87">
        <f t="shared" si="1"/>
        <v>1.0132426110565864</v>
      </c>
      <c r="L19" s="26">
        <v>994262.2475709666</v>
      </c>
      <c r="M19" s="84">
        <v>513384.83251816506</v>
      </c>
      <c r="N19" s="87">
        <f t="shared" si="3"/>
        <v>0.51634750667883689</v>
      </c>
    </row>
    <row r="20" spans="1:15" ht="18" customHeight="1" thickBot="1" x14ac:dyDescent="0.35">
      <c r="A20" s="28"/>
      <c r="B20" s="29" t="s">
        <v>1</v>
      </c>
      <c r="C20" s="30">
        <f>SUM(C8:C19)</f>
        <v>32369055.61925796</v>
      </c>
      <c r="D20" s="85">
        <f>SUM(D8:D19)</f>
        <v>16223260.072156683</v>
      </c>
      <c r="E20" s="88">
        <f t="shared" si="0"/>
        <v>0.50119658302618686</v>
      </c>
      <c r="F20" s="30">
        <f>SUM(F8:F19)</f>
        <v>7859758.7217883505</v>
      </c>
      <c r="G20" s="90">
        <f>SUM(G8:G19)</f>
        <v>4548430.4463891033</v>
      </c>
      <c r="H20" s="88">
        <f t="shared" si="2"/>
        <v>0.57869848266209722</v>
      </c>
      <c r="I20" s="78">
        <f>SUM(I8:I19)</f>
        <v>10299999.160814606</v>
      </c>
      <c r="J20" s="90">
        <f>SUM(J8:J19)</f>
        <v>4157676.8612655695</v>
      </c>
      <c r="K20" s="88">
        <f t="shared" ref="K20:K50" si="4">J20/I20</f>
        <v>0.40365798058344188</v>
      </c>
      <c r="L20" s="30">
        <f>SUM(L8:L19)</f>
        <v>14209297.370222228</v>
      </c>
      <c r="M20" s="90">
        <f>SUM(M8:M19)</f>
        <v>7517152.1587162474</v>
      </c>
      <c r="N20" s="88">
        <f t="shared" si="3"/>
        <v>0.52903053281646406</v>
      </c>
    </row>
    <row r="21" spans="1:15" ht="18" customHeight="1" thickBot="1" x14ac:dyDescent="0.35">
      <c r="A21" s="34" t="s">
        <v>9</v>
      </c>
      <c r="B21" s="14" t="s">
        <v>10</v>
      </c>
      <c r="C21" s="35"/>
      <c r="D21" s="37"/>
      <c r="E21" s="53"/>
      <c r="F21" s="36"/>
      <c r="G21" s="37"/>
      <c r="H21" s="97"/>
      <c r="I21" s="35"/>
      <c r="J21" s="37"/>
      <c r="K21" s="58"/>
      <c r="L21" s="35"/>
      <c r="M21" s="37"/>
      <c r="N21" s="59"/>
    </row>
    <row r="22" spans="1:15" ht="18" customHeight="1" x14ac:dyDescent="0.3">
      <c r="A22" s="19">
        <v>13</v>
      </c>
      <c r="B22" s="1" t="s">
        <v>34</v>
      </c>
      <c r="C22" s="26">
        <v>479757.59489248606</v>
      </c>
      <c r="D22" s="84">
        <v>197013.57838599998</v>
      </c>
      <c r="E22" s="94">
        <f t="shared" ref="E22:E34" si="5">D22/C22</f>
        <v>0.41065233877152241</v>
      </c>
      <c r="F22" s="40">
        <v>75471.926725730984</v>
      </c>
      <c r="G22" s="84">
        <v>20665.158019900002</v>
      </c>
      <c r="H22" s="94">
        <f>G22/F22</f>
        <v>0.27381251435382442</v>
      </c>
      <c r="I22" s="25">
        <v>134677.08086999998</v>
      </c>
      <c r="J22" s="84">
        <v>40222.447459499999</v>
      </c>
      <c r="K22" s="94">
        <f t="shared" ref="K22:K34" si="6">J22/I22</f>
        <v>0.29865844432970451</v>
      </c>
      <c r="L22" s="25">
        <v>269608.58729675499</v>
      </c>
      <c r="M22" s="84">
        <v>136125.97290660001</v>
      </c>
      <c r="N22" s="98">
        <f t="shared" si="3"/>
        <v>0.50490221499053278</v>
      </c>
    </row>
    <row r="23" spans="1:15" ht="18" customHeight="1" x14ac:dyDescent="0.3">
      <c r="A23" s="19">
        <v>14</v>
      </c>
      <c r="B23" s="1" t="s">
        <v>35</v>
      </c>
      <c r="C23" s="26">
        <v>114300.1712286</v>
      </c>
      <c r="D23" s="84">
        <v>66575.727865600013</v>
      </c>
      <c r="E23" s="87">
        <f t="shared" si="5"/>
        <v>0.58246393815498976</v>
      </c>
      <c r="F23" s="23">
        <v>0</v>
      </c>
      <c r="G23" s="96">
        <v>0</v>
      </c>
      <c r="H23" s="87">
        <v>0</v>
      </c>
      <c r="I23" s="22">
        <v>6372.0316931999987</v>
      </c>
      <c r="J23" s="96">
        <v>9345</v>
      </c>
      <c r="K23" s="87">
        <f t="shared" si="6"/>
        <v>1.4665652102723603</v>
      </c>
      <c r="L23" s="22">
        <v>107928.306463</v>
      </c>
      <c r="M23" s="96">
        <v>57231.056065200006</v>
      </c>
      <c r="N23" s="87">
        <f t="shared" si="3"/>
        <v>0.530269193882144</v>
      </c>
    </row>
    <row r="24" spans="1:15" ht="18" customHeight="1" x14ac:dyDescent="0.3">
      <c r="A24" s="19">
        <v>15</v>
      </c>
      <c r="B24" s="1" t="s">
        <v>47</v>
      </c>
      <c r="C24" s="26">
        <v>4052543.6329870992</v>
      </c>
      <c r="D24" s="84">
        <v>4012756.642831401</v>
      </c>
      <c r="E24" s="87">
        <f t="shared" si="5"/>
        <v>0.99018221794533234</v>
      </c>
      <c r="F24" s="23">
        <v>602754.79961799993</v>
      </c>
      <c r="G24" s="96">
        <v>516926.80740729993</v>
      </c>
      <c r="H24" s="87">
        <f t="shared" ref="H24:H38" si="7">G24/F24</f>
        <v>0.85760711940395318</v>
      </c>
      <c r="I24" s="22">
        <v>1194330.1258064997</v>
      </c>
      <c r="J24" s="96">
        <v>1340398.9881908004</v>
      </c>
      <c r="K24" s="87">
        <f t="shared" si="6"/>
        <v>1.1223019157166987</v>
      </c>
      <c r="L24" s="22">
        <v>2255458.7075626003</v>
      </c>
      <c r="M24" s="96">
        <v>2155430.8472333001</v>
      </c>
      <c r="N24" s="87">
        <f t="shared" si="3"/>
        <v>0.95565076851378183</v>
      </c>
    </row>
    <row r="25" spans="1:15" ht="18" customHeight="1" x14ac:dyDescent="0.3">
      <c r="A25" s="19">
        <v>16</v>
      </c>
      <c r="B25" s="1" t="s">
        <v>48</v>
      </c>
      <c r="C25" s="26">
        <v>1504029.9420988997</v>
      </c>
      <c r="D25" s="84">
        <v>1490796.2719738998</v>
      </c>
      <c r="E25" s="87">
        <f t="shared" si="5"/>
        <v>0.99120119237351612</v>
      </c>
      <c r="F25" s="23">
        <v>75201.497104944996</v>
      </c>
      <c r="G25" s="96">
        <v>74539.813598694993</v>
      </c>
      <c r="H25" s="87">
        <f t="shared" si="7"/>
        <v>0.991201192373516</v>
      </c>
      <c r="I25" s="22">
        <v>270725.38957780198</v>
      </c>
      <c r="J25" s="96">
        <v>268343.32895530196</v>
      </c>
      <c r="K25" s="87">
        <f t="shared" si="6"/>
        <v>0.991201192373516</v>
      </c>
      <c r="L25" s="22">
        <v>1158103.055416153</v>
      </c>
      <c r="M25" s="96">
        <v>1147913.129419903</v>
      </c>
      <c r="N25" s="87">
        <f t="shared" si="3"/>
        <v>0.991201192373516</v>
      </c>
    </row>
    <row r="26" spans="1:15" ht="18" customHeight="1" x14ac:dyDescent="0.3">
      <c r="A26" s="19">
        <v>17</v>
      </c>
      <c r="B26" s="1" t="s">
        <v>36</v>
      </c>
      <c r="C26" s="26">
        <v>361387.28546890005</v>
      </c>
      <c r="D26" s="84">
        <v>476537.24485189875</v>
      </c>
      <c r="E26" s="87">
        <f t="shared" si="5"/>
        <v>1.3186331230042905</v>
      </c>
      <c r="F26" s="23">
        <v>46181.788799599992</v>
      </c>
      <c r="G26" s="96">
        <v>60909.120696290876</v>
      </c>
      <c r="H26" s="87">
        <f t="shared" si="7"/>
        <v>1.3188991219157462</v>
      </c>
      <c r="I26" s="22">
        <v>111976.74389220003</v>
      </c>
      <c r="J26" s="96">
        <v>126112.31442129552</v>
      </c>
      <c r="K26" s="87">
        <f t="shared" si="6"/>
        <v>1.1262366634156089</v>
      </c>
      <c r="L26" s="22">
        <v>203228.75277710002</v>
      </c>
      <c r="M26" s="96">
        <v>289515.80973431229</v>
      </c>
      <c r="N26" s="87">
        <f t="shared" si="3"/>
        <v>1.4245809501761366</v>
      </c>
    </row>
    <row r="27" spans="1:15" ht="18" customHeight="1" x14ac:dyDescent="0.3">
      <c r="A27" s="19">
        <v>18</v>
      </c>
      <c r="B27" s="1" t="s">
        <v>37</v>
      </c>
      <c r="C27" s="26">
        <v>420382.14020000008</v>
      </c>
      <c r="D27" s="84">
        <v>243661.40180615778</v>
      </c>
      <c r="E27" s="87">
        <f t="shared" si="5"/>
        <v>0.57961882417324861</v>
      </c>
      <c r="F27" s="23">
        <v>19480.842400000001</v>
      </c>
      <c r="G27" s="96">
        <v>10560.826540799953</v>
      </c>
      <c r="H27" s="87">
        <f t="shared" si="7"/>
        <v>0.54211344273284368</v>
      </c>
      <c r="I27" s="22">
        <v>127319.89069999999</v>
      </c>
      <c r="J27" s="96">
        <v>26084.266935479998</v>
      </c>
      <c r="K27" s="87">
        <f t="shared" si="6"/>
        <v>0.20487189230268479</v>
      </c>
      <c r="L27" s="22">
        <v>273581.40710000007</v>
      </c>
      <c r="M27" s="96">
        <v>207016.30832987782</v>
      </c>
      <c r="N27" s="87">
        <f t="shared" si="3"/>
        <v>0.75668997584404107</v>
      </c>
    </row>
    <row r="28" spans="1:15" ht="18" customHeight="1" x14ac:dyDescent="0.3">
      <c r="A28" s="19">
        <v>19</v>
      </c>
      <c r="B28" s="1" t="s">
        <v>38</v>
      </c>
      <c r="C28" s="26">
        <v>98042</v>
      </c>
      <c r="D28" s="84">
        <v>110738</v>
      </c>
      <c r="E28" s="87">
        <f t="shared" si="5"/>
        <v>1.1294955223271659</v>
      </c>
      <c r="F28" s="23">
        <v>0</v>
      </c>
      <c r="G28" s="96">
        <v>0</v>
      </c>
      <c r="H28" s="87">
        <v>0</v>
      </c>
      <c r="I28" s="22">
        <v>31628</v>
      </c>
      <c r="J28" s="96">
        <v>35029</v>
      </c>
      <c r="K28" s="87">
        <v>0</v>
      </c>
      <c r="L28" s="22">
        <v>66414</v>
      </c>
      <c r="M28" s="96">
        <v>75709</v>
      </c>
      <c r="N28" s="87">
        <f t="shared" si="3"/>
        <v>1.1399554310838076</v>
      </c>
    </row>
    <row r="29" spans="1:15" ht="18" customHeight="1" x14ac:dyDescent="0.3">
      <c r="A29" s="19">
        <v>20</v>
      </c>
      <c r="B29" s="1" t="s">
        <v>39</v>
      </c>
      <c r="C29" s="26">
        <v>600179.08214213396</v>
      </c>
      <c r="D29" s="84">
        <v>373553</v>
      </c>
      <c r="E29" s="87">
        <f t="shared" si="5"/>
        <v>0.62240256469240873</v>
      </c>
      <c r="F29" s="23">
        <v>39617.062050638007</v>
      </c>
      <c r="G29" s="96">
        <v>61398.661820994254</v>
      </c>
      <c r="H29" s="87">
        <f t="shared" si="7"/>
        <v>1.5498035099754568</v>
      </c>
      <c r="I29" s="22">
        <v>138307.14457374299</v>
      </c>
      <c r="J29" s="96">
        <v>57264.636924199993</v>
      </c>
      <c r="K29" s="87">
        <f t="shared" si="6"/>
        <v>0.41403961523959792</v>
      </c>
      <c r="L29" s="22">
        <v>422254.87551775301</v>
      </c>
      <c r="M29" s="96">
        <v>254890</v>
      </c>
      <c r="N29" s="87">
        <f t="shared" si="3"/>
        <v>0.60364015853567943</v>
      </c>
    </row>
    <row r="30" spans="1:15" ht="18" customHeight="1" x14ac:dyDescent="0.3">
      <c r="A30" s="19">
        <v>21</v>
      </c>
      <c r="B30" s="1" t="s">
        <v>40</v>
      </c>
      <c r="C30" s="26">
        <v>1542755.674175072</v>
      </c>
      <c r="D30" s="84">
        <v>1204056.7138421002</v>
      </c>
      <c r="E30" s="87">
        <f t="shared" si="5"/>
        <v>0.78045845754929555</v>
      </c>
      <c r="F30" s="23">
        <v>294560.00187465048</v>
      </c>
      <c r="G30" s="96">
        <v>113387.16966660002</v>
      </c>
      <c r="H30" s="87">
        <f t="shared" si="7"/>
        <v>0.38493742852042667</v>
      </c>
      <c r="I30" s="22">
        <v>528777.59044619999</v>
      </c>
      <c r="J30" s="96">
        <v>255023.41153570008</v>
      </c>
      <c r="K30" s="87">
        <f t="shared" si="6"/>
        <v>0.48228861461489492</v>
      </c>
      <c r="L30" s="22">
        <v>719418.08185422141</v>
      </c>
      <c r="M30" s="96">
        <v>835646.13263980008</v>
      </c>
      <c r="N30" s="87">
        <f t="shared" si="3"/>
        <v>1.1615584230049008</v>
      </c>
      <c r="O30" s="11"/>
    </row>
    <row r="31" spans="1:15" ht="18" customHeight="1" thickBot="1" x14ac:dyDescent="0.35">
      <c r="A31" s="19">
        <v>22</v>
      </c>
      <c r="B31" s="74" t="s">
        <v>41</v>
      </c>
      <c r="C31" s="26">
        <v>68080.235779200011</v>
      </c>
      <c r="D31" s="84">
        <v>25913.6256359</v>
      </c>
      <c r="E31" s="95">
        <f t="shared" si="5"/>
        <v>0.3806336059108828</v>
      </c>
      <c r="F31" s="40">
        <v>0</v>
      </c>
      <c r="G31" s="84">
        <v>0</v>
      </c>
      <c r="H31" s="95">
        <v>0</v>
      </c>
      <c r="I31" s="25">
        <v>11185.33</v>
      </c>
      <c r="J31" s="84">
        <v>1846.66</v>
      </c>
      <c r="K31" s="95">
        <f t="shared" si="6"/>
        <v>0.1650966042128395</v>
      </c>
      <c r="L31" s="25">
        <v>56894.920000000006</v>
      </c>
      <c r="M31" s="84">
        <v>24066.97</v>
      </c>
      <c r="N31" s="95">
        <f t="shared" si="3"/>
        <v>0.42300736164142594</v>
      </c>
      <c r="O31" s="11"/>
    </row>
    <row r="32" spans="1:15" ht="18" customHeight="1" thickBot="1" x14ac:dyDescent="0.35">
      <c r="A32" s="28"/>
      <c r="B32" s="29" t="s">
        <v>1</v>
      </c>
      <c r="C32" s="30">
        <f>SUM(C22:C31)</f>
        <v>9241457.7589723915</v>
      </c>
      <c r="D32" s="85">
        <f>SUM(D22:D31)</f>
        <v>8201602.2071929574</v>
      </c>
      <c r="E32" s="88">
        <f t="shared" si="5"/>
        <v>0.88747927232910262</v>
      </c>
      <c r="F32" s="30">
        <f t="shared" ref="F32:G32" si="8">SUM(F22:F31)</f>
        <v>1153267.9185735644</v>
      </c>
      <c r="G32" s="90">
        <f t="shared" si="8"/>
        <v>858387.55775058002</v>
      </c>
      <c r="H32" s="88">
        <f>G32/F32</f>
        <v>0.7443088842810166</v>
      </c>
      <c r="I32" s="30">
        <f t="shared" ref="I32:J32" si="9">SUM(I22:I31)</f>
        <v>2555299.3275596453</v>
      </c>
      <c r="J32" s="90">
        <f t="shared" si="9"/>
        <v>2159670.054422278</v>
      </c>
      <c r="K32" s="88">
        <f t="shared" si="6"/>
        <v>0.84517302185681709</v>
      </c>
      <c r="L32" s="30">
        <f t="shared" ref="L32:M32" si="10">SUM(L22:L31)</f>
        <v>5532890.6939875828</v>
      </c>
      <c r="M32" s="90">
        <f t="shared" si="10"/>
        <v>5183545.2263289932</v>
      </c>
      <c r="N32" s="88">
        <f t="shared" si="3"/>
        <v>0.93686022605900887</v>
      </c>
      <c r="O32" s="11"/>
    </row>
    <row r="33" spans="1:15" ht="18" customHeight="1" thickBot="1" x14ac:dyDescent="0.35">
      <c r="A33" s="50" t="s">
        <v>51</v>
      </c>
      <c r="B33" s="51" t="s">
        <v>50</v>
      </c>
      <c r="C33" s="75"/>
      <c r="D33" s="80"/>
      <c r="E33" s="53"/>
      <c r="F33" s="76"/>
      <c r="G33" s="76"/>
      <c r="H33" s="64"/>
      <c r="I33" s="75"/>
      <c r="J33" s="76"/>
      <c r="K33" s="59"/>
      <c r="L33" s="75"/>
      <c r="M33" s="76"/>
      <c r="N33" s="59"/>
      <c r="O33" s="11"/>
    </row>
    <row r="34" spans="1:15" ht="18" customHeight="1" x14ac:dyDescent="0.3">
      <c r="A34" s="19">
        <v>23</v>
      </c>
      <c r="B34" s="1" t="s">
        <v>44</v>
      </c>
      <c r="C34" s="24">
        <v>180531.04550270012</v>
      </c>
      <c r="D34" s="96">
        <v>118104.96844240601</v>
      </c>
      <c r="E34" s="98">
        <f t="shared" si="5"/>
        <v>0.65420863272317098</v>
      </c>
      <c r="F34" s="23">
        <v>43.050650500000025</v>
      </c>
      <c r="G34" s="23">
        <v>0</v>
      </c>
      <c r="H34" s="20">
        <f t="shared" ref="H34:H35" si="11">G34/F34</f>
        <v>0</v>
      </c>
      <c r="I34" s="22">
        <v>23908.873182500007</v>
      </c>
      <c r="J34" s="24">
        <v>20690.599493321941</v>
      </c>
      <c r="K34" s="21">
        <f t="shared" si="6"/>
        <v>0.86539417125129647</v>
      </c>
      <c r="L34" s="22">
        <v>156579.12166970011</v>
      </c>
      <c r="M34" s="24">
        <v>97414.368949084077</v>
      </c>
      <c r="N34" s="21">
        <f t="shared" si="3"/>
        <v>0.62214149568789479</v>
      </c>
    </row>
    <row r="35" spans="1:15" ht="18" customHeight="1" x14ac:dyDescent="0.3">
      <c r="A35" s="19">
        <v>24</v>
      </c>
      <c r="B35" s="1" t="s">
        <v>22</v>
      </c>
      <c r="C35" s="24">
        <v>462360.44818960002</v>
      </c>
      <c r="D35" s="96">
        <v>321255.13301460008</v>
      </c>
      <c r="E35" s="87">
        <f>D35/C35</f>
        <v>0.69481534216971574</v>
      </c>
      <c r="F35" s="23">
        <v>234228.92054990001</v>
      </c>
      <c r="G35" s="23">
        <v>102646.0923502997</v>
      </c>
      <c r="H35" s="20">
        <f t="shared" si="11"/>
        <v>0.43822979719719124</v>
      </c>
      <c r="I35" s="22">
        <v>136258.35</v>
      </c>
      <c r="J35" s="24">
        <v>101179.49950330009</v>
      </c>
      <c r="K35" s="21">
        <f>J35/I35</f>
        <v>0.74255632409536798</v>
      </c>
      <c r="L35" s="22">
        <v>91873.177639700021</v>
      </c>
      <c r="M35" s="24">
        <v>117429.54116100004</v>
      </c>
      <c r="N35" s="21">
        <f>M35/L35</f>
        <v>1.2781700184739955</v>
      </c>
    </row>
    <row r="36" spans="1:15" ht="18" customHeight="1" x14ac:dyDescent="0.3">
      <c r="A36" s="19">
        <v>25</v>
      </c>
      <c r="B36" s="1" t="s">
        <v>45</v>
      </c>
      <c r="C36" s="24">
        <v>71377.1106402</v>
      </c>
      <c r="D36" s="96">
        <v>37531.027044800001</v>
      </c>
      <c r="E36" s="87">
        <f t="shared" ref="E36:E37" si="12">D36/C36</f>
        <v>0.52581320129344533</v>
      </c>
      <c r="F36" s="23">
        <v>0</v>
      </c>
      <c r="G36" s="23">
        <v>0</v>
      </c>
      <c r="H36" s="20">
        <v>0</v>
      </c>
      <c r="I36" s="22">
        <v>12156.4136545</v>
      </c>
      <c r="J36" s="24">
        <v>17645.433717</v>
      </c>
      <c r="K36" s="21">
        <f t="shared" ref="K36:K37" si="13">J36/I36</f>
        <v>1.4515328466523596</v>
      </c>
      <c r="L36" s="22">
        <v>59220.696985699993</v>
      </c>
      <c r="M36" s="24">
        <v>19885.593327800001</v>
      </c>
      <c r="N36" s="21">
        <f t="shared" ref="N36:N37" si="14">M36/L36</f>
        <v>0.33578789747445509</v>
      </c>
    </row>
    <row r="37" spans="1:15" ht="18" customHeight="1" thickBot="1" x14ac:dyDescent="0.35">
      <c r="A37" s="19">
        <v>26</v>
      </c>
      <c r="B37" s="1" t="s">
        <v>46</v>
      </c>
      <c r="C37" s="24">
        <v>48474.538729368003</v>
      </c>
      <c r="D37" s="96">
        <v>26859.656077400003</v>
      </c>
      <c r="E37" s="87">
        <f t="shared" si="12"/>
        <v>0.55409822932729103</v>
      </c>
      <c r="F37" s="23">
        <v>0</v>
      </c>
      <c r="G37" s="23">
        <v>0</v>
      </c>
      <c r="H37" s="20">
        <v>0</v>
      </c>
      <c r="I37" s="22">
        <v>584.10546949999991</v>
      </c>
      <c r="J37" s="24">
        <v>4136.9587563999994</v>
      </c>
      <c r="K37" s="21">
        <f t="shared" si="13"/>
        <v>7.08255438857862</v>
      </c>
      <c r="L37" s="22">
        <v>47890.433259867998</v>
      </c>
      <c r="M37" s="24">
        <v>22722.697320999992</v>
      </c>
      <c r="N37" s="21">
        <f t="shared" si="14"/>
        <v>0.47447257780483532</v>
      </c>
    </row>
    <row r="38" spans="1:15" ht="18" customHeight="1" thickBot="1" x14ac:dyDescent="0.35">
      <c r="A38" s="28"/>
      <c r="B38" s="29" t="s">
        <v>1</v>
      </c>
      <c r="C38" s="30">
        <f>SUM(C34:C37)</f>
        <v>762743.14306186815</v>
      </c>
      <c r="D38" s="85">
        <f>SUM(D34:D37)</f>
        <v>503750.78457920608</v>
      </c>
      <c r="E38" s="88">
        <f>D38/C38</f>
        <v>0.66044616613268659</v>
      </c>
      <c r="F38" s="30">
        <f t="shared" ref="F38:G38" si="15">SUM(F34:F37)</f>
        <v>234271.9712004</v>
      </c>
      <c r="G38" s="30">
        <f t="shared" si="15"/>
        <v>102646.0923502997</v>
      </c>
      <c r="H38" s="32">
        <f t="shared" si="7"/>
        <v>0.43814926653131114</v>
      </c>
      <c r="I38" s="30">
        <f t="shared" ref="I38:J38" si="16">SUM(I34:I37)</f>
        <v>172907.74230650003</v>
      </c>
      <c r="J38" s="30">
        <f t="shared" si="16"/>
        <v>143652.49147002204</v>
      </c>
      <c r="K38" s="33">
        <f t="shared" si="4"/>
        <v>0.83080427489117581</v>
      </c>
      <c r="L38" s="30">
        <f t="shared" ref="L38:M38" si="17">SUM(L34:L37)</f>
        <v>355563.42955496814</v>
      </c>
      <c r="M38" s="30">
        <f t="shared" si="17"/>
        <v>257452.20075888408</v>
      </c>
      <c r="N38" s="33">
        <f t="shared" si="3"/>
        <v>0.72406827969096133</v>
      </c>
      <c r="O38" s="11"/>
    </row>
    <row r="39" spans="1:15" ht="18" customHeight="1" thickBot="1" x14ac:dyDescent="0.35">
      <c r="A39" s="34" t="s">
        <v>52</v>
      </c>
      <c r="B39" s="14" t="s">
        <v>11</v>
      </c>
      <c r="C39" s="42"/>
      <c r="D39" s="44"/>
      <c r="E39" s="53"/>
      <c r="F39" s="43"/>
      <c r="G39" s="44"/>
      <c r="H39" s="45"/>
      <c r="I39" s="42"/>
      <c r="J39" s="44"/>
      <c r="K39" s="38"/>
      <c r="L39" s="42"/>
      <c r="M39" s="44"/>
      <c r="N39" s="39"/>
      <c r="O39" s="46"/>
    </row>
    <row r="40" spans="1:15" ht="18" customHeight="1" thickBot="1" x14ac:dyDescent="0.35">
      <c r="A40" s="19">
        <v>27</v>
      </c>
      <c r="B40" s="1" t="s">
        <v>42</v>
      </c>
      <c r="C40" s="24">
        <v>978750.75999999989</v>
      </c>
      <c r="D40" s="96">
        <v>702096.47</v>
      </c>
      <c r="E40" s="98">
        <f>D40/C40</f>
        <v>0.71733938679138298</v>
      </c>
      <c r="F40" s="23">
        <v>702616.06000000017</v>
      </c>
      <c r="G40" s="24">
        <v>525252.73999999987</v>
      </c>
      <c r="H40" s="20">
        <f t="shared" ref="H40:H41" si="18">G40/F40</f>
        <v>0.74756722754102678</v>
      </c>
      <c r="I40" s="22">
        <v>182562.09000000003</v>
      </c>
      <c r="J40" s="24">
        <v>127892.05</v>
      </c>
      <c r="K40" s="21">
        <f>J40/I40</f>
        <v>0.70054001901490059</v>
      </c>
      <c r="L40" s="25">
        <v>93572.599999999991</v>
      </c>
      <c r="M40" s="26">
        <v>48951.660000000011</v>
      </c>
      <c r="N40" s="27">
        <f t="shared" si="3"/>
        <v>0.52314096220474815</v>
      </c>
    </row>
    <row r="41" spans="1:15" ht="18" customHeight="1" thickBot="1" x14ac:dyDescent="0.35">
      <c r="A41" s="28"/>
      <c r="B41" s="29" t="s">
        <v>1</v>
      </c>
      <c r="C41" s="30">
        <f>SUM(C40:C40)</f>
        <v>978750.75999999989</v>
      </c>
      <c r="D41" s="85">
        <f>SUM(D40:D40)</f>
        <v>702096.47</v>
      </c>
      <c r="E41" s="88">
        <f>D41/C41</f>
        <v>0.71733938679138298</v>
      </c>
      <c r="F41" s="78">
        <f>SUM(F40:F40)</f>
        <v>702616.06000000017</v>
      </c>
      <c r="G41" s="100">
        <f>SUM(G40:G40)</f>
        <v>525252.73999999987</v>
      </c>
      <c r="H41" s="32">
        <f t="shared" si="18"/>
        <v>0.74756722754102678</v>
      </c>
      <c r="I41" s="30">
        <f>SUM(I40:I40)</f>
        <v>182562.09000000003</v>
      </c>
      <c r="J41" s="100">
        <f>SUM(J40:J40)</f>
        <v>127892.05</v>
      </c>
      <c r="K41" s="33">
        <f t="shared" si="4"/>
        <v>0.70054001901490059</v>
      </c>
      <c r="L41" s="30">
        <f t="shared" ref="L41:M41" si="19">SUM(L40:L40)</f>
        <v>93572.599999999991</v>
      </c>
      <c r="M41" s="30">
        <f t="shared" si="19"/>
        <v>48951.660000000011</v>
      </c>
      <c r="N41" s="33">
        <f t="shared" si="3"/>
        <v>0.52314096220474815</v>
      </c>
    </row>
    <row r="42" spans="1:15" ht="18" customHeight="1" thickBot="1" x14ac:dyDescent="0.35">
      <c r="A42" s="34" t="s">
        <v>53</v>
      </c>
      <c r="B42" s="14" t="s">
        <v>12</v>
      </c>
      <c r="C42" s="42"/>
      <c r="D42" s="44"/>
      <c r="E42" s="53"/>
      <c r="F42" s="43"/>
      <c r="G42" s="44"/>
      <c r="H42" s="45"/>
      <c r="I42" s="42"/>
      <c r="J42" s="44"/>
      <c r="K42" s="38"/>
      <c r="L42" s="42"/>
      <c r="M42" s="44"/>
      <c r="N42" s="39"/>
    </row>
    <row r="43" spans="1:15" ht="18" customHeight="1" thickBot="1" x14ac:dyDescent="0.35">
      <c r="A43" s="47">
        <v>28</v>
      </c>
      <c r="B43" s="2" t="s">
        <v>43</v>
      </c>
      <c r="C43" s="25">
        <v>1616162</v>
      </c>
      <c r="D43" s="84">
        <v>1195960</v>
      </c>
      <c r="E43" s="94">
        <f>D43/C43</f>
        <v>0.74000007424998238</v>
      </c>
      <c r="F43" s="40">
        <v>919325</v>
      </c>
      <c r="G43" s="26">
        <v>751709</v>
      </c>
      <c r="H43" s="41">
        <f t="shared" ref="H43:H44" si="20">G43/F43</f>
        <v>0.81767492453702439</v>
      </c>
      <c r="I43" s="25">
        <v>409402</v>
      </c>
      <c r="J43" s="26">
        <v>327353</v>
      </c>
      <c r="K43" s="27">
        <f t="shared" si="4"/>
        <v>0.79958817983302477</v>
      </c>
      <c r="L43" s="25">
        <v>287435</v>
      </c>
      <c r="M43" s="26">
        <v>116898</v>
      </c>
      <c r="N43" s="27">
        <f t="shared" si="3"/>
        <v>0.40669368726842592</v>
      </c>
    </row>
    <row r="44" spans="1:15" ht="18" customHeight="1" thickBot="1" x14ac:dyDescent="0.35">
      <c r="A44" s="28"/>
      <c r="B44" s="29" t="s">
        <v>1</v>
      </c>
      <c r="C44" s="48">
        <f>SUM(C43:C43)</f>
        <v>1616162</v>
      </c>
      <c r="D44" s="99">
        <f>SUM(D43:D43)</f>
        <v>1195960</v>
      </c>
      <c r="E44" s="88">
        <f>D44/C44</f>
        <v>0.74000007424998238</v>
      </c>
      <c r="F44" s="60">
        <f>SUM(F43:F43)</f>
        <v>919325</v>
      </c>
      <c r="G44" s="49">
        <f>SUM(G43:G43)</f>
        <v>751709</v>
      </c>
      <c r="H44" s="32">
        <f t="shared" si="20"/>
        <v>0.81767492453702439</v>
      </c>
      <c r="I44" s="48">
        <f>SUM(I43:I43)</f>
        <v>409402</v>
      </c>
      <c r="J44" s="49">
        <f>SUM(J43:J43)</f>
        <v>327353</v>
      </c>
      <c r="K44" s="33">
        <f t="shared" si="4"/>
        <v>0.79958817983302477</v>
      </c>
      <c r="L44" s="48">
        <f>SUM(L43:L43)</f>
        <v>287435</v>
      </c>
      <c r="M44" s="48">
        <f>SUM(M43:M43)</f>
        <v>116898</v>
      </c>
      <c r="N44" s="33">
        <f t="shared" si="3"/>
        <v>0.40669368726842592</v>
      </c>
    </row>
    <row r="45" spans="1:15" ht="18" customHeight="1" thickBot="1" x14ac:dyDescent="0.35">
      <c r="A45" s="50"/>
      <c r="B45" s="51" t="s">
        <v>13</v>
      </c>
      <c r="C45" s="52"/>
      <c r="D45" s="55"/>
      <c r="E45" s="53"/>
      <c r="F45" s="54"/>
      <c r="G45" s="55"/>
      <c r="H45" s="56"/>
      <c r="I45" s="57"/>
      <c r="J45" s="55"/>
      <c r="K45" s="58"/>
      <c r="L45" s="57"/>
      <c r="M45" s="55"/>
      <c r="N45" s="59"/>
    </row>
    <row r="46" spans="1:15" ht="18" customHeight="1" thickBot="1" x14ac:dyDescent="0.35">
      <c r="A46" s="28"/>
      <c r="B46" s="29" t="s">
        <v>54</v>
      </c>
      <c r="C46" s="48">
        <f>SUM(C20+C32+C38)</f>
        <v>42373256.521292217</v>
      </c>
      <c r="D46" s="49">
        <f>SUM(D20+D32+D38)</f>
        <v>24928613.063928846</v>
      </c>
      <c r="E46" s="31">
        <f>D46/C46</f>
        <v>0.58831005946881665</v>
      </c>
      <c r="F46" s="48">
        <f t="shared" ref="F46:G46" si="21">SUM(F20+F32+F38)</f>
        <v>9247298.6115623135</v>
      </c>
      <c r="G46" s="48">
        <f t="shared" si="21"/>
        <v>5509464.0964899827</v>
      </c>
      <c r="H46" s="32">
        <f t="shared" ref="H46:H50" si="22">G46/F46</f>
        <v>0.59579173636733784</v>
      </c>
      <c r="I46" s="48">
        <f t="shared" ref="I46:J46" si="23">SUM(I20+I32+I38)</f>
        <v>13028206.230680753</v>
      </c>
      <c r="J46" s="48">
        <f t="shared" si="23"/>
        <v>6460999.40715787</v>
      </c>
      <c r="K46" s="33">
        <f t="shared" si="4"/>
        <v>0.49592394323192018</v>
      </c>
      <c r="L46" s="48">
        <f t="shared" ref="L46:M46" si="24">SUM(L20+L32+L38)</f>
        <v>20097751.49376478</v>
      </c>
      <c r="M46" s="48">
        <f t="shared" si="24"/>
        <v>12958149.585804125</v>
      </c>
      <c r="N46" s="33">
        <f t="shared" si="3"/>
        <v>0.64475618527895129</v>
      </c>
    </row>
    <row r="47" spans="1:15" ht="18" customHeight="1" thickBot="1" x14ac:dyDescent="0.35">
      <c r="A47" s="50"/>
      <c r="B47" s="51" t="s">
        <v>55</v>
      </c>
      <c r="C47" s="61">
        <f>SUM(C41)</f>
        <v>978750.75999999989</v>
      </c>
      <c r="D47" s="81">
        <f>SUM(D41)</f>
        <v>702096.47</v>
      </c>
      <c r="E47" s="53">
        <f>D47/C47</f>
        <v>0.71733938679138298</v>
      </c>
      <c r="F47" s="62">
        <f>SUM(F41)</f>
        <v>702616.06000000017</v>
      </c>
      <c r="G47" s="81">
        <f>SUM(G41)</f>
        <v>525252.73999999987</v>
      </c>
      <c r="H47" s="64">
        <f t="shared" si="22"/>
        <v>0.74756722754102678</v>
      </c>
      <c r="I47" s="61">
        <f>SUM(I41)</f>
        <v>182562.09000000003</v>
      </c>
      <c r="J47" s="81">
        <f>SUM(J41)</f>
        <v>127892.05</v>
      </c>
      <c r="K47" s="59">
        <f t="shared" si="4"/>
        <v>0.70054001901490059</v>
      </c>
      <c r="L47" s="65">
        <f>SUM(L41)</f>
        <v>93572.599999999991</v>
      </c>
      <c r="M47" s="48">
        <f>SUM(M41)</f>
        <v>48951.660000000011</v>
      </c>
      <c r="N47" s="33">
        <f t="shared" si="3"/>
        <v>0.52314096220474815</v>
      </c>
    </row>
    <row r="48" spans="1:15" ht="18" thickBot="1" x14ac:dyDescent="0.35">
      <c r="A48" s="28"/>
      <c r="B48" s="29" t="s">
        <v>56</v>
      </c>
      <c r="C48" s="48">
        <f>SUM(C46:C47)</f>
        <v>43352007.281292215</v>
      </c>
      <c r="D48" s="49">
        <v>25630709.333928801</v>
      </c>
      <c r="E48" s="31">
        <f>D48/C48</f>
        <v>0.59122312763103069</v>
      </c>
      <c r="F48" s="60">
        <f>SUM(F46:F47)</f>
        <v>9949914.671562314</v>
      </c>
      <c r="G48" s="49">
        <f>SUM(G46:G47)</f>
        <v>6034716.8364899829</v>
      </c>
      <c r="H48" s="32">
        <f t="shared" si="22"/>
        <v>0.60650940592864655</v>
      </c>
      <c r="I48" s="48">
        <f>SUM(I46:I47)</f>
        <v>13210768.320680752</v>
      </c>
      <c r="J48" s="49">
        <f>SUM(J46:J47)</f>
        <v>6588891.4571578698</v>
      </c>
      <c r="K48" s="33">
        <f t="shared" si="4"/>
        <v>0.49875157123475644</v>
      </c>
      <c r="L48" s="48">
        <f t="shared" ref="L48:M48" si="25">SUM(L46:L47)</f>
        <v>20191324.093764782</v>
      </c>
      <c r="M48" s="48">
        <f t="shared" si="25"/>
        <v>13007101.245804125</v>
      </c>
      <c r="N48" s="33">
        <f t="shared" si="3"/>
        <v>0.64419258417137715</v>
      </c>
    </row>
    <row r="49" spans="1:14" ht="18" thickBot="1" x14ac:dyDescent="0.35">
      <c r="A49" s="50"/>
      <c r="B49" s="51" t="s">
        <v>14</v>
      </c>
      <c r="C49" s="61"/>
      <c r="D49" s="82"/>
      <c r="E49" s="53"/>
      <c r="F49" s="66"/>
      <c r="G49" s="63"/>
      <c r="H49" s="67"/>
      <c r="I49" s="57"/>
      <c r="J49" s="63"/>
      <c r="K49" s="58"/>
      <c r="L49" s="57"/>
      <c r="M49" s="63"/>
      <c r="N49" s="59"/>
    </row>
    <row r="50" spans="1:14" ht="18" thickBot="1" x14ac:dyDescent="0.35">
      <c r="A50" s="28"/>
      <c r="B50" s="29" t="s">
        <v>57</v>
      </c>
      <c r="C50" s="48">
        <f>C48+C43</f>
        <v>44968169.281292215</v>
      </c>
      <c r="D50" s="48">
        <f>D48+D43</f>
        <v>26826669.333928801</v>
      </c>
      <c r="E50" s="31">
        <f>D50/C50</f>
        <v>0.59657019093035013</v>
      </c>
      <c r="F50" s="48">
        <f t="shared" ref="F50:G50" si="26">F48+F43</f>
        <v>10869239.671562314</v>
      </c>
      <c r="G50" s="48">
        <f t="shared" si="26"/>
        <v>6786425.8364899829</v>
      </c>
      <c r="H50" s="32">
        <f t="shared" si="22"/>
        <v>0.6243698769699243</v>
      </c>
      <c r="I50" s="48">
        <f t="shared" ref="I50:J50" si="27">I48+I43</f>
        <v>13620170.320680752</v>
      </c>
      <c r="J50" s="48">
        <f t="shared" si="27"/>
        <v>6916244.4571578698</v>
      </c>
      <c r="K50" s="33">
        <f t="shared" si="4"/>
        <v>0.50779427087312579</v>
      </c>
      <c r="L50" s="48">
        <f t="shared" ref="L50:M50" si="28">L48+L43</f>
        <v>20478759.093764782</v>
      </c>
      <c r="M50" s="48">
        <f t="shared" si="28"/>
        <v>13123999.245804125</v>
      </c>
      <c r="N50" s="33">
        <f t="shared" si="3"/>
        <v>0.64085910604808183</v>
      </c>
    </row>
    <row r="51" spans="1:14" x14ac:dyDescent="0.25">
      <c r="A51" s="5"/>
      <c r="B51" s="68"/>
      <c r="C51" s="69"/>
      <c r="D51" s="69"/>
      <c r="E51" s="69"/>
      <c r="F51" s="108"/>
      <c r="G51" s="108"/>
      <c r="H51" s="108"/>
      <c r="I51" s="108"/>
      <c r="J51" s="108"/>
      <c r="K51" s="108"/>
    </row>
    <row r="52" spans="1:14" x14ac:dyDescent="0.25">
      <c r="M52" s="73" t="s">
        <v>49</v>
      </c>
    </row>
    <row r="63" spans="1:14" x14ac:dyDescent="0.25">
      <c r="J63" s="70" t="s">
        <v>5</v>
      </c>
    </row>
  </sheetData>
  <mergeCells count="11">
    <mergeCell ref="L5:N5"/>
    <mergeCell ref="A3:N3"/>
    <mergeCell ref="H2:N2"/>
    <mergeCell ref="F51:K51"/>
    <mergeCell ref="A5:A6"/>
    <mergeCell ref="B5:B6"/>
    <mergeCell ref="F5:H5"/>
    <mergeCell ref="I5:K5"/>
    <mergeCell ref="C5:D5"/>
    <mergeCell ref="E5:E6"/>
    <mergeCell ref="J4:M4"/>
  </mergeCells>
  <phoneticPr fontId="0" type="noConversion"/>
  <pageMargins left="0.44" right="0.24" top="0.23" bottom="0" header="0.17" footer="0.26"/>
  <pageSetup scale="57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NATIONAL GOALS </vt:lpstr>
      <vt:lpstr>' NATIONAL GOALS '!Print_Area</vt:lpstr>
    </vt:vector>
  </TitlesOfParts>
  <Company>PNB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</dc:creator>
  <cp:lastModifiedBy>SLPC</cp:lastModifiedBy>
  <cp:lastPrinted>2020-11-07T07:56:38Z</cp:lastPrinted>
  <dcterms:created xsi:type="dcterms:W3CDTF">2005-03-03T05:09:12Z</dcterms:created>
  <dcterms:modified xsi:type="dcterms:W3CDTF">2020-11-24T11:50:27Z</dcterms:modified>
</cp:coreProperties>
</file>