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240" yWindow="132" windowWidth="11340" windowHeight="6252"/>
  </bookViews>
  <sheets>
    <sheet name="Sheet1" sheetId="2" r:id="rId1"/>
  </sheets>
  <definedNames>
    <definedName name="_xlnm.Print_Area" localSheetId="0">Sheet1!$A$1:$W$52</definedName>
  </definedNames>
  <calcPr calcId="162913"/>
</workbook>
</file>

<file path=xl/calcChain.xml><?xml version="1.0" encoding="utf-8"?>
<calcChain xmlns="http://schemas.openxmlformats.org/spreadsheetml/2006/main">
  <c r="H36" i="2" l="1"/>
  <c r="H37" i="2"/>
  <c r="I35" i="2"/>
  <c r="I36" i="2"/>
  <c r="I37" i="2"/>
  <c r="I34" i="2"/>
  <c r="G35" i="2"/>
  <c r="G36" i="2"/>
  <c r="G37" i="2"/>
  <c r="G34" i="2"/>
  <c r="P13" i="2"/>
  <c r="P14" i="2"/>
  <c r="P15" i="2"/>
  <c r="P16" i="2"/>
  <c r="P17" i="2"/>
  <c r="P18" i="2"/>
  <c r="P19" i="2"/>
  <c r="P20" i="2"/>
  <c r="P22" i="2"/>
  <c r="P23" i="2"/>
  <c r="P24" i="2"/>
  <c r="P25" i="2"/>
  <c r="P26" i="2"/>
  <c r="P27" i="2"/>
  <c r="P28" i="2"/>
  <c r="P29" i="2"/>
  <c r="P30" i="2"/>
  <c r="P31" i="2"/>
  <c r="P32" i="2"/>
  <c r="P34" i="2"/>
  <c r="P35" i="2"/>
  <c r="P36" i="2"/>
  <c r="P37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32" i="2"/>
  <c r="N34" i="2"/>
  <c r="N35" i="2"/>
  <c r="N36" i="2"/>
  <c r="N37" i="2"/>
  <c r="L32" i="2" l="1"/>
  <c r="M48" i="2" l="1"/>
  <c r="K38" i="2"/>
  <c r="L38" i="2"/>
  <c r="M38" i="2"/>
  <c r="K45" i="2"/>
  <c r="L45" i="2"/>
  <c r="M45" i="2"/>
  <c r="K41" i="2"/>
  <c r="L41" i="2"/>
  <c r="L48" i="2" s="1"/>
  <c r="M41" i="2"/>
  <c r="D45" i="2"/>
  <c r="E45" i="2"/>
  <c r="F45" i="2"/>
  <c r="D38" i="2"/>
  <c r="E38" i="2"/>
  <c r="F38" i="2"/>
  <c r="D41" i="2"/>
  <c r="E41" i="2"/>
  <c r="E48" i="2" s="1"/>
  <c r="F41" i="2"/>
  <c r="F48" i="2" s="1"/>
  <c r="D48" i="2"/>
  <c r="O48" i="2" l="1"/>
  <c r="H48" i="2"/>
  <c r="M20" i="2" l="1"/>
  <c r="L20" i="2"/>
  <c r="L47" i="2" s="1"/>
  <c r="V9" i="2" l="1"/>
  <c r="V10" i="2"/>
  <c r="W10" i="2" s="1"/>
  <c r="V11" i="2"/>
  <c r="V12" i="2"/>
  <c r="V13" i="2"/>
  <c r="V14" i="2"/>
  <c r="V15" i="2"/>
  <c r="V16" i="2"/>
  <c r="W16" i="2" s="1"/>
  <c r="V17" i="2"/>
  <c r="V18" i="2"/>
  <c r="V19" i="2"/>
  <c r="V22" i="2"/>
  <c r="V23" i="2"/>
  <c r="V24" i="2"/>
  <c r="V25" i="2"/>
  <c r="V26" i="2"/>
  <c r="W26" i="2" s="1"/>
  <c r="V27" i="2"/>
  <c r="V28" i="2"/>
  <c r="V29" i="2"/>
  <c r="W29" i="2" s="1"/>
  <c r="V30" i="2"/>
  <c r="V31" i="2"/>
  <c r="V34" i="2"/>
  <c r="W34" i="2" s="1"/>
  <c r="V35" i="2"/>
  <c r="V36" i="2"/>
  <c r="V37" i="2"/>
  <c r="V40" i="2"/>
  <c r="V43" i="2"/>
  <c r="W43" i="2" s="1"/>
  <c r="V8" i="2"/>
  <c r="W8" i="2" s="1"/>
  <c r="U9" i="2"/>
  <c r="U10" i="2"/>
  <c r="U11" i="2"/>
  <c r="U12" i="2"/>
  <c r="U13" i="2"/>
  <c r="U14" i="2"/>
  <c r="U15" i="2"/>
  <c r="U16" i="2"/>
  <c r="U17" i="2"/>
  <c r="U18" i="2"/>
  <c r="U19" i="2"/>
  <c r="U22" i="2"/>
  <c r="U23" i="2"/>
  <c r="U24" i="2"/>
  <c r="U25" i="2"/>
  <c r="U26" i="2"/>
  <c r="U27" i="2"/>
  <c r="U28" i="2"/>
  <c r="U29" i="2"/>
  <c r="U30" i="2"/>
  <c r="U31" i="2"/>
  <c r="U34" i="2"/>
  <c r="U35" i="2"/>
  <c r="U40" i="2"/>
  <c r="U43" i="2"/>
  <c r="U8" i="2"/>
  <c r="O9" i="2"/>
  <c r="P9" i="2" s="1"/>
  <c r="O10" i="2"/>
  <c r="P10" i="2" s="1"/>
  <c r="O11" i="2"/>
  <c r="P11" i="2" s="1"/>
  <c r="O12" i="2"/>
  <c r="P12" i="2" s="1"/>
  <c r="O13" i="2"/>
  <c r="O14" i="2"/>
  <c r="O15" i="2"/>
  <c r="O16" i="2"/>
  <c r="O17" i="2"/>
  <c r="O18" i="2"/>
  <c r="O19" i="2"/>
  <c r="O20" i="2"/>
  <c r="O22" i="2"/>
  <c r="O23" i="2"/>
  <c r="O24" i="2"/>
  <c r="O25" i="2"/>
  <c r="O26" i="2"/>
  <c r="O27" i="2"/>
  <c r="O28" i="2"/>
  <c r="O29" i="2"/>
  <c r="O30" i="2"/>
  <c r="O31" i="2"/>
  <c r="O34" i="2"/>
  <c r="O35" i="2"/>
  <c r="O36" i="2"/>
  <c r="O37" i="2"/>
  <c r="O40" i="2"/>
  <c r="P40" i="2" s="1"/>
  <c r="O43" i="2"/>
  <c r="P43" i="2" s="1"/>
  <c r="N9" i="2"/>
  <c r="N10" i="2"/>
  <c r="N11" i="2"/>
  <c r="N12" i="2"/>
  <c r="N40" i="2"/>
  <c r="N43" i="2"/>
  <c r="O8" i="2"/>
  <c r="N8" i="2"/>
  <c r="P8" i="2" s="1"/>
  <c r="I27" i="2"/>
  <c r="I29" i="2"/>
  <c r="H12" i="2"/>
  <c r="H13" i="2"/>
  <c r="H14" i="2"/>
  <c r="H15" i="2"/>
  <c r="I15" i="2" s="1"/>
  <c r="H16" i="2"/>
  <c r="H17" i="2"/>
  <c r="H18" i="2"/>
  <c r="H19" i="2"/>
  <c r="H22" i="2"/>
  <c r="H24" i="2"/>
  <c r="H25" i="2"/>
  <c r="H26" i="2"/>
  <c r="H27" i="2"/>
  <c r="H29" i="2"/>
  <c r="H30" i="2"/>
  <c r="H34" i="2"/>
  <c r="H35" i="2"/>
  <c r="H40" i="2"/>
  <c r="I40" i="2" s="1"/>
  <c r="H43" i="2"/>
  <c r="G40" i="2"/>
  <c r="G43" i="2"/>
  <c r="G30" i="2"/>
  <c r="H9" i="2"/>
  <c r="I9" i="2" s="1"/>
  <c r="H10" i="2"/>
  <c r="I10" i="2" s="1"/>
  <c r="H11" i="2"/>
  <c r="H8" i="2"/>
  <c r="G22" i="2"/>
  <c r="G24" i="2"/>
  <c r="I24" i="2" s="1"/>
  <c r="G25" i="2"/>
  <c r="G26" i="2"/>
  <c r="G27" i="2"/>
  <c r="G29" i="2"/>
  <c r="G9" i="2"/>
  <c r="G10" i="2"/>
  <c r="G11" i="2"/>
  <c r="G12" i="2"/>
  <c r="G13" i="2"/>
  <c r="G14" i="2"/>
  <c r="I14" i="2" s="1"/>
  <c r="G15" i="2"/>
  <c r="G16" i="2"/>
  <c r="G17" i="2"/>
  <c r="G18" i="2"/>
  <c r="G19" i="2"/>
  <c r="G8" i="2"/>
  <c r="I25" i="2" l="1"/>
  <c r="I16" i="2"/>
  <c r="W18" i="2"/>
  <c r="W12" i="2"/>
  <c r="W40" i="2"/>
  <c r="I30" i="2"/>
  <c r="I22" i="2"/>
  <c r="W31" i="2"/>
  <c r="W25" i="2"/>
  <c r="W17" i="2"/>
  <c r="W11" i="2"/>
  <c r="W23" i="2"/>
  <c r="W15" i="2"/>
  <c r="W9" i="2"/>
  <c r="I8" i="2"/>
  <c r="W30" i="2"/>
  <c r="W24" i="2"/>
  <c r="W28" i="2"/>
  <c r="W22" i="2"/>
  <c r="W14" i="2"/>
  <c r="I26" i="2"/>
  <c r="I17" i="2"/>
  <c r="I19" i="2"/>
  <c r="I13" i="2"/>
  <c r="I11" i="2"/>
  <c r="I18" i="2"/>
  <c r="I12" i="2"/>
  <c r="W35" i="2"/>
  <c r="W27" i="2"/>
  <c r="W19" i="2"/>
  <c r="W13" i="2"/>
  <c r="I43" i="2"/>
  <c r="C41" i="2"/>
  <c r="C48" i="2" s="1"/>
  <c r="G48" i="2" s="1"/>
  <c r="I48" i="2" s="1"/>
  <c r="G41" i="2" l="1"/>
  <c r="R32" i="2"/>
  <c r="R38" i="2"/>
  <c r="Q38" i="2"/>
  <c r="Q32" i="2"/>
  <c r="R45" i="2"/>
  <c r="Q45" i="2"/>
  <c r="R41" i="2"/>
  <c r="R48" i="2" s="1"/>
  <c r="U48" i="2" s="1"/>
  <c r="Q41" i="2"/>
  <c r="Q48" i="2" s="1"/>
  <c r="R20" i="2"/>
  <c r="Q20" i="2"/>
  <c r="T45" i="2"/>
  <c r="S45" i="2"/>
  <c r="T41" i="2"/>
  <c r="T48" i="2" s="1"/>
  <c r="V48" i="2" s="1"/>
  <c r="W48" i="2" s="1"/>
  <c r="S41" i="2"/>
  <c r="S48" i="2" s="1"/>
  <c r="T38" i="2"/>
  <c r="S38" i="2"/>
  <c r="T32" i="2"/>
  <c r="S32" i="2"/>
  <c r="T20" i="2"/>
  <c r="S20" i="2"/>
  <c r="J38" i="2"/>
  <c r="L49" i="2"/>
  <c r="L51" i="2" s="1"/>
  <c r="M32" i="2"/>
  <c r="J41" i="2"/>
  <c r="J48" i="2" s="1"/>
  <c r="N48" i="2" s="1"/>
  <c r="P48" i="2" s="1"/>
  <c r="C45" i="2"/>
  <c r="T47" i="2" l="1"/>
  <c r="O32" i="2"/>
  <c r="M47" i="2"/>
  <c r="M49" i="2" s="1"/>
  <c r="R47" i="2"/>
  <c r="S47" i="2"/>
  <c r="G45" i="2"/>
  <c r="H45" i="2"/>
  <c r="V32" i="2"/>
  <c r="U45" i="2"/>
  <c r="O45" i="2"/>
  <c r="V38" i="2"/>
  <c r="W38" i="2" s="1"/>
  <c r="U20" i="2"/>
  <c r="O38" i="2"/>
  <c r="P38" i="2" s="1"/>
  <c r="U38" i="2"/>
  <c r="O41" i="2"/>
  <c r="V45" i="2"/>
  <c r="N41" i="2"/>
  <c r="N38" i="2"/>
  <c r="V20" i="2"/>
  <c r="V41" i="2"/>
  <c r="U41" i="2"/>
  <c r="U32" i="2"/>
  <c r="S49" i="2"/>
  <c r="S51" i="2" s="1"/>
  <c r="Q47" i="2"/>
  <c r="Q49" i="2" s="1"/>
  <c r="Q51" i="2" s="1"/>
  <c r="J45" i="2"/>
  <c r="N45" i="2" s="1"/>
  <c r="K32" i="2"/>
  <c r="K47" i="2" s="1"/>
  <c r="K49" i="2" s="1"/>
  <c r="J32" i="2"/>
  <c r="C32" i="2"/>
  <c r="C20" i="2"/>
  <c r="G20" i="2" l="1"/>
  <c r="C47" i="2"/>
  <c r="W45" i="2"/>
  <c r="J47" i="2"/>
  <c r="J49" i="2" s="1"/>
  <c r="J51" i="2" s="1"/>
  <c r="P41" i="2"/>
  <c r="W41" i="2"/>
  <c r="I45" i="2"/>
  <c r="O47" i="2"/>
  <c r="W32" i="2"/>
  <c r="V47" i="2"/>
  <c r="P45" i="2"/>
  <c r="W20" i="2"/>
  <c r="R49" i="2"/>
  <c r="U47" i="2"/>
  <c r="C49" i="2"/>
  <c r="C51" i="2" s="1"/>
  <c r="C38" i="2"/>
  <c r="R51" i="2" l="1"/>
  <c r="U51" i="2" s="1"/>
  <c r="U49" i="2"/>
  <c r="M51" i="2"/>
  <c r="W47" i="2"/>
  <c r="T51" i="2"/>
  <c r="V51" i="2" s="1"/>
  <c r="V49" i="2"/>
  <c r="N47" i="2"/>
  <c r="P47" i="2" s="1"/>
  <c r="D32" i="2"/>
  <c r="D47" i="2" s="1"/>
  <c r="D49" i="2" s="1"/>
  <c r="F32" i="2"/>
  <c r="E32" i="2"/>
  <c r="F20" i="2"/>
  <c r="F47" i="2" s="1"/>
  <c r="E20" i="2"/>
  <c r="E47" i="2" s="1"/>
  <c r="E49" i="2" s="1"/>
  <c r="E51" i="2" s="1"/>
  <c r="F49" i="2" l="1"/>
  <c r="H47" i="2"/>
  <c r="W49" i="2"/>
  <c r="W51" i="2"/>
  <c r="O51" i="2"/>
  <c r="O49" i="2"/>
  <c r="H20" i="2"/>
  <c r="I20" i="2" s="1"/>
  <c r="H41" i="2"/>
  <c r="I41" i="2" s="1"/>
  <c r="G32" i="2"/>
  <c r="H32" i="2"/>
  <c r="I32" i="2" s="1"/>
  <c r="K51" i="2"/>
  <c r="N51" i="2" s="1"/>
  <c r="N49" i="2"/>
  <c r="H38" i="2"/>
  <c r="H49" i="2" l="1"/>
  <c r="F51" i="2"/>
  <c r="H51" i="2" s="1"/>
  <c r="P51" i="2"/>
  <c r="P49" i="2"/>
  <c r="G47" i="2"/>
  <c r="I47" i="2" s="1"/>
  <c r="D51" i="2" l="1"/>
  <c r="G51" i="2" s="1"/>
  <c r="I51" i="2" s="1"/>
  <c r="G49" i="2"/>
  <c r="I49" i="2" s="1"/>
</calcChain>
</file>

<file path=xl/sharedStrings.xml><?xml version="1.0" encoding="utf-8"?>
<sst xmlns="http://schemas.openxmlformats.org/spreadsheetml/2006/main" count="82" uniqueCount="60">
  <si>
    <t>BANK NAME</t>
  </si>
  <si>
    <t>TOTAL</t>
  </si>
  <si>
    <t>Sr. No</t>
  </si>
  <si>
    <t>PUBLIC SECTOR BANKS</t>
  </si>
  <si>
    <t>UCO BANK</t>
  </si>
  <si>
    <t>B.</t>
  </si>
  <si>
    <t>PRIVATE SECTOR BANKS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</si>
  <si>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</si>
  <si>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</si>
  <si>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</si>
  <si>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</si>
  <si>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</si>
  <si>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 xml:space="preserve">CD RATIO </t>
  </si>
  <si>
    <t>CAPITAL SMALL FINANCE BANK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</si>
  <si>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</si>
  <si>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</si>
  <si>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</si>
  <si>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</si>
  <si>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</si>
  <si>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</si>
  <si>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</si>
  <si>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</si>
  <si>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</si>
  <si>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</si>
  <si>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</si>
  <si>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</si>
  <si>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</si>
  <si>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</si>
  <si>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</si>
  <si>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</si>
  <si>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</si>
  <si>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</si>
  <si>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</si>
  <si>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</si>
  <si>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</si>
  <si>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</si>
  <si>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</si>
  <si>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</si>
  <si>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 xml:space="preserve">HDFC BANK </t>
  </si>
  <si>
    <t>ICICI BANK</t>
  </si>
  <si>
    <t>SMALL FINANCE BANK</t>
  </si>
  <si>
    <t>C</t>
  </si>
  <si>
    <t>D</t>
  </si>
  <si>
    <t>E</t>
  </si>
  <si>
    <t>Comm.Bks (A+B+C)</t>
  </si>
  <si>
    <t>RRBs ( D)</t>
  </si>
  <si>
    <t>TOTAL (A+B+C+D)</t>
  </si>
  <si>
    <t>G. TOTAL (A+B+C+D+E)</t>
  </si>
  <si>
    <t>YOY</t>
  </si>
  <si>
    <t>Deposits</t>
  </si>
  <si>
    <t>Advances</t>
  </si>
  <si>
    <t>Semi-Urban</t>
  </si>
  <si>
    <t>Urban</t>
  </si>
  <si>
    <t>Amount in Lakhs</t>
  </si>
  <si>
    <t>Rural Area</t>
  </si>
  <si>
    <t>SLBC Punjab</t>
  </si>
  <si>
    <t xml:space="preserve">                                                Bank  Wise Y-o-Y CD Ratio Comparision</t>
  </si>
  <si>
    <t>Annexure - 12.2 Contd.</t>
  </si>
  <si>
    <t>Annexure- 12.2 Contd.</t>
  </si>
  <si>
    <t>Annexure-12.2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</si>
</sst>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sz val="13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2" fillId="0" borderId="6" xfId="0" applyFont="1" applyFill="1" applyBorder="1" applyAlignment="1">
      <alignment horizontal="center"/>
    </xf>
    <xf numFmtId="0" fontId="9" fillId="0" borderId="0" xfId="0" applyFont="1"/>
    <xf numFmtId="0" fontId="7" fillId="0" borderId="3" xfId="0" applyFont="1" applyFill="1" applyBorder="1"/>
    <xf numFmtId="9" fontId="7" fillId="0" borderId="3" xfId="1" quotePrefix="1" applyFont="1" applyFill="1" applyBorder="1"/>
    <xf numFmtId="9" fontId="7" fillId="0" borderId="4" xfId="1" quotePrefix="1" applyFont="1" applyFill="1" applyBorder="1"/>
    <xf numFmtId="9" fontId="7" fillId="0" borderId="5" xfId="1" applyFont="1" applyFill="1" applyBorder="1"/>
    <xf numFmtId="17" fontId="7" fillId="0" borderId="36" xfId="1" quotePrefix="1" applyNumberFormat="1" applyFont="1" applyFill="1" applyBorder="1" applyAlignment="1">
      <alignment horizontal="center" vertical="center" wrapText="1"/>
    </xf>
    <xf numFmtId="17" fontId="7" fillId="0" borderId="35" xfId="1" quotePrefix="1" applyNumberFormat="1" applyFont="1" applyFill="1" applyBorder="1" applyAlignment="1">
      <alignment horizontal="center" vertical="center" wrapText="1"/>
    </xf>
    <xf numFmtId="9" fontId="7" fillId="0" borderId="37" xfId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37" xfId="0" applyFont="1" applyFill="1" applyBorder="1" applyAlignment="1">
      <alignment horizontal="center" vertical="center" wrapText="1"/>
    </xf>
    <xf numFmtId="9" fontId="7" fillId="0" borderId="47" xfId="1" applyFont="1" applyFill="1" applyBorder="1"/>
    <xf numFmtId="0" fontId="7" fillId="0" borderId="48" xfId="0" applyFont="1" applyFill="1" applyBorder="1" applyAlignment="1">
      <alignment horizontal="center" vertical="top" wrapText="1"/>
    </xf>
    <xf numFmtId="0" fontId="10" fillId="0" borderId="28" xfId="0" applyFont="1" applyBorder="1" applyAlignment="1"/>
    <xf numFmtId="0" fontId="10" fillId="0" borderId="15" xfId="0" applyFont="1" applyBorder="1" applyAlignment="1"/>
    <xf numFmtId="0" fontId="10" fillId="0" borderId="16" xfId="0" applyFont="1" applyBorder="1" applyAlignment="1"/>
    <xf numFmtId="0" fontId="8" fillId="2" borderId="2" xfId="0" applyFont="1" applyFill="1" applyBorder="1" applyAlignment="1">
      <alignment vertical="center"/>
    </xf>
    <xf numFmtId="1" fontId="8" fillId="2" borderId="11" xfId="0" applyNumberFormat="1" applyFont="1" applyFill="1" applyBorder="1" applyAlignment="1">
      <alignment vertical="center"/>
    </xf>
    <xf numFmtId="10" fontId="4" fillId="2" borderId="2" xfId="1" applyNumberFormat="1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 horizontal="center"/>
    </xf>
    <xf numFmtId="9" fontId="4" fillId="2" borderId="11" xfId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/>
    </xf>
    <xf numFmtId="1" fontId="8" fillId="2" borderId="19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" fontId="8" fillId="2" borderId="19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1" fontId="8" fillId="2" borderId="20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2" borderId="5" xfId="0" applyFont="1" applyFill="1" applyBorder="1"/>
    <xf numFmtId="9" fontId="8" fillId="2" borderId="13" xfId="1" applyFont="1" applyFill="1" applyBorder="1" applyAlignment="1">
      <alignment horizontal="right" vertical="center" wrapText="1"/>
    </xf>
    <xf numFmtId="1" fontId="8" fillId="2" borderId="11" xfId="0" applyNumberFormat="1" applyFont="1" applyFill="1" applyBorder="1" applyAlignment="1">
      <alignment horizontal="right"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20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/>
    <xf numFmtId="1" fontId="8" fillId="2" borderId="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1" fontId="8" fillId="2" borderId="3" xfId="0" applyNumberFormat="1" applyFont="1" applyFill="1" applyBorder="1" applyAlignment="1">
      <alignment vertical="center"/>
    </xf>
    <xf numFmtId="1" fontId="8" fillId="2" borderId="20" xfId="0" applyNumberFormat="1" applyFont="1" applyFill="1" applyBorder="1" applyAlignment="1">
      <alignment horizontal="right"/>
    </xf>
    <xf numFmtId="1" fontId="4" fillId="2" borderId="14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1" fontId="4" fillId="2" borderId="6" xfId="0" applyNumberFormat="1" applyFont="1" applyFill="1" applyBorder="1" applyAlignment="1"/>
    <xf numFmtId="0" fontId="8" fillId="2" borderId="22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1" fontId="8" fillId="2" borderId="22" xfId="0" applyNumberFormat="1" applyFont="1" applyFill="1" applyBorder="1" applyAlignment="1">
      <alignment vertical="center"/>
    </xf>
    <xf numFmtId="1" fontId="8" fillId="2" borderId="25" xfId="0" applyNumberFormat="1" applyFont="1" applyFill="1" applyBorder="1" applyAlignment="1">
      <alignment vertical="center"/>
    </xf>
    <xf numFmtId="1" fontId="8" fillId="2" borderId="22" xfId="0" applyNumberFormat="1" applyFont="1" applyFill="1" applyBorder="1" applyAlignment="1"/>
    <xf numFmtId="1" fontId="4" fillId="2" borderId="14" xfId="0" applyNumberFormat="1" applyFont="1" applyFill="1" applyBorder="1" applyAlignment="1">
      <alignment horizontal="right"/>
    </xf>
    <xf numFmtId="9" fontId="7" fillId="0" borderId="0" xfId="1" applyFont="1" applyFill="1" applyBorder="1"/>
    <xf numFmtId="0" fontId="8" fillId="2" borderId="21" xfId="0" applyFont="1" applyFill="1" applyBorder="1" applyAlignment="1">
      <alignment vertical="center"/>
    </xf>
    <xf numFmtId="1" fontId="8" fillId="2" borderId="2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0" fontId="4" fillId="2" borderId="9" xfId="1" applyNumberFormat="1" applyFont="1" applyFill="1" applyBorder="1" applyAlignment="1">
      <alignment vertical="center"/>
    </xf>
    <xf numFmtId="10" fontId="4" fillId="2" borderId="10" xfId="0" applyNumberFormat="1" applyFont="1" applyFill="1" applyBorder="1" applyAlignment="1">
      <alignment horizontal="center"/>
    </xf>
    <xf numFmtId="9" fontId="4" fillId="2" borderId="12" xfId="1" applyFont="1" applyFill="1" applyBorder="1" applyAlignment="1">
      <alignment horizontal="right" vertical="center" wrapText="1"/>
    </xf>
    <xf numFmtId="10" fontId="4" fillId="2" borderId="3" xfId="1" applyNumberFormat="1" applyFont="1" applyFill="1" applyBorder="1" applyAlignment="1">
      <alignment vertical="center"/>
    </xf>
    <xf numFmtId="10" fontId="4" fillId="2" borderId="4" xfId="0" applyNumberFormat="1" applyFont="1" applyFill="1" applyBorder="1" applyAlignment="1">
      <alignment horizontal="center"/>
    </xf>
    <xf numFmtId="9" fontId="4" fillId="2" borderId="5" xfId="1" applyFont="1" applyFill="1" applyBorder="1" applyAlignment="1">
      <alignment horizontal="right" vertical="center" wrapText="1"/>
    </xf>
    <xf numFmtId="9" fontId="8" fillId="2" borderId="5" xfId="1" applyFont="1" applyFill="1" applyBorder="1" applyAlignment="1">
      <alignment horizontal="right" vertical="center" wrapText="1"/>
    </xf>
    <xf numFmtId="9" fontId="8" fillId="2" borderId="5" xfId="1" applyFont="1" applyFill="1" applyBorder="1" applyAlignment="1">
      <alignment vertical="center" wrapText="1"/>
    </xf>
    <xf numFmtId="10" fontId="4" fillId="2" borderId="6" xfId="1" applyNumberFormat="1" applyFont="1" applyFill="1" applyBorder="1" applyAlignment="1">
      <alignment vertical="center"/>
    </xf>
    <xf numFmtId="10" fontId="4" fillId="2" borderId="7" xfId="0" applyNumberFormat="1" applyFont="1" applyFill="1" applyBorder="1" applyAlignment="1">
      <alignment horizontal="center"/>
    </xf>
    <xf numFmtId="9" fontId="4" fillId="2" borderId="8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Border="1"/>
    <xf numFmtId="9" fontId="3" fillId="2" borderId="0" xfId="1" applyFont="1" applyFill="1" applyBorder="1"/>
    <xf numFmtId="0" fontId="3" fillId="2" borderId="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0" fontId="4" fillId="2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51" xfId="0" applyFont="1" applyFill="1" applyBorder="1"/>
    <xf numFmtId="0" fontId="6" fillId="2" borderId="21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0" fontId="4" fillId="2" borderId="53" xfId="0" applyFont="1" applyFill="1" applyBorder="1"/>
    <xf numFmtId="0" fontId="4" fillId="2" borderId="51" xfId="0" applyFont="1" applyFill="1" applyBorder="1"/>
    <xf numFmtId="0" fontId="4" fillId="2" borderId="52" xfId="0" applyFont="1" applyFill="1" applyBorder="1" applyAlignment="1">
      <alignment vertical="center"/>
    </xf>
    <xf numFmtId="0" fontId="4" fillId="2" borderId="49" xfId="0" applyFont="1" applyFill="1" applyBorder="1"/>
    <xf numFmtId="0" fontId="7" fillId="0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1" fontId="4" fillId="2" borderId="8" xfId="0" applyNumberFormat="1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 vertical="top" wrapText="1"/>
    </xf>
    <xf numFmtId="0" fontId="7" fillId="0" borderId="51" xfId="0" applyFont="1" applyFill="1" applyBorder="1"/>
    <xf numFmtId="1" fontId="8" fillId="2" borderId="52" xfId="0" applyNumberFormat="1" applyFont="1" applyFill="1" applyBorder="1" applyAlignment="1">
      <alignment vertical="center"/>
    </xf>
    <xf numFmtId="1" fontId="4" fillId="2" borderId="53" xfId="0" applyNumberFormat="1" applyFont="1" applyFill="1" applyBorder="1" applyAlignment="1">
      <alignment horizontal="right"/>
    </xf>
    <xf numFmtId="0" fontId="8" fillId="2" borderId="51" xfId="0" applyFont="1" applyFill="1" applyBorder="1"/>
    <xf numFmtId="1" fontId="8" fillId="2" borderId="21" xfId="0" applyNumberFormat="1" applyFont="1" applyFill="1" applyBorder="1" applyAlignment="1">
      <alignment horizontal="right" vertical="center"/>
    </xf>
    <xf numFmtId="1" fontId="8" fillId="2" borderId="52" xfId="0" applyNumberFormat="1" applyFont="1" applyFill="1" applyBorder="1" applyAlignment="1">
      <alignment horizontal="right" vertical="center"/>
    </xf>
    <xf numFmtId="0" fontId="8" fillId="2" borderId="52" xfId="0" applyFont="1" applyFill="1" applyBorder="1" applyAlignment="1">
      <alignment vertical="center"/>
    </xf>
    <xf numFmtId="0" fontId="4" fillId="2" borderId="53" xfId="0" applyFont="1" applyFill="1" applyBorder="1" applyAlignment="1">
      <alignment horizontal="right"/>
    </xf>
    <xf numFmtId="0" fontId="8" fillId="2" borderId="51" xfId="0" applyFont="1" applyFill="1" applyBorder="1" applyAlignment="1">
      <alignment horizontal="right"/>
    </xf>
    <xf numFmtId="1" fontId="8" fillId="2" borderId="52" xfId="0" applyNumberFormat="1" applyFont="1" applyFill="1" applyBorder="1" applyAlignment="1">
      <alignment horizontal="right"/>
    </xf>
    <xf numFmtId="0" fontId="8" fillId="2" borderId="52" xfId="0" applyFont="1" applyFill="1" applyBorder="1" applyAlignment="1">
      <alignment horizontal="right"/>
    </xf>
    <xf numFmtId="0" fontId="8" fillId="2" borderId="49" xfId="0" applyFont="1" applyFill="1" applyBorder="1" applyAlignment="1">
      <alignment horizontal="right"/>
    </xf>
    <xf numFmtId="1" fontId="8" fillId="2" borderId="13" xfId="0" applyNumberFormat="1" applyFont="1" applyFill="1" applyBorder="1" applyAlignment="1">
      <alignment vertical="center"/>
    </xf>
    <xf numFmtId="10" fontId="4" fillId="2" borderId="22" xfId="1" applyNumberFormat="1" applyFont="1" applyFill="1" applyBorder="1" applyAlignment="1">
      <alignment vertical="center"/>
    </xf>
    <xf numFmtId="9" fontId="4" fillId="2" borderId="24" xfId="1" applyFont="1" applyFill="1" applyBorder="1" applyAlignment="1">
      <alignment horizontal="right" vertical="center" wrapText="1"/>
    </xf>
    <xf numFmtId="1" fontId="8" fillId="2" borderId="19" xfId="1" applyNumberFormat="1" applyFont="1" applyFill="1" applyBorder="1" applyAlignment="1">
      <alignment horizontal="right" vertical="center" wrapText="1"/>
    </xf>
    <xf numFmtId="0" fontId="8" fillId="2" borderId="13" xfId="1" applyNumberFormat="1" applyFont="1" applyFill="1" applyBorder="1" applyAlignment="1">
      <alignment horizontal="right" vertical="center" wrapText="1"/>
    </xf>
    <xf numFmtId="1" fontId="8" fillId="2" borderId="20" xfId="1" applyNumberFormat="1" applyFont="1" applyFill="1" applyBorder="1" applyAlignment="1">
      <alignment horizontal="right" vertical="center" wrapText="1"/>
    </xf>
    <xf numFmtId="9" fontId="7" fillId="0" borderId="54" xfId="1" applyFont="1" applyFill="1" applyBorder="1"/>
    <xf numFmtId="0" fontId="8" fillId="2" borderId="27" xfId="1" applyNumberFormat="1" applyFont="1" applyFill="1" applyBorder="1" applyAlignment="1">
      <alignment horizontal="right" vertical="center" wrapText="1"/>
    </xf>
    <xf numFmtId="0" fontId="8" fillId="2" borderId="11" xfId="1" applyNumberFormat="1" applyFont="1" applyFill="1" applyBorder="1" applyAlignment="1">
      <alignment horizontal="right" vertical="center" wrapText="1"/>
    </xf>
    <xf numFmtId="0" fontId="8" fillId="2" borderId="12" xfId="1" applyNumberFormat="1" applyFont="1" applyFill="1" applyBorder="1" applyAlignment="1">
      <alignment horizontal="right" vertical="center" wrapText="1"/>
    </xf>
    <xf numFmtId="9" fontId="8" fillId="2" borderId="3" xfId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1" fontId="4" fillId="2" borderId="8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1" fontId="8" fillId="2" borderId="24" xfId="0" applyNumberFormat="1" applyFont="1" applyFill="1" applyBorder="1" applyAlignment="1">
      <alignment vertical="center"/>
    </xf>
    <xf numFmtId="1" fontId="8" fillId="2" borderId="21" xfId="1" applyNumberFormat="1" applyFont="1" applyFill="1" applyBorder="1" applyAlignment="1">
      <alignment horizontal="right" vertical="center" wrapText="1"/>
    </xf>
    <xf numFmtId="0" fontId="8" fillId="2" borderId="51" xfId="1" applyNumberFormat="1" applyFont="1" applyFill="1" applyBorder="1" applyAlignment="1">
      <alignment horizontal="right" vertical="center" wrapText="1"/>
    </xf>
    <xf numFmtId="1" fontId="8" fillId="2" borderId="52" xfId="1" applyNumberFormat="1" applyFont="1" applyFill="1" applyBorder="1" applyAlignment="1">
      <alignment horizontal="right" vertical="center" wrapText="1"/>
    </xf>
    <xf numFmtId="9" fontId="8" fillId="2" borderId="51" xfId="1" applyFont="1" applyFill="1" applyBorder="1" applyAlignment="1">
      <alignment horizontal="right" vertical="center" wrapText="1"/>
    </xf>
    <xf numFmtId="1" fontId="4" fillId="2" borderId="53" xfId="0" applyNumberFormat="1" applyFont="1" applyFill="1" applyBorder="1" applyAlignment="1">
      <alignment vertical="center"/>
    </xf>
    <xf numFmtId="1" fontId="8" fillId="2" borderId="51" xfId="0" applyNumberFormat="1" applyFont="1" applyFill="1" applyBorder="1" applyAlignment="1">
      <alignment vertical="center"/>
    </xf>
    <xf numFmtId="1" fontId="8" fillId="2" borderId="49" xfId="0" applyNumberFormat="1" applyFont="1" applyFill="1" applyBorder="1" applyAlignment="1">
      <alignment vertical="center"/>
    </xf>
    <xf numFmtId="9" fontId="7" fillId="0" borderId="22" xfId="1" quotePrefix="1" applyFont="1" applyFill="1" applyBorder="1"/>
    <xf numFmtId="10" fontId="4" fillId="2" borderId="2" xfId="0" applyNumberFormat="1" applyFont="1" applyFill="1" applyBorder="1" applyAlignment="1">
      <alignment vertical="center"/>
    </xf>
    <xf numFmtId="10" fontId="4" fillId="2" borderId="3" xfId="0" applyNumberFormat="1" applyFont="1" applyFill="1" applyBorder="1" applyAlignment="1">
      <alignment vertical="center"/>
    </xf>
    <xf numFmtId="10" fontId="4" fillId="2" borderId="9" xfId="0" applyNumberFormat="1" applyFont="1" applyFill="1" applyBorder="1" applyAlignment="1">
      <alignment vertical="center"/>
    </xf>
    <xf numFmtId="10" fontId="4" fillId="2" borderId="6" xfId="0" applyNumberFormat="1" applyFont="1" applyFill="1" applyBorder="1" applyAlignment="1">
      <alignment vertical="center"/>
    </xf>
    <xf numFmtId="10" fontId="4" fillId="2" borderId="22" xfId="0" applyNumberFormat="1" applyFont="1" applyFill="1" applyBorder="1" applyAlignment="1">
      <alignment vertical="center"/>
    </xf>
    <xf numFmtId="0" fontId="12" fillId="0" borderId="0" xfId="0" applyFont="1"/>
    <xf numFmtId="9" fontId="7" fillId="0" borderId="3" xfId="1" applyFont="1" applyFill="1" applyBorder="1"/>
    <xf numFmtId="9" fontId="7" fillId="0" borderId="24" xfId="1" applyFont="1" applyFill="1" applyBorder="1"/>
    <xf numFmtId="0" fontId="8" fillId="2" borderId="55" xfId="0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1" fontId="8" fillId="2" borderId="55" xfId="0" applyNumberFormat="1" applyFont="1" applyFill="1" applyBorder="1" applyAlignment="1">
      <alignment vertical="center" wrapText="1"/>
    </xf>
    <xf numFmtId="1" fontId="8" fillId="2" borderId="11" xfId="1" applyNumberFormat="1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vertical="center" wrapText="1"/>
    </xf>
    <xf numFmtId="1" fontId="8" fillId="2" borderId="27" xfId="1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7" xfId="1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1" fontId="8" fillId="2" borderId="2" xfId="1" applyNumberFormat="1" applyFont="1" applyFill="1" applyBorder="1" applyAlignment="1">
      <alignment vertical="center" wrapText="1"/>
    </xf>
    <xf numFmtId="1" fontId="8" fillId="2" borderId="11" xfId="0" applyNumberFormat="1" applyFont="1" applyFill="1" applyBorder="1" applyAlignment="1">
      <alignment vertical="center" wrapText="1"/>
    </xf>
    <xf numFmtId="1" fontId="8" fillId="2" borderId="9" xfId="0" applyNumberFormat="1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/>
    <xf numFmtId="0" fontId="4" fillId="2" borderId="8" xfId="0" applyFont="1" applyFill="1" applyBorder="1" applyAlignment="1"/>
    <xf numFmtId="1" fontId="8" fillId="2" borderId="3" xfId="0" applyNumberFormat="1" applyFont="1" applyFill="1" applyBorder="1" applyAlignment="1">
      <alignment vertical="center" wrapText="1"/>
    </xf>
    <xf numFmtId="1" fontId="8" fillId="2" borderId="5" xfId="0" applyNumberFormat="1" applyFont="1" applyFill="1" applyBorder="1" applyAlignment="1">
      <alignment vertical="center" wrapText="1"/>
    </xf>
    <xf numFmtId="1" fontId="4" fillId="2" borderId="6" xfId="0" applyNumberFormat="1" applyFont="1" applyFill="1" applyBorder="1" applyAlignment="1">
      <alignment wrapText="1"/>
    </xf>
    <xf numFmtId="1" fontId="4" fillId="2" borderId="8" xfId="0" applyNumberFormat="1" applyFont="1" applyFill="1" applyBorder="1" applyAlignment="1">
      <alignment wrapText="1"/>
    </xf>
    <xf numFmtId="1" fontId="4" fillId="2" borderId="6" xfId="0" applyNumberFormat="1" applyFont="1" applyFill="1" applyBorder="1" applyAlignment="1">
      <alignment vertical="center" wrapText="1"/>
    </xf>
    <xf numFmtId="1" fontId="4" fillId="2" borderId="8" xfId="0" applyNumberFormat="1" applyFont="1" applyFill="1" applyBorder="1" applyAlignment="1">
      <alignment vertical="center" wrapText="1"/>
    </xf>
    <xf numFmtId="1" fontId="8" fillId="2" borderId="22" xfId="0" applyNumberFormat="1" applyFont="1" applyFill="1" applyBorder="1" applyAlignment="1">
      <alignment vertical="center" wrapText="1"/>
    </xf>
    <xf numFmtId="1" fontId="8" fillId="2" borderId="24" xfId="0" applyNumberFormat="1" applyFont="1" applyFill="1" applyBorder="1" applyAlignment="1">
      <alignment vertical="center" wrapText="1"/>
    </xf>
    <xf numFmtId="1" fontId="4" fillId="2" borderId="8" xfId="0" applyNumberFormat="1" applyFont="1" applyFill="1" applyBorder="1" applyAlignment="1"/>
    <xf numFmtId="1" fontId="8" fillId="2" borderId="22" xfId="0" applyNumberFormat="1" applyFont="1" applyFill="1" applyBorder="1" applyAlignment="1">
      <alignment wrapText="1"/>
    </xf>
    <xf numFmtId="1" fontId="8" fillId="2" borderId="24" xfId="0" applyNumberFormat="1" applyFont="1" applyFill="1" applyBorder="1" applyAlignment="1">
      <alignment wrapText="1"/>
    </xf>
    <xf numFmtId="9" fontId="7" fillId="0" borderId="22" xfId="1" applyFont="1" applyFill="1" applyBorder="1"/>
    <xf numFmtId="1" fontId="8" fillId="2" borderId="2" xfId="0" applyNumberFormat="1" applyFont="1" applyFill="1" applyBorder="1" applyAlignment="1">
      <alignment horizontal="right" vertical="center"/>
    </xf>
    <xf numFmtId="9" fontId="8" fillId="2" borderId="3" xfId="1" applyFont="1" applyFill="1" applyBorder="1" applyAlignment="1">
      <alignment vertical="center" wrapText="1"/>
    </xf>
    <xf numFmtId="1" fontId="8" fillId="2" borderId="24" xfId="0" applyNumberFormat="1" applyFont="1" applyFill="1" applyBorder="1" applyAlignment="1"/>
    <xf numFmtId="9" fontId="4" fillId="2" borderId="2" xfId="0" applyNumberFormat="1" applyFont="1" applyFill="1" applyBorder="1" applyAlignment="1">
      <alignment vertical="center"/>
    </xf>
    <xf numFmtId="10" fontId="4" fillId="2" borderId="1" xfId="0" applyNumberFormat="1" applyFont="1" applyFill="1" applyBorder="1" applyAlignment="1"/>
    <xf numFmtId="9" fontId="4" fillId="2" borderId="11" xfId="1" applyFont="1" applyFill="1" applyBorder="1" applyAlignment="1">
      <alignment vertical="center" wrapText="1"/>
    </xf>
    <xf numFmtId="9" fontId="4" fillId="2" borderId="9" xfId="0" applyNumberFormat="1" applyFont="1" applyFill="1" applyBorder="1" applyAlignment="1">
      <alignment vertical="center"/>
    </xf>
    <xf numFmtId="10" fontId="4" fillId="2" borderId="10" xfId="0" applyNumberFormat="1" applyFont="1" applyFill="1" applyBorder="1" applyAlignment="1"/>
    <xf numFmtId="9" fontId="4" fillId="2" borderId="12" xfId="1" applyFont="1" applyFill="1" applyBorder="1" applyAlignment="1">
      <alignment vertical="center" wrapText="1"/>
    </xf>
    <xf numFmtId="9" fontId="4" fillId="2" borderId="6" xfId="0" applyNumberFormat="1" applyFont="1" applyFill="1" applyBorder="1" applyAlignment="1">
      <alignment vertical="center"/>
    </xf>
    <xf numFmtId="10" fontId="4" fillId="2" borderId="7" xfId="0" applyNumberFormat="1" applyFont="1" applyFill="1" applyBorder="1" applyAlignment="1"/>
    <xf numFmtId="9" fontId="4" fillId="2" borderId="8" xfId="1" applyFont="1" applyFill="1" applyBorder="1" applyAlignment="1">
      <alignment vertical="center" wrapText="1"/>
    </xf>
    <xf numFmtId="9" fontId="4" fillId="2" borderId="3" xfId="0" applyNumberFormat="1" applyFont="1" applyFill="1" applyBorder="1" applyAlignment="1">
      <alignment vertical="center"/>
    </xf>
    <xf numFmtId="10" fontId="4" fillId="2" borderId="4" xfId="0" applyNumberFormat="1" applyFont="1" applyFill="1" applyBorder="1" applyAlignment="1"/>
    <xf numFmtId="9" fontId="4" fillId="2" borderId="5" xfId="1" applyFont="1" applyFill="1" applyBorder="1" applyAlignment="1">
      <alignment vertical="center" wrapText="1"/>
    </xf>
    <xf numFmtId="9" fontId="4" fillId="2" borderId="22" xfId="0" applyNumberFormat="1" applyFont="1" applyFill="1" applyBorder="1" applyAlignment="1">
      <alignment vertical="center"/>
    </xf>
    <xf numFmtId="10" fontId="4" fillId="2" borderId="23" xfId="0" applyNumberFormat="1" applyFont="1" applyFill="1" applyBorder="1" applyAlignment="1"/>
    <xf numFmtId="9" fontId="4" fillId="2" borderId="24" xfId="1" applyFont="1" applyFill="1" applyBorder="1" applyAlignment="1">
      <alignment vertical="center" wrapText="1"/>
    </xf>
    <xf numFmtId="9" fontId="4" fillId="2" borderId="6" xfId="0" applyNumberFormat="1" applyFont="1" applyFill="1" applyBorder="1" applyAlignment="1"/>
    <xf numFmtId="9" fontId="4" fillId="2" borderId="22" xfId="0" applyNumberFormat="1" applyFont="1" applyFill="1" applyBorder="1" applyAlignment="1"/>
    <xf numFmtId="9" fontId="4" fillId="2" borderId="8" xfId="1" applyFont="1" applyFill="1" applyBorder="1" applyAlignment="1">
      <alignment wrapText="1"/>
    </xf>
    <xf numFmtId="9" fontId="4" fillId="2" borderId="24" xfId="1" applyFont="1" applyFill="1" applyBorder="1" applyAlignment="1">
      <alignment wrapText="1"/>
    </xf>
    <xf numFmtId="10" fontId="4" fillId="2" borderId="6" xfId="1" applyNumberFormat="1" applyFont="1" applyFill="1" applyBorder="1" applyAlignment="1"/>
    <xf numFmtId="9" fontId="4" fillId="2" borderId="8" xfId="1" applyFont="1" applyFill="1" applyBorder="1" applyAlignment="1">
      <alignment horizontal="right" wrapText="1"/>
    </xf>
    <xf numFmtId="0" fontId="4" fillId="2" borderId="8" xfId="1" applyNumberFormat="1" applyFont="1" applyFill="1" applyBorder="1" applyAlignment="1">
      <alignment horizontal="right" wrapText="1"/>
    </xf>
    <xf numFmtId="1" fontId="4" fillId="2" borderId="14" xfId="1" applyNumberFormat="1" applyFont="1" applyFill="1" applyBorder="1" applyAlignment="1">
      <alignment horizontal="right" wrapText="1"/>
    </xf>
    <xf numFmtId="1" fontId="4" fillId="2" borderId="53" xfId="1" applyNumberFormat="1" applyFont="1" applyFill="1" applyBorder="1" applyAlignment="1">
      <alignment horizontal="right" wrapText="1"/>
    </xf>
    <xf numFmtId="1" fontId="4" fillId="2" borderId="53" xfId="0" applyNumberFormat="1" applyFont="1" applyFill="1" applyBorder="1" applyAlignment="1"/>
    <xf numFmtId="10" fontId="4" fillId="2" borderId="6" xfId="0" applyNumberFormat="1" applyFont="1" applyFill="1" applyBorder="1" applyAlignment="1"/>
    <xf numFmtId="10" fontId="4" fillId="2" borderId="7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10" fontId="4" fillId="2" borderId="6" xfId="0" applyNumberFormat="1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 horizontal="right" wrapText="1"/>
    </xf>
    <xf numFmtId="1" fontId="4" fillId="2" borderId="8" xfId="0" applyNumberFormat="1" applyFont="1" applyFill="1" applyBorder="1" applyAlignment="1">
      <alignment horizontal="right" wrapText="1"/>
    </xf>
    <xf numFmtId="9" fontId="4" fillId="2" borderId="6" xfId="0" applyNumberFormat="1" applyFont="1" applyFill="1" applyBorder="1" applyAlignment="1">
      <alignment horizontal="right"/>
    </xf>
    <xf numFmtId="0" fontId="13" fillId="0" borderId="0" xfId="0" applyFont="1"/>
    <xf numFmtId="9" fontId="13" fillId="0" borderId="0" xfId="1" applyFont="1"/>
    <xf numFmtId="0" fontId="5" fillId="0" borderId="38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10" fillId="0" borderId="3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9" fontId="7" fillId="0" borderId="33" xfId="1" applyFont="1" applyFill="1" applyBorder="1" applyAlignment="1">
      <alignment horizontal="center" vertical="center"/>
    </xf>
    <xf numFmtId="9" fontId="7" fillId="0" borderId="17" xfId="1" applyFont="1" applyFill="1" applyBorder="1" applyAlignment="1">
      <alignment horizontal="center" vertical="center"/>
    </xf>
    <xf numFmtId="9" fontId="7" fillId="0" borderId="34" xfId="1" applyFont="1" applyFill="1" applyBorder="1" applyAlignment="1">
      <alignment horizontal="center" vertical="center"/>
    </xf>
    <xf numFmtId="17" fontId="7" fillId="0" borderId="18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0" fillId="0" borderId="42" xfId="0" applyFont="1" applyBorder="1" applyAlignment="1">
      <alignment horizontal="center"/>
    </xf>
    <xf numFmtId="17" fontId="7" fillId="0" borderId="41" xfId="0" applyNumberFormat="1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11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40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9" fontId="11" fillId="0" borderId="30" xfId="1" applyFont="1" applyBorder="1" applyAlignment="1">
      <alignment horizontal="center"/>
    </xf>
    <xf numFmtId="9" fontId="11" fillId="0" borderId="32" xfId="1" applyFont="1" applyBorder="1" applyAlignment="1">
      <alignment horizontal="center"/>
    </xf>
    <xf numFmtId="9" fontId="14" fillId="0" borderId="0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" fillId="0" borderId="0" xfId="0" applyFont="1"/>
    <xf numFmtId="0" fontId="1" fillId="0" borderId="29" xfId="0" applyFont="1" applyBorder="1"/>
    <xf numFmtId="0" fontId="1" fillId="0" borderId="0" xfId="0" applyFont="1" applyBorder="1"/>
    <xf numFmtId="9" fontId="1" fillId="0" borderId="0" xfId="1" applyFont="1" applyBorder="1"/>
    <xf numFmtId="0" fontId="8" fillId="2" borderId="2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10" fontId="4" fillId="2" borderId="2" xfId="1" applyNumberFormat="1" applyFont="1" applyFill="1" applyBorder="1" applyAlignment="1"/>
    <xf numFmtId="9" fontId="4" fillId="2" borderId="11" xfId="1" applyFont="1" applyFill="1" applyBorder="1" applyAlignment="1">
      <alignment horizontal="right" wrapText="1"/>
    </xf>
    <xf numFmtId="1" fontId="8" fillId="2" borderId="2" xfId="0" applyNumberFormat="1" applyFont="1" applyFill="1" applyBorder="1" applyAlignment="1"/>
    <xf numFmtId="0" fontId="8" fillId="2" borderId="11" xfId="0" applyFont="1" applyFill="1" applyBorder="1" applyAlignment="1"/>
    <xf numFmtId="1" fontId="8" fillId="2" borderId="19" xfId="0" applyNumberFormat="1" applyFont="1" applyFill="1" applyBorder="1" applyAlignment="1"/>
    <xf numFmtId="1" fontId="8" fillId="2" borderId="21" xfId="0" applyNumberFormat="1" applyFont="1" applyFill="1" applyBorder="1" applyAlignment="1"/>
    <xf numFmtId="10" fontId="4" fillId="2" borderId="2" xfId="0" applyNumberFormat="1" applyFont="1" applyFill="1" applyBorder="1" applyAlignment="1"/>
    <xf numFmtId="1" fontId="8" fillId="2" borderId="2" xfId="0" applyNumberFormat="1" applyFont="1" applyFill="1" applyBorder="1" applyAlignment="1">
      <alignment wrapText="1"/>
    </xf>
    <xf numFmtId="1" fontId="8" fillId="2" borderId="11" xfId="0" applyNumberFormat="1" applyFont="1" applyFill="1" applyBorder="1" applyAlignment="1">
      <alignment wrapText="1"/>
    </xf>
    <xf numFmtId="1" fontId="8" fillId="2" borderId="11" xfId="0" applyNumberFormat="1" applyFont="1" applyFill="1" applyBorder="1" applyAlignment="1"/>
    <xf numFmtId="9" fontId="4" fillId="2" borderId="2" xfId="0" applyNumberFormat="1" applyFont="1" applyFill="1" applyBorder="1" applyAlignment="1"/>
    <xf numFmtId="9" fontId="4" fillId="2" borderId="11" xfId="1" applyFont="1" applyFill="1" applyBorder="1" applyAlignment="1">
      <alignment wrapText="1"/>
    </xf>
    <xf numFmtId="0" fontId="1" fillId="2" borderId="0" xfId="0" applyFont="1" applyFill="1" applyBorder="1"/>
    <xf numFmtId="9" fontId="1" fillId="2" borderId="0" xfId="1" applyFont="1" applyFill="1" applyBorder="1"/>
    <xf numFmtId="9" fontId="1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tabSelected="1" view="pageBreakPreview" zoomScale="70" zoomScaleNormal="70" zoomScaleSheetLayoutView="70" workbookViewId="0">
      <pane xSplit="2" ySplit="12" topLeftCell="H29" activePane="bottomRight" state="frozen"/>
      <selection pane="topRight" activeCell="C1" sqref="C1"/>
      <selection pane="bottomLeft" activeCell="A10" sqref="A10"/>
      <selection pane="bottomRight" activeCell="F18" sqref="F18"/>
    </sheetView>
  </sheetViews>
  <sheetFormatPr defaultRowHeight="13.2" x14ac:dyDescent="0.25"/>
  <cols>
    <col min="1" max="1" width="8.88671875" style="237"/>
    <col min="2" max="2" width="39" style="237" customWidth="1"/>
    <col min="3" max="3" width="17.33203125" style="237" customWidth="1"/>
    <col min="4" max="4" width="17.88671875" style="237" customWidth="1"/>
    <col min="5" max="5" width="19.6640625" style="237" customWidth="1"/>
    <col min="6" max="6" width="17.44140625" style="237" customWidth="1"/>
    <col min="7" max="7" width="17" style="259" customWidth="1"/>
    <col min="8" max="8" width="15.77734375" style="259" customWidth="1"/>
    <col min="9" max="9" width="12.33203125" style="259" customWidth="1"/>
    <col min="10" max="11" width="16.44140625" style="259" customWidth="1"/>
    <col min="12" max="12" width="17.33203125" style="259" customWidth="1"/>
    <col min="13" max="13" width="16.88671875" style="259" customWidth="1"/>
    <col min="14" max="14" width="15" style="237" customWidth="1"/>
    <col min="15" max="15" width="14.109375" style="237" customWidth="1"/>
    <col min="16" max="16" width="13.6640625" style="237" customWidth="1"/>
    <col min="17" max="17" width="17.33203125" style="237" customWidth="1"/>
    <col min="18" max="19" width="17" style="237" customWidth="1"/>
    <col min="20" max="20" width="17.33203125" style="237" customWidth="1"/>
    <col min="21" max="21" width="12.77734375" style="237" customWidth="1"/>
    <col min="22" max="22" width="13.33203125" style="237" customWidth="1"/>
    <col min="23" max="23" width="11" style="237" customWidth="1"/>
    <col min="24" max="16384" width="8.88671875" style="237"/>
  </cols>
  <sheetData>
    <row r="1" spans="1:23" s="212" customFormat="1" ht="17.399999999999999" thickBot="1" x14ac:dyDescent="0.35">
      <c r="G1" s="213"/>
      <c r="H1" s="234" t="s">
        <v>57</v>
      </c>
      <c r="I1" s="234"/>
      <c r="J1" s="213"/>
      <c r="K1" s="213"/>
      <c r="L1" s="213"/>
      <c r="M1" s="213"/>
      <c r="O1" s="235" t="s">
        <v>58</v>
      </c>
      <c r="P1" s="235"/>
      <c r="V1" s="228" t="s">
        <v>59</v>
      </c>
      <c r="W1" s="228"/>
    </row>
    <row r="2" spans="1:23" ht="25.2" thickBot="1" x14ac:dyDescent="0.45">
      <c r="A2" s="18" t="s">
        <v>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</row>
    <row r="3" spans="1:23" ht="18" thickBot="1" x14ac:dyDescent="0.35">
      <c r="A3" s="238"/>
      <c r="B3" s="239"/>
      <c r="C3" s="239"/>
      <c r="D3" s="239"/>
      <c r="E3" s="239"/>
      <c r="F3" s="239"/>
      <c r="G3" s="240"/>
      <c r="H3" s="232" t="s">
        <v>53</v>
      </c>
      <c r="I3" s="233"/>
      <c r="J3" s="240"/>
      <c r="K3" s="240"/>
      <c r="L3" s="240"/>
      <c r="M3" s="240"/>
      <c r="N3" s="239"/>
      <c r="O3" s="227" t="s">
        <v>53</v>
      </c>
      <c r="P3" s="236"/>
      <c r="Q3" s="143"/>
      <c r="R3" s="143"/>
      <c r="S3" s="143"/>
      <c r="T3" s="143"/>
      <c r="U3" s="143"/>
      <c r="V3" s="227" t="s">
        <v>53</v>
      </c>
      <c r="W3" s="227"/>
    </row>
    <row r="4" spans="1:23" s="2" customFormat="1" ht="25.2" thickBot="1" x14ac:dyDescent="0.45">
      <c r="A4" s="214" t="s">
        <v>2</v>
      </c>
      <c r="B4" s="229" t="s">
        <v>0</v>
      </c>
      <c r="C4" s="224" t="s">
        <v>54</v>
      </c>
      <c r="D4" s="217"/>
      <c r="E4" s="217"/>
      <c r="F4" s="217"/>
      <c r="G4" s="217"/>
      <c r="H4" s="217"/>
      <c r="I4" s="218"/>
      <c r="J4" s="224" t="s">
        <v>51</v>
      </c>
      <c r="K4" s="217"/>
      <c r="L4" s="217"/>
      <c r="M4" s="217"/>
      <c r="N4" s="217"/>
      <c r="O4" s="217"/>
      <c r="P4" s="218"/>
      <c r="Q4" s="217" t="s">
        <v>52</v>
      </c>
      <c r="R4" s="217"/>
      <c r="S4" s="217"/>
      <c r="T4" s="217"/>
      <c r="U4" s="217"/>
      <c r="V4" s="217"/>
      <c r="W4" s="218"/>
    </row>
    <row r="5" spans="1:23" ht="16.8" x14ac:dyDescent="0.25">
      <c r="A5" s="215"/>
      <c r="B5" s="230"/>
      <c r="C5" s="10" t="s">
        <v>49</v>
      </c>
      <c r="D5" s="11" t="s">
        <v>50</v>
      </c>
      <c r="E5" s="17" t="s">
        <v>49</v>
      </c>
      <c r="F5" s="101" t="s">
        <v>50</v>
      </c>
      <c r="G5" s="219" t="s">
        <v>12</v>
      </c>
      <c r="H5" s="220"/>
      <c r="I5" s="221"/>
      <c r="J5" s="10" t="s">
        <v>49</v>
      </c>
      <c r="K5" s="11" t="s">
        <v>50</v>
      </c>
      <c r="L5" s="10" t="s">
        <v>49</v>
      </c>
      <c r="M5" s="11" t="s">
        <v>50</v>
      </c>
      <c r="N5" s="219" t="s">
        <v>12</v>
      </c>
      <c r="O5" s="220"/>
      <c r="P5" s="221"/>
      <c r="Q5" s="10" t="s">
        <v>49</v>
      </c>
      <c r="R5" s="11" t="s">
        <v>50</v>
      </c>
      <c r="S5" s="10" t="s">
        <v>49</v>
      </c>
      <c r="T5" s="11" t="s">
        <v>50</v>
      </c>
      <c r="U5" s="219" t="s">
        <v>12</v>
      </c>
      <c r="V5" s="220"/>
      <c r="W5" s="221"/>
    </row>
    <row r="6" spans="1:23" ht="17.399999999999999" thickBot="1" x14ac:dyDescent="0.3">
      <c r="A6" s="216"/>
      <c r="B6" s="231"/>
      <c r="C6" s="225">
        <v>43709</v>
      </c>
      <c r="D6" s="226"/>
      <c r="E6" s="222">
        <v>44075</v>
      </c>
      <c r="F6" s="223"/>
      <c r="G6" s="7">
        <v>43709</v>
      </c>
      <c r="H6" s="8">
        <v>44075</v>
      </c>
      <c r="I6" s="9" t="s">
        <v>48</v>
      </c>
      <c r="J6" s="225">
        <v>43709</v>
      </c>
      <c r="K6" s="226"/>
      <c r="L6" s="225">
        <v>44075</v>
      </c>
      <c r="M6" s="226"/>
      <c r="N6" s="7">
        <v>43709</v>
      </c>
      <c r="O6" s="8">
        <v>44075</v>
      </c>
      <c r="P6" s="9" t="s">
        <v>48</v>
      </c>
      <c r="Q6" s="225">
        <v>43709</v>
      </c>
      <c r="R6" s="226"/>
      <c r="S6" s="225">
        <v>44075</v>
      </c>
      <c r="T6" s="226"/>
      <c r="U6" s="7">
        <v>43709</v>
      </c>
      <c r="V6" s="8">
        <v>44075</v>
      </c>
      <c r="W6" s="15" t="s">
        <v>48</v>
      </c>
    </row>
    <row r="7" spans="1:23" ht="17.399999999999999" x14ac:dyDescent="0.3">
      <c r="A7" s="12" t="s">
        <v>11</v>
      </c>
      <c r="B7" s="85" t="s">
        <v>3</v>
      </c>
      <c r="C7" s="3"/>
      <c r="D7" s="14"/>
      <c r="E7" s="92"/>
      <c r="F7" s="102"/>
      <c r="G7" s="4"/>
      <c r="H7" s="5"/>
      <c r="I7" s="6"/>
      <c r="J7" s="16"/>
      <c r="K7" s="120"/>
      <c r="L7" s="62"/>
      <c r="M7" s="62"/>
      <c r="N7" s="137"/>
      <c r="O7" s="5"/>
      <c r="P7" s="6"/>
      <c r="Q7" s="144"/>
      <c r="R7" s="145"/>
      <c r="S7" s="175"/>
      <c r="T7" s="145"/>
      <c r="U7" s="4"/>
      <c r="V7" s="5"/>
      <c r="W7" s="6"/>
    </row>
    <row r="8" spans="1:23" ht="17.399999999999999" x14ac:dyDescent="0.3">
      <c r="A8" s="13">
        <v>1</v>
      </c>
      <c r="B8" s="86" t="s">
        <v>14</v>
      </c>
      <c r="C8" s="21">
        <v>2529513</v>
      </c>
      <c r="D8" s="31">
        <v>994173</v>
      </c>
      <c r="E8" s="30">
        <v>3173910</v>
      </c>
      <c r="F8" s="64">
        <v>1609128</v>
      </c>
      <c r="G8" s="23">
        <f>D8/C8</f>
        <v>0.39302940921829616</v>
      </c>
      <c r="H8" s="24">
        <f>F8/E8</f>
        <v>0.5069860203975538</v>
      </c>
      <c r="I8" s="25">
        <f>(H8-G8)/G8</f>
        <v>0.28994423446812334</v>
      </c>
      <c r="J8" s="26">
        <v>2391984</v>
      </c>
      <c r="K8" s="121">
        <v>1105408</v>
      </c>
      <c r="L8" s="28">
        <v>2867803</v>
      </c>
      <c r="M8" s="106">
        <v>1074922</v>
      </c>
      <c r="N8" s="138">
        <f>K8/J8</f>
        <v>0.46213018147278578</v>
      </c>
      <c r="O8" s="24">
        <f>M8/L8</f>
        <v>0.37482421212335715</v>
      </c>
      <c r="P8" s="25">
        <f>(O8-N8)/N8</f>
        <v>-0.18892072591144962</v>
      </c>
      <c r="Q8" s="146">
        <v>4488421</v>
      </c>
      <c r="R8" s="147">
        <v>2520054</v>
      </c>
      <c r="S8" s="176">
        <v>3889788</v>
      </c>
      <c r="T8" s="40">
        <v>1810147</v>
      </c>
      <c r="U8" s="179">
        <f>R8/Q8</f>
        <v>0.56145669044860091</v>
      </c>
      <c r="V8" s="180">
        <f>T8/S8</f>
        <v>0.4653587804785248</v>
      </c>
      <c r="W8" s="181">
        <f>(V8-U8)/U8</f>
        <v>-0.17115818834270974</v>
      </c>
    </row>
    <row r="9" spans="1:23" ht="17.399999999999999" x14ac:dyDescent="0.3">
      <c r="A9" s="13">
        <v>2</v>
      </c>
      <c r="B9" s="86" t="s">
        <v>15</v>
      </c>
      <c r="C9" s="21">
        <v>860792</v>
      </c>
      <c r="D9" s="31">
        <v>399464</v>
      </c>
      <c r="E9" s="28">
        <v>951886</v>
      </c>
      <c r="F9" s="64">
        <v>379613.62476999999</v>
      </c>
      <c r="G9" s="23">
        <f t="shared" ref="G9:G19" si="0">D9/C9</f>
        <v>0.46406565116776177</v>
      </c>
      <c r="H9" s="24">
        <f t="shared" ref="H9:H51" si="1">F9/E9</f>
        <v>0.39880156318088511</v>
      </c>
      <c r="I9" s="25">
        <f t="shared" ref="I9:I51" si="2">(H9-G9)/G9</f>
        <v>-0.14063546358720569</v>
      </c>
      <c r="J9" s="27">
        <v>736945</v>
      </c>
      <c r="K9" s="121">
        <v>365991</v>
      </c>
      <c r="L9" s="28">
        <v>796976</v>
      </c>
      <c r="M9" s="130">
        <v>350263.90868999989</v>
      </c>
      <c r="N9" s="138">
        <f t="shared" ref="N9:N51" si="3">K9/J9</f>
        <v>0.49663272021656973</v>
      </c>
      <c r="O9" s="24">
        <f t="shared" ref="O9:O51" si="4">M9/L9</f>
        <v>0.43949116245658576</v>
      </c>
      <c r="P9" s="25">
        <f t="shared" ref="P9:P51" si="5">(O9-N9)/N9</f>
        <v>-0.11505798034222534</v>
      </c>
      <c r="Q9" s="148">
        <v>995764</v>
      </c>
      <c r="R9" s="149">
        <v>371873</v>
      </c>
      <c r="S9" s="176">
        <v>1071796</v>
      </c>
      <c r="T9" s="40">
        <v>379705.33045000001</v>
      </c>
      <c r="U9" s="179">
        <f t="shared" ref="U9:U51" si="6">R9/Q9</f>
        <v>0.37345495519018562</v>
      </c>
      <c r="V9" s="180">
        <f t="shared" ref="V9:V51" si="7">T9/S9</f>
        <v>0.35427015070964996</v>
      </c>
      <c r="W9" s="181">
        <f t="shared" ref="W9:W51" si="8">(V9-U9)/U9</f>
        <v>-5.1371133824601727E-2</v>
      </c>
    </row>
    <row r="10" spans="1:23" ht="17.399999999999999" x14ac:dyDescent="0.3">
      <c r="A10" s="13">
        <v>3</v>
      </c>
      <c r="B10" s="86" t="s">
        <v>4</v>
      </c>
      <c r="C10" s="21">
        <v>299618</v>
      </c>
      <c r="D10" s="31">
        <v>95439</v>
      </c>
      <c r="E10" s="28">
        <v>308936.6958760086</v>
      </c>
      <c r="F10" s="64">
        <v>108255.97908993743</v>
      </c>
      <c r="G10" s="23">
        <f t="shared" si="0"/>
        <v>0.31853560199987985</v>
      </c>
      <c r="H10" s="24">
        <f t="shared" si="1"/>
        <v>0.35041476307296898</v>
      </c>
      <c r="I10" s="25">
        <f t="shared" si="2"/>
        <v>0.10008037052354719</v>
      </c>
      <c r="J10" s="21">
        <v>249936</v>
      </c>
      <c r="K10" s="121">
        <v>95838</v>
      </c>
      <c r="L10" s="117">
        <v>257707.79531651901</v>
      </c>
      <c r="M10" s="130">
        <v>106398.9763478994</v>
      </c>
      <c r="N10" s="138">
        <f t="shared" si="3"/>
        <v>0.38345016324178988</v>
      </c>
      <c r="O10" s="24">
        <f t="shared" si="4"/>
        <v>0.41286673620881054</v>
      </c>
      <c r="P10" s="25">
        <f t="shared" si="5"/>
        <v>7.6715505134552844E-2</v>
      </c>
      <c r="Q10" s="148">
        <v>324060</v>
      </c>
      <c r="R10" s="149">
        <v>223011</v>
      </c>
      <c r="S10" s="176">
        <v>334141.26415963308</v>
      </c>
      <c r="T10" s="40">
        <v>244286.70933978225</v>
      </c>
      <c r="U10" s="179">
        <f t="shared" si="6"/>
        <v>0.68817811516385852</v>
      </c>
      <c r="V10" s="180">
        <f t="shared" si="7"/>
        <v>0.7310881221275215</v>
      </c>
      <c r="W10" s="181">
        <f t="shared" si="8"/>
        <v>6.2353053690825236E-2</v>
      </c>
    </row>
    <row r="11" spans="1:23" ht="17.399999999999999" x14ac:dyDescent="0.3">
      <c r="A11" s="13">
        <v>4</v>
      </c>
      <c r="B11" s="86" t="s">
        <v>16</v>
      </c>
      <c r="C11" s="21">
        <v>72255</v>
      </c>
      <c r="D11" s="31">
        <v>28472</v>
      </c>
      <c r="E11" s="28">
        <v>76283.590178212995</v>
      </c>
      <c r="F11" s="64">
        <v>43208.648199999996</v>
      </c>
      <c r="G11" s="23">
        <f t="shared" si="0"/>
        <v>0.3940488547505363</v>
      </c>
      <c r="H11" s="24">
        <f t="shared" si="1"/>
        <v>0.56642127224290784</v>
      </c>
      <c r="I11" s="25">
        <f t="shared" si="2"/>
        <v>0.43743920433799188</v>
      </c>
      <c r="J11" s="29">
        <v>363153</v>
      </c>
      <c r="K11" s="121">
        <v>191564</v>
      </c>
      <c r="L11" s="28">
        <v>391621.30790878361</v>
      </c>
      <c r="M11" s="130">
        <v>206492.02600000001</v>
      </c>
      <c r="N11" s="138">
        <f t="shared" si="3"/>
        <v>0.52750218227579004</v>
      </c>
      <c r="O11" s="24">
        <f t="shared" si="4"/>
        <v>0.52727474687893161</v>
      </c>
      <c r="P11" s="25">
        <f t="shared" si="5"/>
        <v>-4.3115536674599898E-4</v>
      </c>
      <c r="Q11" s="148">
        <v>584560</v>
      </c>
      <c r="R11" s="149">
        <v>285785</v>
      </c>
      <c r="S11" s="45">
        <v>626117.77234432858</v>
      </c>
      <c r="T11" s="22">
        <v>264966.44999999995</v>
      </c>
      <c r="U11" s="179">
        <f t="shared" si="6"/>
        <v>0.48888907896537565</v>
      </c>
      <c r="V11" s="180">
        <f t="shared" si="7"/>
        <v>0.42318947281739788</v>
      </c>
      <c r="W11" s="181">
        <f t="shared" si="8"/>
        <v>-0.13438550578183558</v>
      </c>
    </row>
    <row r="12" spans="1:23" ht="17.399999999999999" x14ac:dyDescent="0.3">
      <c r="A12" s="13">
        <v>5</v>
      </c>
      <c r="B12" s="86" t="s">
        <v>17</v>
      </c>
      <c r="C12" s="21">
        <v>206443</v>
      </c>
      <c r="D12" s="31">
        <v>102738</v>
      </c>
      <c r="E12" s="30">
        <v>210727</v>
      </c>
      <c r="F12" s="63">
        <v>95662</v>
      </c>
      <c r="G12" s="23">
        <f t="shared" si="0"/>
        <v>0.49765794916756684</v>
      </c>
      <c r="H12" s="24">
        <f t="shared" si="1"/>
        <v>0.45396176095137308</v>
      </c>
      <c r="I12" s="25">
        <f t="shared" si="2"/>
        <v>-8.7803657691561912E-2</v>
      </c>
      <c r="J12" s="29">
        <v>311977</v>
      </c>
      <c r="K12" s="121">
        <v>180276</v>
      </c>
      <c r="L12" s="118">
        <v>370825</v>
      </c>
      <c r="M12" s="131">
        <v>168448</v>
      </c>
      <c r="N12" s="139">
        <f t="shared" si="3"/>
        <v>0.57785029024575529</v>
      </c>
      <c r="O12" s="24">
        <f t="shared" si="4"/>
        <v>0.45425200566304863</v>
      </c>
      <c r="P12" s="25">
        <f t="shared" si="5"/>
        <v>-0.2138932638246859</v>
      </c>
      <c r="Q12" s="148">
        <v>648004</v>
      </c>
      <c r="R12" s="149">
        <v>461430</v>
      </c>
      <c r="S12" s="21">
        <v>676077</v>
      </c>
      <c r="T12" s="31">
        <v>465619</v>
      </c>
      <c r="U12" s="179">
        <f t="shared" si="6"/>
        <v>0.71207893778433462</v>
      </c>
      <c r="V12" s="180">
        <f t="shared" si="7"/>
        <v>0.68870705555728118</v>
      </c>
      <c r="W12" s="181">
        <f t="shared" si="8"/>
        <v>-3.2822038382115469E-2</v>
      </c>
    </row>
    <row r="13" spans="1:23" ht="17.399999999999999" x14ac:dyDescent="0.3">
      <c r="A13" s="13">
        <v>6</v>
      </c>
      <c r="B13" s="86" t="s">
        <v>18</v>
      </c>
      <c r="C13" s="21">
        <v>1003</v>
      </c>
      <c r="D13" s="31">
        <v>442</v>
      </c>
      <c r="E13" s="30">
        <v>1047</v>
      </c>
      <c r="F13" s="64">
        <v>625</v>
      </c>
      <c r="G13" s="23">
        <f t="shared" si="0"/>
        <v>0.44067796610169491</v>
      </c>
      <c r="H13" s="24">
        <f t="shared" si="1"/>
        <v>0.59694364851957971</v>
      </c>
      <c r="I13" s="25">
        <f t="shared" si="2"/>
        <v>0.35460289471750783</v>
      </c>
      <c r="J13" s="29">
        <v>34172</v>
      </c>
      <c r="K13" s="121">
        <v>12740</v>
      </c>
      <c r="L13" s="117">
        <v>32259.803</v>
      </c>
      <c r="M13" s="130">
        <v>12353.7912</v>
      </c>
      <c r="N13" s="139">
        <f t="shared" si="3"/>
        <v>0.37281985251082755</v>
      </c>
      <c r="O13" s="24">
        <f t="shared" si="4"/>
        <v>0.38294688904330876</v>
      </c>
      <c r="P13" s="25">
        <f t="shared" si="5"/>
        <v>2.7163351050859319E-2</v>
      </c>
      <c r="Q13" s="150">
        <v>67770</v>
      </c>
      <c r="R13" s="151">
        <v>31176</v>
      </c>
      <c r="S13" s="45">
        <v>77802.792999999991</v>
      </c>
      <c r="T13" s="22">
        <v>36456.5648</v>
      </c>
      <c r="U13" s="179">
        <f t="shared" si="6"/>
        <v>0.46002656042496681</v>
      </c>
      <c r="V13" s="180">
        <f t="shared" si="7"/>
        <v>0.46857655611412313</v>
      </c>
      <c r="W13" s="181">
        <f t="shared" si="8"/>
        <v>1.858587400096625E-2</v>
      </c>
    </row>
    <row r="14" spans="1:23" ht="17.399999999999999" x14ac:dyDescent="0.3">
      <c r="A14" s="13">
        <v>7</v>
      </c>
      <c r="B14" s="86" t="s">
        <v>19</v>
      </c>
      <c r="C14" s="21">
        <v>358599</v>
      </c>
      <c r="D14" s="31">
        <v>131239</v>
      </c>
      <c r="E14" s="30">
        <v>402386.97659999999</v>
      </c>
      <c r="F14" s="64">
        <v>143489</v>
      </c>
      <c r="G14" s="23">
        <f t="shared" si="0"/>
        <v>0.36597703841895823</v>
      </c>
      <c r="H14" s="24">
        <f t="shared" si="1"/>
        <v>0.35659454292587062</v>
      </c>
      <c r="I14" s="25">
        <f t="shared" si="2"/>
        <v>-2.5636841954950328E-2</v>
      </c>
      <c r="J14" s="29">
        <v>513715</v>
      </c>
      <c r="K14" s="121">
        <v>301740</v>
      </c>
      <c r="L14" s="117">
        <v>563418</v>
      </c>
      <c r="M14" s="130">
        <v>310238</v>
      </c>
      <c r="N14" s="139">
        <f t="shared" si="3"/>
        <v>0.58736848252435692</v>
      </c>
      <c r="O14" s="24">
        <f t="shared" si="4"/>
        <v>0.5506355849475878</v>
      </c>
      <c r="P14" s="25">
        <f t="shared" si="5"/>
        <v>-6.2538080727281592E-2</v>
      </c>
      <c r="Q14" s="152">
        <v>669019</v>
      </c>
      <c r="R14" s="153">
        <v>530518</v>
      </c>
      <c r="S14" s="45">
        <v>752272.80133859999</v>
      </c>
      <c r="T14" s="22">
        <v>518470</v>
      </c>
      <c r="U14" s="179">
        <f t="shared" si="6"/>
        <v>0.79297897369133019</v>
      </c>
      <c r="V14" s="180">
        <f t="shared" si="7"/>
        <v>0.68920476598041358</v>
      </c>
      <c r="W14" s="181">
        <f t="shared" si="8"/>
        <v>-0.13086627912445895</v>
      </c>
    </row>
    <row r="15" spans="1:23" ht="17.399999999999999" x14ac:dyDescent="0.3">
      <c r="A15" s="77">
        <v>8</v>
      </c>
      <c r="B15" s="86" t="s">
        <v>20</v>
      </c>
      <c r="C15" s="21">
        <v>136289</v>
      </c>
      <c r="D15" s="31">
        <v>46323</v>
      </c>
      <c r="E15" s="30">
        <v>108160.59122050001</v>
      </c>
      <c r="F15" s="64">
        <v>42757.837749500017</v>
      </c>
      <c r="G15" s="23">
        <f t="shared" si="0"/>
        <v>0.33988803204954177</v>
      </c>
      <c r="H15" s="24">
        <f t="shared" si="1"/>
        <v>0.39531808459083195</v>
      </c>
      <c r="I15" s="25">
        <f t="shared" si="2"/>
        <v>0.16308327247371499</v>
      </c>
      <c r="J15" s="21">
        <v>284039</v>
      </c>
      <c r="K15" s="122">
        <v>118820</v>
      </c>
      <c r="L15" s="117">
        <v>307017.92747390002</v>
      </c>
      <c r="M15" s="130">
        <v>100613.36904549997</v>
      </c>
      <c r="N15" s="139">
        <f t="shared" si="3"/>
        <v>0.41832283594858455</v>
      </c>
      <c r="O15" s="24">
        <f t="shared" si="4"/>
        <v>0.32771170684830203</v>
      </c>
      <c r="P15" s="25">
        <f t="shared" si="5"/>
        <v>-0.21660574396999785</v>
      </c>
      <c r="Q15" s="150">
        <v>356267</v>
      </c>
      <c r="R15" s="149">
        <v>142231</v>
      </c>
      <c r="S15" s="45">
        <v>414632.76180869999</v>
      </c>
      <c r="T15" s="22">
        <v>176312.66160830003</v>
      </c>
      <c r="U15" s="179">
        <f t="shared" si="6"/>
        <v>0.39922586150274936</v>
      </c>
      <c r="V15" s="180">
        <f t="shared" si="7"/>
        <v>0.42522607436805915</v>
      </c>
      <c r="W15" s="181">
        <f t="shared" si="8"/>
        <v>6.5126574634821688E-2</v>
      </c>
    </row>
    <row r="16" spans="1:23" ht="17.399999999999999" x14ac:dyDescent="0.3">
      <c r="A16" s="77">
        <v>9</v>
      </c>
      <c r="B16" s="86" t="s">
        <v>21</v>
      </c>
      <c r="C16" s="21">
        <v>166887</v>
      </c>
      <c r="D16" s="31">
        <v>54285</v>
      </c>
      <c r="E16" s="30">
        <v>149614.09999999998</v>
      </c>
      <c r="F16" s="64">
        <v>60146.640000000007</v>
      </c>
      <c r="G16" s="23">
        <f t="shared" si="0"/>
        <v>0.32527997986661633</v>
      </c>
      <c r="H16" s="24">
        <f t="shared" si="1"/>
        <v>0.4020118424667195</v>
      </c>
      <c r="I16" s="25">
        <f t="shared" si="2"/>
        <v>0.23589482092186456</v>
      </c>
      <c r="J16" s="21">
        <v>319123</v>
      </c>
      <c r="K16" s="122">
        <v>158630</v>
      </c>
      <c r="L16" s="117">
        <v>367939.82999999996</v>
      </c>
      <c r="M16" s="130">
        <v>140593.60000000001</v>
      </c>
      <c r="N16" s="139">
        <f t="shared" si="3"/>
        <v>0.49708106278770253</v>
      </c>
      <c r="O16" s="24">
        <f t="shared" si="4"/>
        <v>0.38211030319821593</v>
      </c>
      <c r="P16" s="25">
        <f t="shared" si="5"/>
        <v>-0.23129177149641136</v>
      </c>
      <c r="Q16" s="152">
        <v>397659</v>
      </c>
      <c r="R16" s="147">
        <v>584256</v>
      </c>
      <c r="S16" s="45">
        <v>465906.73</v>
      </c>
      <c r="T16" s="22">
        <v>552572.57000000007</v>
      </c>
      <c r="U16" s="179">
        <f t="shared" si="6"/>
        <v>1.4692387196064971</v>
      </c>
      <c r="V16" s="180">
        <f t="shared" si="7"/>
        <v>1.1860154284528153</v>
      </c>
      <c r="W16" s="181">
        <f t="shared" si="8"/>
        <v>-0.19276873619934062</v>
      </c>
    </row>
    <row r="17" spans="1:23" ht="17.399999999999999" x14ac:dyDescent="0.3">
      <c r="A17" s="77">
        <v>10</v>
      </c>
      <c r="B17" s="86" t="s">
        <v>22</v>
      </c>
      <c r="C17" s="21">
        <v>90621</v>
      </c>
      <c r="D17" s="31">
        <v>40600</v>
      </c>
      <c r="E17" s="30">
        <v>271784</v>
      </c>
      <c r="F17" s="64">
        <v>73301.06</v>
      </c>
      <c r="G17" s="23">
        <f t="shared" si="0"/>
        <v>0.4480197746659163</v>
      </c>
      <c r="H17" s="24">
        <f t="shared" si="1"/>
        <v>0.26970336737997819</v>
      </c>
      <c r="I17" s="25">
        <f t="shared" si="2"/>
        <v>-0.39801012671573888</v>
      </c>
      <c r="J17" s="21">
        <v>149314</v>
      </c>
      <c r="K17" s="122">
        <v>97470</v>
      </c>
      <c r="L17" s="117">
        <v>351572</v>
      </c>
      <c r="M17" s="130">
        <v>254748.9</v>
      </c>
      <c r="N17" s="139">
        <f t="shared" si="3"/>
        <v>0.65278540525335871</v>
      </c>
      <c r="O17" s="24">
        <f t="shared" si="4"/>
        <v>0.72459951304426973</v>
      </c>
      <c r="P17" s="25">
        <f t="shared" si="5"/>
        <v>0.11001181584787204</v>
      </c>
      <c r="Q17" s="150">
        <v>460571</v>
      </c>
      <c r="R17" s="149">
        <v>274900</v>
      </c>
      <c r="S17" s="45">
        <v>46460</v>
      </c>
      <c r="T17" s="22">
        <v>165606.03999999998</v>
      </c>
      <c r="U17" s="179">
        <f t="shared" si="6"/>
        <v>0.59686780105564619</v>
      </c>
      <c r="V17" s="180">
        <f t="shared" si="7"/>
        <v>3.5644864399483422</v>
      </c>
      <c r="W17" s="181">
        <f t="shared" si="8"/>
        <v>4.9719864828426621</v>
      </c>
    </row>
    <row r="18" spans="1:23" s="239" customFormat="1" ht="17.399999999999999" x14ac:dyDescent="0.3">
      <c r="A18" s="77">
        <v>11</v>
      </c>
      <c r="B18" s="86" t="s">
        <v>23</v>
      </c>
      <c r="C18" s="21">
        <v>1853390</v>
      </c>
      <c r="D18" s="31">
        <v>1872412</v>
      </c>
      <c r="E18" s="30">
        <v>2020388</v>
      </c>
      <c r="F18" s="64">
        <v>1884220</v>
      </c>
      <c r="G18" s="23">
        <f t="shared" si="0"/>
        <v>1.0102633552571234</v>
      </c>
      <c r="H18" s="24">
        <f t="shared" si="1"/>
        <v>0.93260304456371745</v>
      </c>
      <c r="I18" s="25">
        <f t="shared" si="2"/>
        <v>-7.6871352691636058E-2</v>
      </c>
      <c r="J18" s="29">
        <v>3297679</v>
      </c>
      <c r="K18" s="122">
        <v>1224059</v>
      </c>
      <c r="L18" s="117">
        <v>3704391</v>
      </c>
      <c r="M18" s="130">
        <v>1140317</v>
      </c>
      <c r="N18" s="139">
        <f t="shared" si="3"/>
        <v>0.37118803861746397</v>
      </c>
      <c r="O18" s="24">
        <f t="shared" si="4"/>
        <v>0.307828466271514</v>
      </c>
      <c r="P18" s="25">
        <f t="shared" si="5"/>
        <v>-0.17069400345426156</v>
      </c>
      <c r="Q18" s="150">
        <v>4488203</v>
      </c>
      <c r="R18" s="149">
        <v>2044417</v>
      </c>
      <c r="S18" s="45">
        <v>4860040</v>
      </c>
      <c r="T18" s="22">
        <v>2389625</v>
      </c>
      <c r="U18" s="179">
        <f t="shared" si="6"/>
        <v>0.45550903112002733</v>
      </c>
      <c r="V18" s="180">
        <f t="shared" si="7"/>
        <v>0.49168834001366246</v>
      </c>
      <c r="W18" s="181">
        <f t="shared" si="8"/>
        <v>7.9426106667250307E-2</v>
      </c>
    </row>
    <row r="19" spans="1:23" s="239" customFormat="1" ht="18" thickBot="1" x14ac:dyDescent="0.35">
      <c r="A19" s="81">
        <v>12</v>
      </c>
      <c r="B19" s="87" t="s">
        <v>24</v>
      </c>
      <c r="C19" s="33">
        <v>122482</v>
      </c>
      <c r="D19" s="46">
        <v>284771</v>
      </c>
      <c r="E19" s="34">
        <v>184634.76791362968</v>
      </c>
      <c r="F19" s="103">
        <v>108022.55229966497</v>
      </c>
      <c r="G19" s="66">
        <f t="shared" si="0"/>
        <v>2.3250028575627439</v>
      </c>
      <c r="H19" s="67">
        <f t="shared" si="1"/>
        <v>0.58506073108720702</v>
      </c>
      <c r="I19" s="68">
        <f t="shared" si="2"/>
        <v>-0.74836128515535882</v>
      </c>
      <c r="J19" s="33">
        <v>284771</v>
      </c>
      <c r="K19" s="123">
        <v>206617</v>
      </c>
      <c r="L19" s="119">
        <v>288467.4971154037</v>
      </c>
      <c r="M19" s="132">
        <v>292287.55998216994</v>
      </c>
      <c r="N19" s="142">
        <f t="shared" si="3"/>
        <v>0.72555491956695028</v>
      </c>
      <c r="O19" s="67">
        <f t="shared" si="4"/>
        <v>1.0132426110565864</v>
      </c>
      <c r="P19" s="68">
        <f t="shared" si="5"/>
        <v>0.39650711990395354</v>
      </c>
      <c r="Q19" s="154">
        <v>548504</v>
      </c>
      <c r="R19" s="155">
        <v>535515</v>
      </c>
      <c r="S19" s="41">
        <v>994262.2475709666</v>
      </c>
      <c r="T19" s="65">
        <v>513384.83251816506</v>
      </c>
      <c r="U19" s="182">
        <f t="shared" si="6"/>
        <v>0.97631922465469712</v>
      </c>
      <c r="V19" s="183">
        <f t="shared" si="7"/>
        <v>0.51634750667883689</v>
      </c>
      <c r="W19" s="184">
        <f t="shared" si="8"/>
        <v>-0.4711284038666167</v>
      </c>
    </row>
    <row r="20" spans="1:23" s="78" customFormat="1" ht="26.4" customHeight="1" thickBot="1" x14ac:dyDescent="0.35">
      <c r="A20" s="1"/>
      <c r="B20" s="88" t="s">
        <v>1</v>
      </c>
      <c r="C20" s="35">
        <f>SUM(C8:C19)</f>
        <v>6697892</v>
      </c>
      <c r="D20" s="99">
        <v>4050328</v>
      </c>
      <c r="E20" s="61">
        <f>SUM(E8:E19)</f>
        <v>7859758.7217883505</v>
      </c>
      <c r="F20" s="104">
        <f>SUM(F8:F19)</f>
        <v>4548430.3421091028</v>
      </c>
      <c r="G20" s="198">
        <f>D20/C20</f>
        <v>0.60471682732417897</v>
      </c>
      <c r="H20" s="75">
        <f t="shared" si="1"/>
        <v>0.5786984693945143</v>
      </c>
      <c r="I20" s="199">
        <f t="shared" si="2"/>
        <v>-4.3025688643052507E-2</v>
      </c>
      <c r="J20" s="162">
        <v>8936808</v>
      </c>
      <c r="K20" s="200">
        <v>4059153</v>
      </c>
      <c r="L20" s="201">
        <f>SUM(L8:L19)</f>
        <v>10299999.160814606</v>
      </c>
      <c r="M20" s="202">
        <f>SUM(M8:M19)</f>
        <v>4157677.1312655695</v>
      </c>
      <c r="N20" s="204">
        <f t="shared" si="3"/>
        <v>0.4542061326594462</v>
      </c>
      <c r="O20" s="75">
        <f t="shared" si="4"/>
        <v>0.40365800679703623</v>
      </c>
      <c r="P20" s="199">
        <f t="shared" si="5"/>
        <v>-0.11128895500913426</v>
      </c>
      <c r="Q20" s="206">
        <f>SUM(Q8:Q19)</f>
        <v>14028802</v>
      </c>
      <c r="R20" s="207">
        <f>SUM(R8:R19)</f>
        <v>8005166</v>
      </c>
      <c r="S20" s="36">
        <f>SUM(S8:S19)</f>
        <v>14209297.370222228</v>
      </c>
      <c r="T20" s="100">
        <f>SUM(T8:T19)</f>
        <v>7517152.1587162474</v>
      </c>
      <c r="U20" s="194">
        <f t="shared" si="6"/>
        <v>0.5706236355748695</v>
      </c>
      <c r="V20" s="186">
        <f t="shared" si="7"/>
        <v>0.52903053281646406</v>
      </c>
      <c r="W20" s="196">
        <f t="shared" si="8"/>
        <v>-7.2890606286406021E-2</v>
      </c>
    </row>
    <row r="21" spans="1:23" s="239" customFormat="1" ht="17.399999999999999" x14ac:dyDescent="0.3">
      <c r="A21" s="82" t="s">
        <v>5</v>
      </c>
      <c r="B21" s="89" t="s">
        <v>6</v>
      </c>
      <c r="C21" s="37"/>
      <c r="D21" s="38"/>
      <c r="E21" s="93"/>
      <c r="F21" s="105"/>
      <c r="G21" s="69"/>
      <c r="H21" s="70"/>
      <c r="I21" s="71"/>
      <c r="J21" s="124"/>
      <c r="K21" s="72"/>
      <c r="L21" s="39"/>
      <c r="M21" s="133"/>
      <c r="N21" s="139"/>
      <c r="O21" s="70"/>
      <c r="P21" s="71"/>
      <c r="Q21" s="156"/>
      <c r="R21" s="157"/>
      <c r="S21" s="177"/>
      <c r="T21" s="73"/>
      <c r="U21" s="188"/>
      <c r="V21" s="189"/>
      <c r="W21" s="190"/>
    </row>
    <row r="22" spans="1:23" s="239" customFormat="1" ht="17.399999999999999" x14ac:dyDescent="0.3">
      <c r="A22" s="77">
        <v>13</v>
      </c>
      <c r="B22" s="86" t="s">
        <v>25</v>
      </c>
      <c r="C22" s="21">
        <v>21356</v>
      </c>
      <c r="D22" s="31">
        <v>29601</v>
      </c>
      <c r="E22" s="28">
        <v>75471.926725730984</v>
      </c>
      <c r="F22" s="106">
        <v>20665.158019900002</v>
      </c>
      <c r="G22" s="23">
        <f t="shared" ref="G22:G51" si="9">D22/C22</f>
        <v>1.3860741711931073</v>
      </c>
      <c r="H22" s="24">
        <f t="shared" si="1"/>
        <v>0.27381251435382442</v>
      </c>
      <c r="I22" s="25">
        <f t="shared" si="2"/>
        <v>-0.80245464489239304</v>
      </c>
      <c r="J22" s="21">
        <v>127806</v>
      </c>
      <c r="K22" s="31">
        <v>73824</v>
      </c>
      <c r="L22" s="30">
        <v>134677.08086999998</v>
      </c>
      <c r="M22" s="64">
        <v>40222.447459499999</v>
      </c>
      <c r="N22" s="139">
        <f t="shared" si="3"/>
        <v>0.5776254635932585</v>
      </c>
      <c r="O22" s="24">
        <f t="shared" si="4"/>
        <v>0.29865844432970451</v>
      </c>
      <c r="P22" s="25">
        <f t="shared" si="5"/>
        <v>-0.48295485023837481</v>
      </c>
      <c r="Q22" s="158">
        <v>327369</v>
      </c>
      <c r="R22" s="149">
        <v>121534</v>
      </c>
      <c r="S22" s="45">
        <v>269608.58729675499</v>
      </c>
      <c r="T22" s="22">
        <v>136125.97290660001</v>
      </c>
      <c r="U22" s="179">
        <f t="shared" si="6"/>
        <v>0.37124468107853831</v>
      </c>
      <c r="V22" s="180">
        <f t="shared" si="7"/>
        <v>0.50490221499053278</v>
      </c>
      <c r="W22" s="181">
        <f t="shared" si="8"/>
        <v>0.36002545147230997</v>
      </c>
    </row>
    <row r="23" spans="1:23" s="239" customFormat="1" ht="17.399999999999999" x14ac:dyDescent="0.3">
      <c r="A23" s="77">
        <v>14</v>
      </c>
      <c r="B23" s="86" t="s">
        <v>26</v>
      </c>
      <c r="C23" s="21">
        <v>0</v>
      </c>
      <c r="D23" s="31">
        <v>0</v>
      </c>
      <c r="E23" s="28">
        <v>0</v>
      </c>
      <c r="F23" s="106">
        <v>0</v>
      </c>
      <c r="G23" s="23"/>
      <c r="H23" s="24"/>
      <c r="I23" s="25"/>
      <c r="J23" s="21">
        <v>9622</v>
      </c>
      <c r="K23" s="31">
        <v>8188</v>
      </c>
      <c r="L23" s="30">
        <v>6372</v>
      </c>
      <c r="M23" s="64">
        <v>9345</v>
      </c>
      <c r="N23" s="139">
        <f t="shared" si="3"/>
        <v>0.85096653502390351</v>
      </c>
      <c r="O23" s="24">
        <f t="shared" si="4"/>
        <v>1.466572504708098</v>
      </c>
      <c r="P23" s="25">
        <f t="shared" si="5"/>
        <v>0.72341971669532479</v>
      </c>
      <c r="Q23" s="158">
        <v>103441</v>
      </c>
      <c r="R23" s="149">
        <v>55302</v>
      </c>
      <c r="S23" s="45">
        <v>107928</v>
      </c>
      <c r="T23" s="22">
        <v>57231</v>
      </c>
      <c r="U23" s="179">
        <f t="shared" si="6"/>
        <v>0.53462360185999747</v>
      </c>
      <c r="V23" s="180">
        <f t="shared" si="7"/>
        <v>0.53027018012008009</v>
      </c>
      <c r="W23" s="181">
        <f t="shared" si="8"/>
        <v>-8.1429658637805699E-3</v>
      </c>
    </row>
    <row r="24" spans="1:23" s="239" customFormat="1" ht="17.399999999999999" x14ac:dyDescent="0.3">
      <c r="A24" s="77">
        <v>15</v>
      </c>
      <c r="B24" s="86" t="s">
        <v>38</v>
      </c>
      <c r="C24" s="21">
        <v>492550</v>
      </c>
      <c r="D24" s="22">
        <v>430971</v>
      </c>
      <c r="E24" s="28">
        <v>602755</v>
      </c>
      <c r="F24" s="106">
        <v>516927</v>
      </c>
      <c r="G24" s="23">
        <f t="shared" si="9"/>
        <v>0.87497918992995638</v>
      </c>
      <c r="H24" s="24">
        <f t="shared" si="1"/>
        <v>0.85760715381871577</v>
      </c>
      <c r="I24" s="25">
        <f t="shared" si="2"/>
        <v>-1.9854227747555082E-2</v>
      </c>
      <c r="J24" s="45">
        <v>992440</v>
      </c>
      <c r="K24" s="22">
        <v>1258940</v>
      </c>
      <c r="L24" s="30">
        <v>1194330</v>
      </c>
      <c r="M24" s="64">
        <v>1340398.9881908004</v>
      </c>
      <c r="N24" s="139">
        <f t="shared" si="3"/>
        <v>1.2685300874612067</v>
      </c>
      <c r="O24" s="24">
        <f t="shared" si="4"/>
        <v>1.1223020339360146</v>
      </c>
      <c r="P24" s="25">
        <f t="shared" si="5"/>
        <v>-0.11527361863197741</v>
      </c>
      <c r="Q24" s="158">
        <v>1832931</v>
      </c>
      <c r="R24" s="149">
        <v>1970745</v>
      </c>
      <c r="S24" s="45">
        <v>2255459</v>
      </c>
      <c r="T24" s="22">
        <v>2155431</v>
      </c>
      <c r="U24" s="179">
        <f t="shared" si="6"/>
        <v>1.0751877730258259</v>
      </c>
      <c r="V24" s="180">
        <f t="shared" si="7"/>
        <v>0.95565071233837551</v>
      </c>
      <c r="W24" s="181">
        <f t="shared" si="8"/>
        <v>-0.11117784603432161</v>
      </c>
    </row>
    <row r="25" spans="1:23" s="239" customFormat="1" ht="17.399999999999999" x14ac:dyDescent="0.3">
      <c r="A25" s="77">
        <v>16</v>
      </c>
      <c r="B25" s="86" t="s">
        <v>39</v>
      </c>
      <c r="C25" s="21">
        <v>39437</v>
      </c>
      <c r="D25" s="31">
        <v>51584</v>
      </c>
      <c r="E25" s="28">
        <v>75201</v>
      </c>
      <c r="F25" s="106">
        <v>74540</v>
      </c>
      <c r="G25" s="23">
        <f t="shared" si="9"/>
        <v>1.308010244186931</v>
      </c>
      <c r="H25" s="24">
        <f t="shared" si="1"/>
        <v>0.99121022326830766</v>
      </c>
      <c r="I25" s="25">
        <f t="shared" si="2"/>
        <v>-0.24219995395796662</v>
      </c>
      <c r="J25" s="29">
        <v>329386</v>
      </c>
      <c r="K25" s="125">
        <v>254668</v>
      </c>
      <c r="L25" s="30">
        <v>270725</v>
      </c>
      <c r="M25" s="64">
        <v>268343</v>
      </c>
      <c r="N25" s="139">
        <f t="shared" si="3"/>
        <v>0.77315975785248914</v>
      </c>
      <c r="O25" s="24">
        <f t="shared" si="4"/>
        <v>0.99120140363837839</v>
      </c>
      <c r="P25" s="25">
        <f t="shared" si="5"/>
        <v>0.28201370230586847</v>
      </c>
      <c r="Q25" s="150">
        <v>919553</v>
      </c>
      <c r="R25" s="159">
        <v>1108571</v>
      </c>
      <c r="S25" s="45">
        <v>1158103</v>
      </c>
      <c r="T25" s="22">
        <v>1147913</v>
      </c>
      <c r="U25" s="179">
        <f t="shared" si="6"/>
        <v>1.2055542203657648</v>
      </c>
      <c r="V25" s="180">
        <f t="shared" si="7"/>
        <v>0.99120112805164995</v>
      </c>
      <c r="W25" s="181">
        <f t="shared" si="8"/>
        <v>-0.17780460529521447</v>
      </c>
    </row>
    <row r="26" spans="1:23" s="239" customFormat="1" ht="17.399999999999999" x14ac:dyDescent="0.3">
      <c r="A26" s="77">
        <v>17</v>
      </c>
      <c r="B26" s="86" t="s">
        <v>27</v>
      </c>
      <c r="C26" s="21">
        <v>36401</v>
      </c>
      <c r="D26" s="31">
        <v>65670</v>
      </c>
      <c r="E26" s="28">
        <v>46182</v>
      </c>
      <c r="F26" s="106">
        <v>60909</v>
      </c>
      <c r="G26" s="23">
        <f t="shared" si="9"/>
        <v>1.8040713167220681</v>
      </c>
      <c r="H26" s="24">
        <f t="shared" si="1"/>
        <v>1.3188904768091465</v>
      </c>
      <c r="I26" s="25">
        <f t="shared" si="2"/>
        <v>-0.26893661875544783</v>
      </c>
      <c r="J26" s="29">
        <v>92018</v>
      </c>
      <c r="K26" s="125">
        <v>138503</v>
      </c>
      <c r="L26" s="30">
        <v>111977</v>
      </c>
      <c r="M26" s="64">
        <v>126112</v>
      </c>
      <c r="N26" s="139">
        <f t="shared" si="3"/>
        <v>1.5051729009541612</v>
      </c>
      <c r="O26" s="24">
        <f t="shared" si="4"/>
        <v>1.1262312796377827</v>
      </c>
      <c r="P26" s="25">
        <f t="shared" si="5"/>
        <v>-0.25175952947077335</v>
      </c>
      <c r="Q26" s="150">
        <v>204594</v>
      </c>
      <c r="R26" s="159">
        <v>286125</v>
      </c>
      <c r="S26" s="45">
        <v>203229</v>
      </c>
      <c r="T26" s="22">
        <v>289516</v>
      </c>
      <c r="U26" s="179">
        <f t="shared" si="6"/>
        <v>1.3985014223291006</v>
      </c>
      <c r="V26" s="180">
        <f t="shared" si="7"/>
        <v>1.4245801534229858</v>
      </c>
      <c r="W26" s="181">
        <f t="shared" si="8"/>
        <v>1.8647625721004316E-2</v>
      </c>
    </row>
    <row r="27" spans="1:23" s="239" customFormat="1" ht="17.399999999999999" x14ac:dyDescent="0.3">
      <c r="A27" s="77">
        <v>18</v>
      </c>
      <c r="B27" s="86" t="s">
        <v>28</v>
      </c>
      <c r="C27" s="21">
        <v>27896</v>
      </c>
      <c r="D27" s="31">
        <v>11229</v>
      </c>
      <c r="E27" s="28">
        <v>19481</v>
      </c>
      <c r="F27" s="106">
        <v>10561</v>
      </c>
      <c r="G27" s="23">
        <f t="shared" si="9"/>
        <v>0.40253082879265845</v>
      </c>
      <c r="H27" s="24">
        <f t="shared" si="1"/>
        <v>0.54211796109029309</v>
      </c>
      <c r="I27" s="25">
        <f t="shared" si="2"/>
        <v>0.34677376815164451</v>
      </c>
      <c r="J27" s="29">
        <v>186637</v>
      </c>
      <c r="K27" s="125">
        <v>22971</v>
      </c>
      <c r="L27" s="28">
        <v>127320</v>
      </c>
      <c r="M27" s="106">
        <v>26084</v>
      </c>
      <c r="N27" s="139">
        <f t="shared" si="3"/>
        <v>0.12307848925990024</v>
      </c>
      <c r="O27" s="24">
        <f t="shared" si="4"/>
        <v>0.20486961985548224</v>
      </c>
      <c r="P27" s="25">
        <f t="shared" si="5"/>
        <v>0.6645444796033102</v>
      </c>
      <c r="Q27" s="150">
        <v>452686</v>
      </c>
      <c r="R27" s="159">
        <v>239953</v>
      </c>
      <c r="S27" s="45">
        <v>273581</v>
      </c>
      <c r="T27" s="22">
        <v>207016</v>
      </c>
      <c r="U27" s="179">
        <f t="shared" si="6"/>
        <v>0.53006498986052142</v>
      </c>
      <c r="V27" s="180">
        <f t="shared" si="7"/>
        <v>0.75668997481550249</v>
      </c>
      <c r="W27" s="181">
        <f t="shared" si="8"/>
        <v>0.42754188503302964</v>
      </c>
    </row>
    <row r="28" spans="1:23" s="239" customFormat="1" ht="17.399999999999999" x14ac:dyDescent="0.3">
      <c r="A28" s="77">
        <v>19</v>
      </c>
      <c r="B28" s="86" t="s">
        <v>29</v>
      </c>
      <c r="C28" s="21">
        <v>0</v>
      </c>
      <c r="D28" s="31">
        <v>0</v>
      </c>
      <c r="E28" s="28">
        <v>0</v>
      </c>
      <c r="F28" s="106">
        <v>0</v>
      </c>
      <c r="G28" s="23"/>
      <c r="H28" s="24"/>
      <c r="I28" s="25"/>
      <c r="J28" s="29">
        <v>28737</v>
      </c>
      <c r="K28" s="125">
        <v>28787</v>
      </c>
      <c r="L28" s="28">
        <v>31628</v>
      </c>
      <c r="M28" s="106">
        <v>35029</v>
      </c>
      <c r="N28" s="139">
        <f t="shared" si="3"/>
        <v>1.0017399171799422</v>
      </c>
      <c r="O28" s="24">
        <f t="shared" si="4"/>
        <v>1.1075313013785253</v>
      </c>
      <c r="P28" s="25">
        <f t="shared" si="5"/>
        <v>0.10560763565896703</v>
      </c>
      <c r="Q28" s="150">
        <v>60116</v>
      </c>
      <c r="R28" s="159">
        <v>74542</v>
      </c>
      <c r="S28" s="45">
        <v>66414</v>
      </c>
      <c r="T28" s="22">
        <v>75709</v>
      </c>
      <c r="U28" s="179">
        <f t="shared" si="6"/>
        <v>1.2399693925078181</v>
      </c>
      <c r="V28" s="180">
        <f t="shared" si="7"/>
        <v>1.1399554310838076</v>
      </c>
      <c r="W28" s="181">
        <f t="shared" si="8"/>
        <v>-8.0658411432022459E-2</v>
      </c>
    </row>
    <row r="29" spans="1:23" s="239" customFormat="1" ht="17.399999999999999" x14ac:dyDescent="0.3">
      <c r="A29" s="77">
        <v>20</v>
      </c>
      <c r="B29" s="86" t="s">
        <v>30</v>
      </c>
      <c r="C29" s="21">
        <v>22473</v>
      </c>
      <c r="D29" s="31">
        <v>9608</v>
      </c>
      <c r="E29" s="28">
        <v>39617</v>
      </c>
      <c r="F29" s="106">
        <v>61399</v>
      </c>
      <c r="G29" s="23">
        <f t="shared" si="9"/>
        <v>0.42753526453966983</v>
      </c>
      <c r="H29" s="24">
        <f t="shared" si="1"/>
        <v>1.5498144735845722</v>
      </c>
      <c r="I29" s="25">
        <f t="shared" si="2"/>
        <v>2.6249979876005511</v>
      </c>
      <c r="J29" s="29">
        <v>50613</v>
      </c>
      <c r="K29" s="125">
        <v>44906</v>
      </c>
      <c r="L29" s="28">
        <v>138307</v>
      </c>
      <c r="M29" s="106">
        <v>57265</v>
      </c>
      <c r="N29" s="139">
        <f t="shared" si="3"/>
        <v>0.8872424080769763</v>
      </c>
      <c r="O29" s="24">
        <f t="shared" si="4"/>
        <v>0.41404267318356991</v>
      </c>
      <c r="P29" s="25">
        <f t="shared" si="5"/>
        <v>-0.53333759814189585</v>
      </c>
      <c r="Q29" s="150">
        <v>338770</v>
      </c>
      <c r="R29" s="159">
        <v>230140</v>
      </c>
      <c r="S29" s="45">
        <v>422255</v>
      </c>
      <c r="T29" s="22">
        <v>254890</v>
      </c>
      <c r="U29" s="179">
        <f t="shared" si="6"/>
        <v>0.67933996516810813</v>
      </c>
      <c r="V29" s="180">
        <f t="shared" si="7"/>
        <v>0.60363998058045498</v>
      </c>
      <c r="W29" s="181">
        <f t="shared" si="8"/>
        <v>-0.11143166671921116</v>
      </c>
    </row>
    <row r="30" spans="1:23" s="239" customFormat="1" ht="17.399999999999999" x14ac:dyDescent="0.3">
      <c r="A30" s="77">
        <v>21</v>
      </c>
      <c r="B30" s="86" t="s">
        <v>31</v>
      </c>
      <c r="C30" s="21">
        <v>253920</v>
      </c>
      <c r="D30" s="31">
        <v>103058</v>
      </c>
      <c r="E30" s="28">
        <v>294560</v>
      </c>
      <c r="F30" s="106">
        <v>113387</v>
      </c>
      <c r="G30" s="23">
        <f t="shared" si="9"/>
        <v>0.40586798991808443</v>
      </c>
      <c r="H30" s="24">
        <f t="shared" si="1"/>
        <v>0.38493685497012492</v>
      </c>
      <c r="I30" s="25">
        <f t="shared" si="2"/>
        <v>-5.1571287876592577E-2</v>
      </c>
      <c r="J30" s="29">
        <v>453889</v>
      </c>
      <c r="K30" s="125">
        <v>240129</v>
      </c>
      <c r="L30" s="28">
        <v>528778</v>
      </c>
      <c r="M30" s="106">
        <v>255023</v>
      </c>
      <c r="N30" s="139">
        <f t="shared" si="3"/>
        <v>0.52904785090627882</v>
      </c>
      <c r="O30" s="24">
        <f t="shared" si="4"/>
        <v>0.48228746279156848</v>
      </c>
      <c r="P30" s="25">
        <f t="shared" si="5"/>
        <v>-8.8385933398289096E-2</v>
      </c>
      <c r="Q30" s="150">
        <v>585900</v>
      </c>
      <c r="R30" s="159">
        <v>704133</v>
      </c>
      <c r="S30" s="45">
        <v>719418</v>
      </c>
      <c r="T30" s="22">
        <v>835646</v>
      </c>
      <c r="U30" s="179">
        <f t="shared" si="6"/>
        <v>1.2017972350230415</v>
      </c>
      <c r="V30" s="180">
        <f t="shared" si="7"/>
        <v>1.1615583707941697</v>
      </c>
      <c r="W30" s="181">
        <f t="shared" si="8"/>
        <v>-3.3482240644446409E-2</v>
      </c>
    </row>
    <row r="31" spans="1:23" s="239" customFormat="1" ht="18" thickBot="1" x14ac:dyDescent="0.35">
      <c r="A31" s="81">
        <v>22</v>
      </c>
      <c r="B31" s="87" t="s">
        <v>32</v>
      </c>
      <c r="C31" s="33">
        <v>0</v>
      </c>
      <c r="D31" s="46">
        <v>0</v>
      </c>
      <c r="E31" s="42">
        <v>0</v>
      </c>
      <c r="F31" s="107">
        <v>0</v>
      </c>
      <c r="G31" s="66"/>
      <c r="H31" s="67"/>
      <c r="I31" s="68"/>
      <c r="J31" s="43">
        <v>9721</v>
      </c>
      <c r="K31" s="126">
        <v>1794</v>
      </c>
      <c r="L31" s="42">
        <v>11185</v>
      </c>
      <c r="M31" s="107">
        <v>1847</v>
      </c>
      <c r="N31" s="142">
        <f t="shared" si="3"/>
        <v>0.18454891472070775</v>
      </c>
      <c r="O31" s="67">
        <f t="shared" si="4"/>
        <v>0.16513187304425569</v>
      </c>
      <c r="P31" s="68">
        <f t="shared" si="5"/>
        <v>-0.10521352404503369</v>
      </c>
      <c r="Q31" s="160">
        <v>40425</v>
      </c>
      <c r="R31" s="161">
        <v>11885</v>
      </c>
      <c r="S31" s="41">
        <v>56895</v>
      </c>
      <c r="T31" s="65">
        <v>24067</v>
      </c>
      <c r="U31" s="182">
        <f t="shared" si="6"/>
        <v>0.2940012368583797</v>
      </c>
      <c r="V31" s="183">
        <f t="shared" si="7"/>
        <v>0.423007294138325</v>
      </c>
      <c r="W31" s="184">
        <f t="shared" si="8"/>
        <v>0.43879426718904407</v>
      </c>
    </row>
    <row r="32" spans="1:23" s="78" customFormat="1" ht="29.4" customHeight="1" thickBot="1" x14ac:dyDescent="0.35">
      <c r="A32" s="1"/>
      <c r="B32" s="88" t="s">
        <v>1</v>
      </c>
      <c r="C32" s="162">
        <f>SUM(C22:C31)</f>
        <v>894033</v>
      </c>
      <c r="D32" s="163">
        <f>SUM(D22:D31)</f>
        <v>701721</v>
      </c>
      <c r="E32" s="61">
        <f t="shared" ref="E32:F32" si="10">SUM(E22:E31)</f>
        <v>1153267.926725731</v>
      </c>
      <c r="F32" s="104">
        <f t="shared" si="10"/>
        <v>858388.15801989997</v>
      </c>
      <c r="G32" s="198">
        <f t="shared" si="9"/>
        <v>0.784893846200308</v>
      </c>
      <c r="H32" s="75">
        <f t="shared" si="1"/>
        <v>0.74430939951392661</v>
      </c>
      <c r="I32" s="199">
        <f t="shared" si="2"/>
        <v>-5.1706924296644419E-2</v>
      </c>
      <c r="J32" s="35">
        <f>SUM(J22:J31)</f>
        <v>2280869</v>
      </c>
      <c r="K32" s="99">
        <f t="shared" ref="K32:L32" si="11">SUM(K22:K31)</f>
        <v>2072710</v>
      </c>
      <c r="L32" s="61">
        <f t="shared" si="11"/>
        <v>2555299.0808699997</v>
      </c>
      <c r="M32" s="104">
        <f t="shared" ref="M32" si="12">SUM(M22:M31)</f>
        <v>2159669.4356503002</v>
      </c>
      <c r="N32" s="204">
        <f t="shared" si="3"/>
        <v>0.90873697700306333</v>
      </c>
      <c r="O32" s="75">
        <f t="shared" si="4"/>
        <v>0.84517286129770774</v>
      </c>
      <c r="P32" s="199">
        <f t="shared" si="5"/>
        <v>-6.9947759708188159E-2</v>
      </c>
      <c r="Q32" s="162">
        <f t="shared" ref="Q32:S32" si="13">SUM(Q22:Q31)</f>
        <v>4865785</v>
      </c>
      <c r="R32" s="163">
        <f t="shared" si="13"/>
        <v>4802930</v>
      </c>
      <c r="S32" s="55">
        <f t="shared" si="13"/>
        <v>5532890.5872967551</v>
      </c>
      <c r="T32" s="172">
        <f t="shared" ref="T32" si="14">SUM(T22:T31)</f>
        <v>5183544.9729066007</v>
      </c>
      <c r="U32" s="194">
        <f t="shared" si="6"/>
        <v>0.98708224880466355</v>
      </c>
      <c r="V32" s="186">
        <f t="shared" si="7"/>
        <v>0.93686019832160883</v>
      </c>
      <c r="W32" s="196">
        <f t="shared" si="8"/>
        <v>-5.0879296577233155E-2</v>
      </c>
    </row>
    <row r="33" spans="1:23" s="239" customFormat="1" ht="17.399999999999999" x14ac:dyDescent="0.3">
      <c r="A33" s="82" t="s">
        <v>41</v>
      </c>
      <c r="B33" s="89" t="s">
        <v>40</v>
      </c>
      <c r="C33" s="37"/>
      <c r="D33" s="38"/>
      <c r="E33" s="93"/>
      <c r="F33" s="105"/>
      <c r="G33" s="69"/>
      <c r="H33" s="70"/>
      <c r="I33" s="71"/>
      <c r="J33" s="124"/>
      <c r="K33" s="72"/>
      <c r="L33" s="39"/>
      <c r="M33" s="133"/>
      <c r="N33" s="139"/>
      <c r="O33" s="70"/>
      <c r="P33" s="71"/>
      <c r="Q33" s="164"/>
      <c r="R33" s="165"/>
      <c r="S33" s="177"/>
      <c r="T33" s="73"/>
      <c r="U33" s="188"/>
      <c r="V33" s="189"/>
      <c r="W33" s="190"/>
    </row>
    <row r="34" spans="1:23" s="239" customFormat="1" ht="17.399999999999999" x14ac:dyDescent="0.3">
      <c r="A34" s="77">
        <v>23</v>
      </c>
      <c r="B34" s="86" t="s">
        <v>35</v>
      </c>
      <c r="C34" s="21">
        <v>0</v>
      </c>
      <c r="D34" s="31">
        <v>0</v>
      </c>
      <c r="E34" s="32">
        <v>43</v>
      </c>
      <c r="F34" s="63">
        <v>0</v>
      </c>
      <c r="G34" s="23" t="e">
        <f t="shared" si="9"/>
        <v>#DIV/0!</v>
      </c>
      <c r="H34" s="24">
        <f t="shared" si="1"/>
        <v>0</v>
      </c>
      <c r="I34" s="25" t="e">
        <f t="shared" si="2"/>
        <v>#DIV/0!</v>
      </c>
      <c r="J34" s="45">
        <v>21890</v>
      </c>
      <c r="K34" s="22">
        <v>17378</v>
      </c>
      <c r="L34" s="30">
        <v>23909</v>
      </c>
      <c r="M34" s="64">
        <v>20691</v>
      </c>
      <c r="N34" s="139">
        <f t="shared" si="3"/>
        <v>0.79387848332571953</v>
      </c>
      <c r="O34" s="24">
        <f t="shared" si="4"/>
        <v>0.86540633234346898</v>
      </c>
      <c r="P34" s="25">
        <f t="shared" si="5"/>
        <v>9.0099241281996506E-2</v>
      </c>
      <c r="Q34" s="150">
        <v>139564</v>
      </c>
      <c r="R34" s="159">
        <v>78152</v>
      </c>
      <c r="S34" s="45">
        <v>156579</v>
      </c>
      <c r="T34" s="22">
        <v>97414</v>
      </c>
      <c r="U34" s="179">
        <f t="shared" si="6"/>
        <v>0.55997248574130865</v>
      </c>
      <c r="V34" s="180">
        <f t="shared" si="7"/>
        <v>0.62213962281021085</v>
      </c>
      <c r="W34" s="181">
        <f t="shared" si="8"/>
        <v>0.11101819937921316</v>
      </c>
    </row>
    <row r="35" spans="1:23" s="239" customFormat="1" ht="17.399999999999999" x14ac:dyDescent="0.3">
      <c r="A35" s="77">
        <v>24</v>
      </c>
      <c r="B35" s="86" t="s">
        <v>13</v>
      </c>
      <c r="C35" s="21">
        <v>0</v>
      </c>
      <c r="D35" s="31">
        <v>93564</v>
      </c>
      <c r="E35" s="30">
        <v>234229</v>
      </c>
      <c r="F35" s="106">
        <v>102646</v>
      </c>
      <c r="G35" s="23" t="e">
        <f t="shared" si="9"/>
        <v>#DIV/0!</v>
      </c>
      <c r="H35" s="24">
        <f t="shared" si="1"/>
        <v>0.43822925427679749</v>
      </c>
      <c r="I35" s="25" t="e">
        <f t="shared" si="2"/>
        <v>#DIV/0!</v>
      </c>
      <c r="J35" s="45">
        <v>382197</v>
      </c>
      <c r="K35" s="22">
        <v>88577</v>
      </c>
      <c r="L35" s="30">
        <v>136258</v>
      </c>
      <c r="M35" s="64">
        <v>101179</v>
      </c>
      <c r="N35" s="139">
        <f t="shared" si="3"/>
        <v>0.23175744445927102</v>
      </c>
      <c r="O35" s="24">
        <f t="shared" si="4"/>
        <v>0.74255456560348754</v>
      </c>
      <c r="P35" s="25">
        <f t="shared" si="5"/>
        <v>2.2040160234593191</v>
      </c>
      <c r="Q35" s="150">
        <v>7796</v>
      </c>
      <c r="R35" s="159">
        <v>103994</v>
      </c>
      <c r="S35" s="45">
        <v>91873</v>
      </c>
      <c r="T35" s="22">
        <v>117430</v>
      </c>
      <c r="U35" s="179">
        <f t="shared" si="6"/>
        <v>13.339404822986147</v>
      </c>
      <c r="V35" s="180">
        <f t="shared" si="7"/>
        <v>1.278177484135709</v>
      </c>
      <c r="W35" s="181">
        <f t="shared" si="8"/>
        <v>-0.90418032130390225</v>
      </c>
    </row>
    <row r="36" spans="1:23" s="239" customFormat="1" ht="17.399999999999999" x14ac:dyDescent="0.3">
      <c r="A36" s="77">
        <v>25</v>
      </c>
      <c r="B36" s="86" t="s">
        <v>36</v>
      </c>
      <c r="C36" s="21">
        <v>0</v>
      </c>
      <c r="D36" s="31">
        <v>0</v>
      </c>
      <c r="E36" s="32">
        <v>0</v>
      </c>
      <c r="F36" s="63">
        <v>0</v>
      </c>
      <c r="G36" s="23" t="e">
        <f t="shared" si="9"/>
        <v>#DIV/0!</v>
      </c>
      <c r="H36" s="24" t="e">
        <f t="shared" si="1"/>
        <v>#DIV/0!</v>
      </c>
      <c r="I36" s="25" t="e">
        <f t="shared" si="2"/>
        <v>#DIV/0!</v>
      </c>
      <c r="J36" s="45">
        <v>0</v>
      </c>
      <c r="K36" s="22"/>
      <c r="L36" s="30">
        <v>12156</v>
      </c>
      <c r="M36" s="106">
        <v>17645</v>
      </c>
      <c r="N36" s="139" t="e">
        <f t="shared" si="3"/>
        <v>#DIV/0!</v>
      </c>
      <c r="O36" s="24">
        <f t="shared" si="4"/>
        <v>1.4515465613688714</v>
      </c>
      <c r="P36" s="25" t="e">
        <f t="shared" si="5"/>
        <v>#DIV/0!</v>
      </c>
      <c r="Q36" s="150">
        <v>0</v>
      </c>
      <c r="R36" s="159">
        <v>0</v>
      </c>
      <c r="S36" s="45">
        <v>59221</v>
      </c>
      <c r="T36" s="22">
        <v>19886</v>
      </c>
      <c r="U36" s="179"/>
      <c r="V36" s="180">
        <f t="shared" si="7"/>
        <v>0.33579304638557267</v>
      </c>
      <c r="W36" s="181"/>
    </row>
    <row r="37" spans="1:23" s="239" customFormat="1" ht="18" thickBot="1" x14ac:dyDescent="0.35">
      <c r="A37" s="81">
        <v>26</v>
      </c>
      <c r="B37" s="87" t="s">
        <v>37</v>
      </c>
      <c r="C37" s="33">
        <v>0</v>
      </c>
      <c r="D37" s="46">
        <v>0</v>
      </c>
      <c r="E37" s="94">
        <v>0</v>
      </c>
      <c r="F37" s="108">
        <v>0</v>
      </c>
      <c r="G37" s="23" t="e">
        <f t="shared" si="9"/>
        <v>#DIV/0!</v>
      </c>
      <c r="H37" s="24" t="e">
        <f t="shared" si="1"/>
        <v>#DIV/0!</v>
      </c>
      <c r="I37" s="25" t="e">
        <f t="shared" si="2"/>
        <v>#DIV/0!</v>
      </c>
      <c r="J37" s="41">
        <v>0</v>
      </c>
      <c r="K37" s="65">
        <v>0</v>
      </c>
      <c r="L37" s="34">
        <v>584</v>
      </c>
      <c r="M37" s="107">
        <v>4137</v>
      </c>
      <c r="N37" s="139" t="e">
        <f t="shared" si="3"/>
        <v>#DIV/0!</v>
      </c>
      <c r="O37" s="67">
        <f t="shared" si="4"/>
        <v>7.0839041095890414</v>
      </c>
      <c r="P37" s="25" t="e">
        <f t="shared" si="5"/>
        <v>#DIV/0!</v>
      </c>
      <c r="Q37" s="160">
        <v>0</v>
      </c>
      <c r="R37" s="161">
        <v>0</v>
      </c>
      <c r="S37" s="41">
        <v>47890</v>
      </c>
      <c r="T37" s="65">
        <v>22723</v>
      </c>
      <c r="U37" s="182"/>
      <c r="V37" s="183">
        <f t="shared" si="7"/>
        <v>0.47448319064522865</v>
      </c>
      <c r="W37" s="184"/>
    </row>
    <row r="38" spans="1:23" s="78" customFormat="1" ht="24" customHeight="1" thickBot="1" x14ac:dyDescent="0.35">
      <c r="A38" s="1"/>
      <c r="B38" s="88" t="s">
        <v>1</v>
      </c>
      <c r="C38" s="35">
        <f>SUM(C34:C37)</f>
        <v>0</v>
      </c>
      <c r="D38" s="99">
        <f t="shared" ref="D38:F38" si="15">SUM(D34:D37)</f>
        <v>93564</v>
      </c>
      <c r="E38" s="95">
        <f t="shared" si="15"/>
        <v>234272</v>
      </c>
      <c r="F38" s="109">
        <f t="shared" si="15"/>
        <v>102646</v>
      </c>
      <c r="G38" s="74"/>
      <c r="H38" s="75">
        <f t="shared" si="1"/>
        <v>0.43814881846742249</v>
      </c>
      <c r="I38" s="199"/>
      <c r="J38" s="55">
        <f t="shared" ref="J38:M38" si="16">SUM(J34:J37)</f>
        <v>404087</v>
      </c>
      <c r="K38" s="172">
        <f t="shared" si="16"/>
        <v>105955</v>
      </c>
      <c r="L38" s="44">
        <f t="shared" si="16"/>
        <v>172907</v>
      </c>
      <c r="M38" s="203">
        <f t="shared" si="16"/>
        <v>143652</v>
      </c>
      <c r="N38" s="204">
        <f t="shared" si="3"/>
        <v>0.26220838581790556</v>
      </c>
      <c r="O38" s="75">
        <f t="shared" si="4"/>
        <v>0.83080499921923345</v>
      </c>
      <c r="P38" s="199">
        <f t="shared" si="5"/>
        <v>2.1684913380161612</v>
      </c>
      <c r="Q38" s="166">
        <f>SUM(Q34:Q37)</f>
        <v>147360</v>
      </c>
      <c r="R38" s="167">
        <f>SUM(R34:R37)</f>
        <v>182146</v>
      </c>
      <c r="S38" s="55">
        <f>SUM(S34:S37)</f>
        <v>355563</v>
      </c>
      <c r="T38" s="172">
        <f>SUM(T34:T37)</f>
        <v>257453</v>
      </c>
      <c r="U38" s="194">
        <f t="shared" si="6"/>
        <v>1.2360613463626493</v>
      </c>
      <c r="V38" s="186">
        <f t="shared" si="7"/>
        <v>0.72407140225501532</v>
      </c>
      <c r="W38" s="196">
        <f t="shared" si="8"/>
        <v>-0.41421078784986187</v>
      </c>
    </row>
    <row r="39" spans="1:23" s="239" customFormat="1" ht="17.399999999999999" x14ac:dyDescent="0.3">
      <c r="A39" s="82" t="s">
        <v>42</v>
      </c>
      <c r="B39" s="89" t="s">
        <v>7</v>
      </c>
      <c r="C39" s="48"/>
      <c r="D39" s="49"/>
      <c r="E39" s="96"/>
      <c r="F39" s="110"/>
      <c r="G39" s="69"/>
      <c r="H39" s="70"/>
      <c r="I39" s="71"/>
      <c r="J39" s="50"/>
      <c r="K39" s="128"/>
      <c r="L39" s="114"/>
      <c r="M39" s="135"/>
      <c r="N39" s="139"/>
      <c r="O39" s="70"/>
      <c r="P39" s="71"/>
      <c r="Q39" s="164"/>
      <c r="R39" s="165"/>
      <c r="S39" s="177"/>
      <c r="T39" s="73"/>
      <c r="U39" s="188"/>
      <c r="V39" s="189"/>
      <c r="W39" s="190"/>
    </row>
    <row r="40" spans="1:23" s="239" customFormat="1" ht="18" thickBot="1" x14ac:dyDescent="0.35">
      <c r="A40" s="81">
        <v>27</v>
      </c>
      <c r="B40" s="87" t="s">
        <v>33</v>
      </c>
      <c r="C40" s="53">
        <v>632339</v>
      </c>
      <c r="D40" s="54">
        <v>494764</v>
      </c>
      <c r="E40" s="51">
        <v>702616</v>
      </c>
      <c r="F40" s="111">
        <v>525253</v>
      </c>
      <c r="G40" s="66">
        <f t="shared" si="9"/>
        <v>0.78243473832864963</v>
      </c>
      <c r="H40" s="67">
        <f t="shared" si="1"/>
        <v>0.74756766142530207</v>
      </c>
      <c r="I40" s="68">
        <f t="shared" si="2"/>
        <v>-4.4562281293679194E-2</v>
      </c>
      <c r="J40" s="41">
        <v>163945</v>
      </c>
      <c r="K40" s="65">
        <v>121437</v>
      </c>
      <c r="L40" s="34">
        <v>182562</v>
      </c>
      <c r="M40" s="103">
        <v>127892</v>
      </c>
      <c r="N40" s="140">
        <f t="shared" si="3"/>
        <v>0.74071792369392175</v>
      </c>
      <c r="O40" s="67">
        <f t="shared" si="4"/>
        <v>0.70054009048980626</v>
      </c>
      <c r="P40" s="68">
        <f t="shared" si="5"/>
        <v>-5.4241745634763007E-2</v>
      </c>
      <c r="Q40" s="160">
        <v>101483</v>
      </c>
      <c r="R40" s="161">
        <v>47075</v>
      </c>
      <c r="S40" s="41">
        <v>93573</v>
      </c>
      <c r="T40" s="65">
        <v>48952</v>
      </c>
      <c r="U40" s="182">
        <f t="shared" si="6"/>
        <v>0.46387079609392706</v>
      </c>
      <c r="V40" s="183">
        <f t="shared" si="7"/>
        <v>0.52314235944129184</v>
      </c>
      <c r="W40" s="184">
        <f t="shared" si="8"/>
        <v>0.12777601833628507</v>
      </c>
    </row>
    <row r="41" spans="1:23" s="78" customFormat="1" ht="25.2" customHeight="1" thickBot="1" x14ac:dyDescent="0.35">
      <c r="A41" s="1"/>
      <c r="B41" s="88" t="s">
        <v>1</v>
      </c>
      <c r="C41" s="35">
        <f>SUM(C40)</f>
        <v>632339</v>
      </c>
      <c r="D41" s="99">
        <f t="shared" ref="D41:F41" si="17">SUM(D40)</f>
        <v>494764</v>
      </c>
      <c r="E41" s="95">
        <f t="shared" si="17"/>
        <v>702616</v>
      </c>
      <c r="F41" s="109">
        <f t="shared" si="17"/>
        <v>525253</v>
      </c>
      <c r="G41" s="74">
        <f t="shared" si="9"/>
        <v>0.78243473832864963</v>
      </c>
      <c r="H41" s="75">
        <f t="shared" si="1"/>
        <v>0.74756766142530207</v>
      </c>
      <c r="I41" s="199">
        <f t="shared" si="2"/>
        <v>-4.4562281293679194E-2</v>
      </c>
      <c r="J41" s="36">
        <f t="shared" ref="J41:M41" si="18">SUM(J40)</f>
        <v>163945</v>
      </c>
      <c r="K41" s="100">
        <f t="shared" si="18"/>
        <v>121437</v>
      </c>
      <c r="L41" s="61">
        <f t="shared" si="18"/>
        <v>182562</v>
      </c>
      <c r="M41" s="104">
        <f t="shared" si="18"/>
        <v>127892</v>
      </c>
      <c r="N41" s="208">
        <f t="shared" si="3"/>
        <v>0.74071792369392175</v>
      </c>
      <c r="O41" s="205">
        <f t="shared" si="4"/>
        <v>0.70054009048980626</v>
      </c>
      <c r="P41" s="199">
        <f t="shared" si="5"/>
        <v>-5.4241745634763007E-2</v>
      </c>
      <c r="Q41" s="209">
        <f>SUM(Q40)</f>
        <v>101483</v>
      </c>
      <c r="R41" s="210">
        <f>SUM(R40)</f>
        <v>47075</v>
      </c>
      <c r="S41" s="36">
        <f>SUM(S40)</f>
        <v>93573</v>
      </c>
      <c r="T41" s="100">
        <f>SUM(T40)</f>
        <v>48952</v>
      </c>
      <c r="U41" s="211">
        <f t="shared" si="6"/>
        <v>0.46387079609392706</v>
      </c>
      <c r="V41" s="205">
        <f t="shared" si="7"/>
        <v>0.52314235944129184</v>
      </c>
      <c r="W41" s="199">
        <f t="shared" si="8"/>
        <v>0.12777601833628507</v>
      </c>
    </row>
    <row r="42" spans="1:23" s="239" customFormat="1" ht="17.399999999999999" x14ac:dyDescent="0.3">
      <c r="A42" s="82" t="s">
        <v>43</v>
      </c>
      <c r="B42" s="89" t="s">
        <v>8</v>
      </c>
      <c r="C42" s="37"/>
      <c r="D42" s="38"/>
      <c r="E42" s="93"/>
      <c r="F42" s="105"/>
      <c r="G42" s="69"/>
      <c r="H42" s="70"/>
      <c r="I42" s="71"/>
      <c r="J42" s="50"/>
      <c r="K42" s="128"/>
      <c r="L42" s="114"/>
      <c r="M42" s="135"/>
      <c r="N42" s="139"/>
      <c r="O42" s="70"/>
      <c r="P42" s="71"/>
      <c r="Q42" s="164"/>
      <c r="R42" s="165"/>
      <c r="S42" s="177"/>
      <c r="T42" s="73"/>
      <c r="U42" s="188"/>
      <c r="V42" s="189"/>
      <c r="W42" s="190"/>
    </row>
    <row r="43" spans="1:23" s="239" customFormat="1" ht="22.8" customHeight="1" x14ac:dyDescent="0.3">
      <c r="A43" s="77">
        <v>28</v>
      </c>
      <c r="B43" s="63" t="s">
        <v>34</v>
      </c>
      <c r="C43" s="241">
        <v>832034</v>
      </c>
      <c r="D43" s="242">
        <v>695538</v>
      </c>
      <c r="E43" s="243">
        <v>919325</v>
      </c>
      <c r="F43" s="244">
        <v>751709</v>
      </c>
      <c r="G43" s="245">
        <f t="shared" si="9"/>
        <v>0.83594901169904112</v>
      </c>
      <c r="H43" s="24">
        <f t="shared" si="1"/>
        <v>0.81767492453702439</v>
      </c>
      <c r="I43" s="246">
        <f t="shared" si="2"/>
        <v>-2.1860289211748929E-2</v>
      </c>
      <c r="J43" s="247">
        <v>376975</v>
      </c>
      <c r="K43" s="248">
        <v>314705</v>
      </c>
      <c r="L43" s="249">
        <v>409402</v>
      </c>
      <c r="M43" s="250">
        <v>327353</v>
      </c>
      <c r="N43" s="251">
        <f t="shared" si="3"/>
        <v>0.83481663240267923</v>
      </c>
      <c r="O43" s="24">
        <f t="shared" si="4"/>
        <v>0.79958817983302477</v>
      </c>
      <c r="P43" s="246">
        <f t="shared" si="5"/>
        <v>-4.2199030544304947E-2</v>
      </c>
      <c r="Q43" s="252">
        <v>287283</v>
      </c>
      <c r="R43" s="253">
        <v>193758</v>
      </c>
      <c r="S43" s="247">
        <v>287435</v>
      </c>
      <c r="T43" s="254">
        <v>116898</v>
      </c>
      <c r="U43" s="255">
        <f t="shared" si="6"/>
        <v>0.67444993264481368</v>
      </c>
      <c r="V43" s="180">
        <f t="shared" si="7"/>
        <v>0.40669368726842592</v>
      </c>
      <c r="W43" s="256">
        <f t="shared" si="8"/>
        <v>-0.39699943971585588</v>
      </c>
    </row>
    <row r="44" spans="1:23" s="239" customFormat="1" ht="18" thickBot="1" x14ac:dyDescent="0.35">
      <c r="A44" s="81"/>
      <c r="B44" s="90"/>
      <c r="C44" s="53">
        <v>0</v>
      </c>
      <c r="D44" s="54">
        <v>0</v>
      </c>
      <c r="E44" s="97"/>
      <c r="F44" s="112"/>
      <c r="G44" s="66"/>
      <c r="H44" s="67"/>
      <c r="I44" s="68"/>
      <c r="J44" s="41"/>
      <c r="K44" s="46"/>
      <c r="L44" s="34"/>
      <c r="M44" s="103"/>
      <c r="N44" s="140"/>
      <c r="O44" s="67"/>
      <c r="P44" s="68"/>
      <c r="Q44" s="160"/>
      <c r="R44" s="161"/>
      <c r="S44" s="41"/>
      <c r="T44" s="65"/>
      <c r="U44" s="182"/>
      <c r="V44" s="183"/>
      <c r="W44" s="184"/>
    </row>
    <row r="45" spans="1:23" s="78" customFormat="1" ht="21" customHeight="1" thickBot="1" x14ac:dyDescent="0.35">
      <c r="A45" s="1"/>
      <c r="B45" s="88" t="s">
        <v>1</v>
      </c>
      <c r="C45" s="35">
        <f t="shared" ref="C45:F45" si="19">SUM(C43:C44)</f>
        <v>832034</v>
      </c>
      <c r="D45" s="99">
        <f t="shared" si="19"/>
        <v>695538</v>
      </c>
      <c r="E45" s="95">
        <f t="shared" si="19"/>
        <v>919325</v>
      </c>
      <c r="F45" s="109">
        <f t="shared" si="19"/>
        <v>751709</v>
      </c>
      <c r="G45" s="74">
        <f t="shared" si="9"/>
        <v>0.83594901169904112</v>
      </c>
      <c r="H45" s="75">
        <f t="shared" si="1"/>
        <v>0.81767492453702439</v>
      </c>
      <c r="I45" s="76">
        <f t="shared" si="2"/>
        <v>-2.1860289211748929E-2</v>
      </c>
      <c r="J45" s="47">
        <f>SUM(J43:J44)</f>
        <v>376975</v>
      </c>
      <c r="K45" s="127">
        <f t="shared" ref="K45:M45" si="20">SUM(K43:K44)</f>
        <v>314705</v>
      </c>
      <c r="L45" s="52">
        <f t="shared" si="20"/>
        <v>409402</v>
      </c>
      <c r="M45" s="134">
        <f t="shared" si="20"/>
        <v>327353</v>
      </c>
      <c r="N45" s="141">
        <f t="shared" si="3"/>
        <v>0.83481663240267923</v>
      </c>
      <c r="O45" s="75">
        <f t="shared" si="4"/>
        <v>0.79958817983302477</v>
      </c>
      <c r="P45" s="76">
        <f t="shared" si="5"/>
        <v>-4.2199030544304947E-2</v>
      </c>
      <c r="Q45" s="166">
        <f>SUM(Q43:Q44)</f>
        <v>287283</v>
      </c>
      <c r="R45" s="167">
        <f>SUM(R43:R44)</f>
        <v>193758</v>
      </c>
      <c r="S45" s="55">
        <f>SUM(S43:S44)</f>
        <v>287435</v>
      </c>
      <c r="T45" s="172">
        <f>SUM(T43:T44)</f>
        <v>116898</v>
      </c>
      <c r="U45" s="185">
        <f t="shared" si="6"/>
        <v>0.67444993264481368</v>
      </c>
      <c r="V45" s="186">
        <f t="shared" si="7"/>
        <v>0.40669368726842592</v>
      </c>
      <c r="W45" s="187">
        <f t="shared" si="8"/>
        <v>-0.39699943971585588</v>
      </c>
    </row>
    <row r="46" spans="1:23" s="239" customFormat="1" ht="23.4" customHeight="1" thickBot="1" x14ac:dyDescent="0.35">
      <c r="A46" s="84"/>
      <c r="B46" s="91" t="s">
        <v>9</v>
      </c>
      <c r="C46" s="56"/>
      <c r="D46" s="57"/>
      <c r="E46" s="98"/>
      <c r="F46" s="113"/>
      <c r="G46" s="115"/>
      <c r="H46" s="83"/>
      <c r="I46" s="116"/>
      <c r="J46" s="58"/>
      <c r="K46" s="129"/>
      <c r="L46" s="59"/>
      <c r="M46" s="136"/>
      <c r="N46" s="142"/>
      <c r="O46" s="83"/>
      <c r="P46" s="116"/>
      <c r="Q46" s="170"/>
      <c r="R46" s="171"/>
      <c r="S46" s="58"/>
      <c r="T46" s="129"/>
      <c r="U46" s="191"/>
      <c r="V46" s="192"/>
      <c r="W46" s="193"/>
    </row>
    <row r="47" spans="1:23" s="78" customFormat="1" ht="25.8" customHeight="1" thickBot="1" x14ac:dyDescent="0.35">
      <c r="A47" s="1"/>
      <c r="B47" s="88" t="s">
        <v>44</v>
      </c>
      <c r="C47" s="36">
        <f>C20+C32+C38</f>
        <v>7591925</v>
      </c>
      <c r="D47" s="100">
        <f t="shared" ref="D47:F47" si="21">D20+D32+D38</f>
        <v>4845613</v>
      </c>
      <c r="E47" s="61">
        <f t="shared" si="21"/>
        <v>9247298.6485140808</v>
      </c>
      <c r="F47" s="104">
        <f t="shared" si="21"/>
        <v>5509464.5001290031</v>
      </c>
      <c r="G47" s="74">
        <f t="shared" si="9"/>
        <v>0.63825880787810729</v>
      </c>
      <c r="H47" s="75">
        <f t="shared" si="1"/>
        <v>0.59579177763598035</v>
      </c>
      <c r="I47" s="76">
        <f t="shared" si="2"/>
        <v>-6.6535752766669481E-2</v>
      </c>
      <c r="J47" s="47">
        <f>J20+J32+J38</f>
        <v>11621764</v>
      </c>
      <c r="K47" s="127">
        <f t="shared" ref="K47:M47" si="22">K20+K32+K38</f>
        <v>6237818</v>
      </c>
      <c r="L47" s="52">
        <f t="shared" si="22"/>
        <v>13028205.241684604</v>
      </c>
      <c r="M47" s="134">
        <f t="shared" si="22"/>
        <v>6460998.5669158697</v>
      </c>
      <c r="N47" s="141">
        <f t="shared" si="3"/>
        <v>0.53673590343083888</v>
      </c>
      <c r="O47" s="75">
        <f t="shared" si="4"/>
        <v>0.49592391638439021</v>
      </c>
      <c r="P47" s="76">
        <f t="shared" si="5"/>
        <v>-7.6037371052647504E-2</v>
      </c>
      <c r="Q47" s="55">
        <f>Q20+Q32+Q38</f>
        <v>19041947</v>
      </c>
      <c r="R47" s="172">
        <f t="shared" ref="R47:T47" si="23">R20+R32+R38</f>
        <v>12990242</v>
      </c>
      <c r="S47" s="55">
        <f t="shared" si="23"/>
        <v>20097750.957518984</v>
      </c>
      <c r="T47" s="172">
        <f t="shared" si="23"/>
        <v>12958150.131622847</v>
      </c>
      <c r="U47" s="185">
        <f t="shared" si="6"/>
        <v>0.68219084949664022</v>
      </c>
      <c r="V47" s="186">
        <f t="shared" si="7"/>
        <v>0.64475622964045809</v>
      </c>
      <c r="W47" s="187">
        <f t="shared" si="8"/>
        <v>-5.4874116068551124E-2</v>
      </c>
    </row>
    <row r="48" spans="1:23" s="78" customFormat="1" ht="25.8" customHeight="1" thickBot="1" x14ac:dyDescent="0.35">
      <c r="A48" s="1"/>
      <c r="B48" s="88" t="s">
        <v>45</v>
      </c>
      <c r="C48" s="35">
        <f>C41</f>
        <v>632339</v>
      </c>
      <c r="D48" s="99">
        <f t="shared" ref="D48:F48" si="24">D41</f>
        <v>494764</v>
      </c>
      <c r="E48" s="95">
        <f t="shared" si="24"/>
        <v>702616</v>
      </c>
      <c r="F48" s="109">
        <f t="shared" si="24"/>
        <v>525253</v>
      </c>
      <c r="G48" s="74">
        <f t="shared" ref="G48" si="25">D48/C48</f>
        <v>0.78243473832864963</v>
      </c>
      <c r="H48" s="75">
        <f t="shared" ref="H48" si="26">F48/E48</f>
        <v>0.74756766142530207</v>
      </c>
      <c r="I48" s="76">
        <f t="shared" si="2"/>
        <v>-4.4562281293679194E-2</v>
      </c>
      <c r="J48" s="47">
        <f>J41</f>
        <v>163945</v>
      </c>
      <c r="K48" s="127">
        <v>121437</v>
      </c>
      <c r="L48" s="52">
        <f t="shared" ref="L48:M48" si="27">L41</f>
        <v>182562</v>
      </c>
      <c r="M48" s="134">
        <f t="shared" si="27"/>
        <v>127892</v>
      </c>
      <c r="N48" s="141">
        <f t="shared" ref="N48" si="28">K48/J48</f>
        <v>0.74071792369392175</v>
      </c>
      <c r="O48" s="75">
        <f t="shared" ref="O48" si="29">M48/L48</f>
        <v>0.70054009048980626</v>
      </c>
      <c r="P48" s="76">
        <f t="shared" ref="P48" si="30">(O48-N48)/N48</f>
        <v>-5.4241745634763007E-2</v>
      </c>
      <c r="Q48" s="168">
        <f>Q41</f>
        <v>101483</v>
      </c>
      <c r="R48" s="169">
        <f t="shared" ref="R48:T48" si="31">R41</f>
        <v>47075</v>
      </c>
      <c r="S48" s="168">
        <f t="shared" si="31"/>
        <v>93573</v>
      </c>
      <c r="T48" s="169">
        <f t="shared" si="31"/>
        <v>48952</v>
      </c>
      <c r="U48" s="185">
        <f t="shared" ref="U48" si="32">R48/Q48</f>
        <v>0.46387079609392706</v>
      </c>
      <c r="V48" s="186">
        <f t="shared" ref="V48" si="33">T48/S48</f>
        <v>0.52314235944129184</v>
      </c>
      <c r="W48" s="187">
        <f t="shared" ref="W48" si="34">(V48-U48)/U48</f>
        <v>0.12777601833628507</v>
      </c>
    </row>
    <row r="49" spans="1:23" s="78" customFormat="1" ht="25.8" customHeight="1" thickBot="1" x14ac:dyDescent="0.35">
      <c r="A49" s="1"/>
      <c r="B49" s="88" t="s">
        <v>46</v>
      </c>
      <c r="C49" s="36">
        <f>SUM(C47:C48)</f>
        <v>8224264</v>
      </c>
      <c r="D49" s="100">
        <f t="shared" ref="D49:F49" si="35">SUM(D47:D48)</f>
        <v>5340377</v>
      </c>
      <c r="E49" s="61">
        <f t="shared" si="35"/>
        <v>9949914.6485140808</v>
      </c>
      <c r="F49" s="104">
        <f t="shared" si="35"/>
        <v>6034717.5001290031</v>
      </c>
      <c r="G49" s="74">
        <f t="shared" si="9"/>
        <v>0.64934406288514079</v>
      </c>
      <c r="H49" s="75">
        <f t="shared" si="1"/>
        <v>0.60650947403154132</v>
      </c>
      <c r="I49" s="76">
        <f t="shared" si="2"/>
        <v>-6.5965935937380357E-2</v>
      </c>
      <c r="J49" s="47">
        <f>SUM(J47:J48)</f>
        <v>11785709</v>
      </c>
      <c r="K49" s="127">
        <f t="shared" ref="K49:L49" si="36">SUM(K47:K48)</f>
        <v>6359255</v>
      </c>
      <c r="L49" s="52">
        <f t="shared" si="36"/>
        <v>13210767.241684604</v>
      </c>
      <c r="M49" s="134">
        <f>SUM(M47:M48)</f>
        <v>6588890.5669158697</v>
      </c>
      <c r="N49" s="141">
        <f t="shared" si="3"/>
        <v>0.53957339350564315</v>
      </c>
      <c r="O49" s="75">
        <f t="shared" si="4"/>
        <v>0.49875154458293752</v>
      </c>
      <c r="P49" s="76">
        <f t="shared" si="5"/>
        <v>-7.5655785503957934E-2</v>
      </c>
      <c r="Q49" s="55">
        <f t="shared" ref="Q49:R49" si="37">SUM(Q47:Q48)</f>
        <v>19143430</v>
      </c>
      <c r="R49" s="172">
        <f t="shared" si="37"/>
        <v>13037317</v>
      </c>
      <c r="S49" s="55">
        <f t="shared" ref="S49" si="38">SUM(S47:S48)</f>
        <v>20191323.957518984</v>
      </c>
      <c r="T49" s="172">
        <v>13007101.131622801</v>
      </c>
      <c r="U49" s="194">
        <f t="shared" si="6"/>
        <v>0.6810334929529348</v>
      </c>
      <c r="V49" s="186">
        <f t="shared" si="7"/>
        <v>0.64419258286325143</v>
      </c>
      <c r="W49" s="196">
        <f t="shared" si="8"/>
        <v>-5.4095592171161243E-2</v>
      </c>
    </row>
    <row r="50" spans="1:23" s="239" customFormat="1" ht="25.8" customHeight="1" thickBot="1" x14ac:dyDescent="0.35">
      <c r="A50" s="84"/>
      <c r="B50" s="91" t="s">
        <v>10</v>
      </c>
      <c r="C50" s="56"/>
      <c r="D50" s="57"/>
      <c r="E50" s="98"/>
      <c r="F50" s="113"/>
      <c r="G50" s="115"/>
      <c r="H50" s="83"/>
      <c r="I50" s="116"/>
      <c r="J50" s="58"/>
      <c r="K50" s="129"/>
      <c r="L50" s="59"/>
      <c r="M50" s="136"/>
      <c r="N50" s="142"/>
      <c r="O50" s="83"/>
      <c r="P50" s="116"/>
      <c r="Q50" s="173"/>
      <c r="R50" s="174"/>
      <c r="S50" s="60"/>
      <c r="T50" s="178"/>
      <c r="U50" s="195"/>
      <c r="V50" s="192"/>
      <c r="W50" s="197"/>
    </row>
    <row r="51" spans="1:23" s="78" customFormat="1" ht="25.8" customHeight="1" thickBot="1" x14ac:dyDescent="0.35">
      <c r="A51" s="1"/>
      <c r="B51" s="88" t="s">
        <v>47</v>
      </c>
      <c r="C51" s="36">
        <f>C49+C45</f>
        <v>9056298</v>
      </c>
      <c r="D51" s="100">
        <f t="shared" ref="D51:F51" si="39">D49+D45</f>
        <v>6035915</v>
      </c>
      <c r="E51" s="61">
        <f t="shared" si="39"/>
        <v>10869239.648514081</v>
      </c>
      <c r="F51" s="104">
        <f t="shared" si="39"/>
        <v>6786426.5001290031</v>
      </c>
      <c r="G51" s="198">
        <f t="shared" si="9"/>
        <v>0.66648811688837972</v>
      </c>
      <c r="H51" s="75">
        <f t="shared" si="1"/>
        <v>0.62436993935051988</v>
      </c>
      <c r="I51" s="199">
        <f t="shared" si="2"/>
        <v>-6.3194191270050201E-2</v>
      </c>
      <c r="J51" s="55">
        <f t="shared" ref="J51:M51" si="40">J49+J45</f>
        <v>12162684</v>
      </c>
      <c r="K51" s="172">
        <f t="shared" si="40"/>
        <v>6673960</v>
      </c>
      <c r="L51" s="44">
        <f t="shared" si="40"/>
        <v>13620169.241684604</v>
      </c>
      <c r="M51" s="203">
        <f t="shared" si="40"/>
        <v>6916243.5669158697</v>
      </c>
      <c r="N51" s="204">
        <f t="shared" si="3"/>
        <v>0.54872427829252157</v>
      </c>
      <c r="O51" s="75">
        <f t="shared" si="4"/>
        <v>0.50779424573878773</v>
      </c>
      <c r="P51" s="199">
        <f t="shared" si="5"/>
        <v>-7.4591254976172736E-2</v>
      </c>
      <c r="Q51" s="55">
        <f t="shared" ref="Q51:R51" si="41">Q49+Q45</f>
        <v>19430713</v>
      </c>
      <c r="R51" s="172">
        <f t="shared" si="41"/>
        <v>13231075</v>
      </c>
      <c r="S51" s="55">
        <f t="shared" ref="S51:T51" si="42">S49+S45</f>
        <v>20478758.957518984</v>
      </c>
      <c r="T51" s="172">
        <f t="shared" si="42"/>
        <v>13123999.131622801</v>
      </c>
      <c r="U51" s="194">
        <f t="shared" si="6"/>
        <v>0.68093615504485094</v>
      </c>
      <c r="V51" s="186">
        <f t="shared" si="7"/>
        <v>0.64085910473613883</v>
      </c>
      <c r="W51" s="196">
        <f t="shared" si="8"/>
        <v>-5.8855811975606402E-2</v>
      </c>
    </row>
    <row r="52" spans="1:23" s="239" customFormat="1" x14ac:dyDescent="0.25">
      <c r="B52" s="257"/>
      <c r="C52" s="257"/>
      <c r="D52" s="257"/>
      <c r="E52" s="257"/>
      <c r="F52" s="257"/>
      <c r="G52" s="258"/>
      <c r="H52" s="79" t="s">
        <v>55</v>
      </c>
      <c r="I52" s="258"/>
      <c r="J52" s="258"/>
      <c r="K52" s="258"/>
      <c r="L52" s="258"/>
      <c r="M52" s="258"/>
      <c r="N52" s="80" t="s">
        <v>55</v>
      </c>
      <c r="O52" s="257"/>
      <c r="P52" s="257"/>
      <c r="Q52" s="257"/>
      <c r="R52" s="257"/>
      <c r="S52" s="257"/>
      <c r="T52" s="257"/>
      <c r="U52" s="257"/>
      <c r="V52" s="80" t="s">
        <v>55</v>
      </c>
      <c r="W52" s="257"/>
    </row>
    <row r="53" spans="1:23" s="239" customFormat="1" x14ac:dyDescent="0.25">
      <c r="G53" s="240"/>
      <c r="H53" s="240"/>
      <c r="I53" s="240"/>
      <c r="J53" s="240"/>
      <c r="K53" s="240"/>
      <c r="L53" s="240"/>
      <c r="M53" s="240"/>
    </row>
    <row r="54" spans="1:23" s="239" customFormat="1" x14ac:dyDescent="0.25">
      <c r="G54" s="240"/>
      <c r="H54" s="240"/>
      <c r="I54" s="240"/>
      <c r="J54" s="240"/>
      <c r="K54" s="240"/>
      <c r="L54" s="240"/>
      <c r="M54" s="240"/>
    </row>
    <row r="55" spans="1:23" s="239" customFormat="1" x14ac:dyDescent="0.25">
      <c r="G55" s="240"/>
      <c r="H55" s="240"/>
      <c r="I55" s="240"/>
      <c r="J55" s="240"/>
      <c r="K55" s="240"/>
      <c r="L55" s="240"/>
      <c r="M55" s="240"/>
    </row>
    <row r="56" spans="1:23" s="239" customFormat="1" x14ac:dyDescent="0.25">
      <c r="G56" s="240"/>
      <c r="H56" s="240"/>
      <c r="I56" s="240"/>
      <c r="J56" s="240"/>
      <c r="K56" s="240"/>
      <c r="L56" s="240"/>
      <c r="M56" s="240"/>
    </row>
    <row r="57" spans="1:23" s="239" customFormat="1" x14ac:dyDescent="0.25">
      <c r="G57" s="240"/>
      <c r="H57" s="240"/>
      <c r="I57" s="240"/>
      <c r="J57" s="240"/>
      <c r="K57" s="240"/>
      <c r="L57" s="240"/>
      <c r="M57" s="240"/>
    </row>
    <row r="58" spans="1:23" s="239" customFormat="1" x14ac:dyDescent="0.25">
      <c r="G58" s="240"/>
      <c r="H58" s="240"/>
      <c r="I58" s="240"/>
      <c r="J58" s="240"/>
      <c r="K58" s="240"/>
      <c r="L58" s="240"/>
      <c r="M58" s="240"/>
    </row>
    <row r="59" spans="1:23" s="239" customFormat="1" x14ac:dyDescent="0.25">
      <c r="G59" s="240"/>
      <c r="H59" s="240"/>
      <c r="I59" s="240"/>
      <c r="J59" s="240"/>
      <c r="K59" s="240"/>
      <c r="L59" s="240"/>
      <c r="M59" s="240"/>
    </row>
    <row r="60" spans="1:23" s="239" customFormat="1" x14ac:dyDescent="0.25">
      <c r="G60" s="240"/>
      <c r="H60" s="240"/>
      <c r="I60" s="240"/>
      <c r="J60" s="240"/>
      <c r="K60" s="240"/>
      <c r="L60" s="240"/>
      <c r="M60" s="240"/>
    </row>
    <row r="61" spans="1:23" s="239" customFormat="1" x14ac:dyDescent="0.25">
      <c r="G61" s="240"/>
      <c r="H61" s="240"/>
      <c r="I61" s="240"/>
      <c r="J61" s="240"/>
      <c r="K61" s="240"/>
      <c r="L61" s="240"/>
      <c r="M61" s="240"/>
    </row>
    <row r="62" spans="1:23" s="239" customFormat="1" x14ac:dyDescent="0.25">
      <c r="G62" s="240"/>
      <c r="H62" s="240"/>
      <c r="I62" s="240"/>
      <c r="J62" s="240"/>
      <c r="K62" s="240"/>
      <c r="L62" s="240"/>
      <c r="M62" s="240"/>
    </row>
    <row r="63" spans="1:23" s="239" customFormat="1" x14ac:dyDescent="0.25">
      <c r="G63" s="240"/>
      <c r="H63" s="240"/>
      <c r="I63" s="240"/>
      <c r="J63" s="240"/>
      <c r="K63" s="240"/>
      <c r="L63" s="240"/>
      <c r="M63" s="240"/>
    </row>
    <row r="64" spans="1:23" s="239" customFormat="1" x14ac:dyDescent="0.25">
      <c r="G64" s="240"/>
      <c r="H64" s="240"/>
      <c r="I64" s="240"/>
      <c r="J64" s="240"/>
      <c r="K64" s="240"/>
      <c r="L64" s="240"/>
      <c r="M64" s="240"/>
    </row>
    <row r="65" spans="7:13" s="239" customFormat="1" x14ac:dyDescent="0.25">
      <c r="G65" s="240"/>
      <c r="H65" s="240"/>
      <c r="I65" s="240"/>
      <c r="J65" s="240"/>
      <c r="K65" s="240"/>
      <c r="L65" s="240"/>
      <c r="M65" s="240"/>
    </row>
    <row r="66" spans="7:13" s="239" customFormat="1" x14ac:dyDescent="0.25">
      <c r="G66" s="240"/>
      <c r="H66" s="240"/>
      <c r="I66" s="240"/>
      <c r="J66" s="240"/>
      <c r="K66" s="240"/>
      <c r="L66" s="240"/>
      <c r="M66" s="240"/>
    </row>
    <row r="67" spans="7:13" s="239" customFormat="1" x14ac:dyDescent="0.25">
      <c r="G67" s="240"/>
      <c r="H67" s="240"/>
      <c r="I67" s="240"/>
      <c r="J67" s="240"/>
      <c r="K67" s="240"/>
      <c r="L67" s="240"/>
      <c r="M67" s="240"/>
    </row>
    <row r="68" spans="7:13" s="239" customFormat="1" x14ac:dyDescent="0.25">
      <c r="G68" s="240"/>
      <c r="H68" s="240"/>
      <c r="I68" s="240"/>
      <c r="J68" s="240"/>
      <c r="K68" s="240"/>
      <c r="L68" s="240"/>
      <c r="M68" s="240"/>
    </row>
    <row r="69" spans="7:13" s="239" customFormat="1" x14ac:dyDescent="0.25">
      <c r="G69" s="240"/>
      <c r="H69" s="240"/>
      <c r="I69" s="240"/>
      <c r="J69" s="240"/>
      <c r="K69" s="240"/>
      <c r="L69" s="240"/>
      <c r="M69" s="240"/>
    </row>
    <row r="70" spans="7:13" s="239" customFormat="1" x14ac:dyDescent="0.25">
      <c r="G70" s="240"/>
      <c r="H70" s="240"/>
      <c r="I70" s="240"/>
      <c r="J70" s="240"/>
      <c r="K70" s="240"/>
      <c r="L70" s="240"/>
      <c r="M70" s="240"/>
    </row>
    <row r="71" spans="7:13" s="239" customFormat="1" x14ac:dyDescent="0.25">
      <c r="G71" s="240"/>
      <c r="H71" s="240"/>
      <c r="I71" s="240"/>
      <c r="J71" s="240"/>
      <c r="K71" s="240"/>
      <c r="L71" s="240"/>
      <c r="M71" s="240"/>
    </row>
    <row r="72" spans="7:13" s="239" customFormat="1" x14ac:dyDescent="0.25">
      <c r="G72" s="240"/>
      <c r="H72" s="240"/>
      <c r="I72" s="240"/>
      <c r="J72" s="240"/>
      <c r="K72" s="240"/>
      <c r="L72" s="240"/>
      <c r="M72" s="240"/>
    </row>
    <row r="73" spans="7:13" s="239" customFormat="1" x14ac:dyDescent="0.25">
      <c r="G73" s="240"/>
      <c r="H73" s="240"/>
      <c r="I73" s="240"/>
      <c r="J73" s="240"/>
      <c r="K73" s="240"/>
      <c r="L73" s="240"/>
      <c r="M73" s="240"/>
    </row>
    <row r="74" spans="7:13" s="239" customFormat="1" x14ac:dyDescent="0.25">
      <c r="G74" s="240"/>
      <c r="H74" s="240"/>
      <c r="I74" s="240"/>
      <c r="J74" s="240"/>
      <c r="K74" s="240"/>
      <c r="L74" s="240"/>
      <c r="M74" s="240"/>
    </row>
    <row r="75" spans="7:13" s="239" customFormat="1" x14ac:dyDescent="0.25">
      <c r="G75" s="240"/>
      <c r="H75" s="240"/>
      <c r="I75" s="240"/>
      <c r="J75" s="240"/>
      <c r="K75" s="240"/>
      <c r="L75" s="240"/>
      <c r="M75" s="240"/>
    </row>
    <row r="76" spans="7:13" s="239" customFormat="1" x14ac:dyDescent="0.25">
      <c r="G76" s="240"/>
      <c r="H76" s="240"/>
      <c r="I76" s="240"/>
      <c r="J76" s="240"/>
      <c r="K76" s="240"/>
      <c r="L76" s="240"/>
      <c r="M76" s="240"/>
    </row>
    <row r="77" spans="7:13" s="239" customFormat="1" x14ac:dyDescent="0.25">
      <c r="G77" s="240"/>
      <c r="H77" s="240"/>
      <c r="I77" s="240"/>
      <c r="J77" s="240"/>
      <c r="K77" s="240"/>
      <c r="L77" s="240"/>
      <c r="M77" s="240"/>
    </row>
    <row r="78" spans="7:13" s="239" customFormat="1" x14ac:dyDescent="0.25">
      <c r="G78" s="240"/>
      <c r="H78" s="240"/>
      <c r="I78" s="240"/>
      <c r="J78" s="240"/>
      <c r="K78" s="240"/>
      <c r="L78" s="240"/>
      <c r="M78" s="240"/>
    </row>
    <row r="79" spans="7:13" s="239" customFormat="1" x14ac:dyDescent="0.25">
      <c r="G79" s="240"/>
      <c r="H79" s="240"/>
      <c r="I79" s="240"/>
      <c r="J79" s="240"/>
      <c r="K79" s="240"/>
      <c r="L79" s="240"/>
      <c r="M79" s="240"/>
    </row>
    <row r="80" spans="7:13" s="239" customFormat="1" x14ac:dyDescent="0.25">
      <c r="G80" s="240"/>
      <c r="H80" s="240"/>
      <c r="I80" s="240"/>
      <c r="J80" s="240"/>
      <c r="K80" s="240"/>
      <c r="L80" s="240"/>
      <c r="M80" s="240"/>
    </row>
    <row r="81" spans="7:13" s="239" customFormat="1" x14ac:dyDescent="0.25">
      <c r="G81" s="240"/>
      <c r="H81" s="240"/>
      <c r="I81" s="240"/>
      <c r="J81" s="240"/>
      <c r="K81" s="240"/>
      <c r="L81" s="240"/>
      <c r="M81" s="240"/>
    </row>
    <row r="82" spans="7:13" s="239" customFormat="1" x14ac:dyDescent="0.25">
      <c r="G82" s="240"/>
      <c r="H82" s="240"/>
      <c r="I82" s="240"/>
      <c r="J82" s="240"/>
      <c r="K82" s="240"/>
      <c r="L82" s="240"/>
      <c r="M82" s="240"/>
    </row>
    <row r="83" spans="7:13" s="239" customFormat="1" x14ac:dyDescent="0.25">
      <c r="G83" s="240"/>
      <c r="H83" s="240"/>
      <c r="I83" s="240"/>
      <c r="J83" s="240"/>
      <c r="K83" s="240"/>
      <c r="L83" s="240"/>
      <c r="M83" s="240"/>
    </row>
  </sheetData>
  <mergeCells count="20">
    <mergeCell ref="V3:W3"/>
    <mergeCell ref="V1:W1"/>
    <mergeCell ref="Q6:R6"/>
    <mergeCell ref="S6:T6"/>
    <mergeCell ref="B4:B6"/>
    <mergeCell ref="H3:I3"/>
    <mergeCell ref="H1:I1"/>
    <mergeCell ref="O1:P1"/>
    <mergeCell ref="O3:P3"/>
    <mergeCell ref="A4:A6"/>
    <mergeCell ref="Q4:W4"/>
    <mergeCell ref="U5:W5"/>
    <mergeCell ref="E6:F6"/>
    <mergeCell ref="C4:I4"/>
    <mergeCell ref="J4:P4"/>
    <mergeCell ref="N5:P5"/>
    <mergeCell ref="J6:K6"/>
    <mergeCell ref="L6:M6"/>
    <mergeCell ref="C6:D6"/>
    <mergeCell ref="G5:I5"/>
  </mergeCells>
  <pageMargins left="0.49" right="0.24" top="1.38" bottom="0.75" header="0.3" footer="0.3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2020-12-10T08:11:30Z</cp:lastPrinted>
  <dcterms:created xsi:type="dcterms:W3CDTF">2005-03-03T05:09:12Z</dcterms:created>
  <dcterms:modified xsi:type="dcterms:W3CDTF">2020-12-10T08:11:52Z</dcterms:modified>
</cp:coreProperties>
</file>