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LPC\Desktop\157 slbc\agenda and annex for final meeting\final annex\"/>
    </mc:Choice>
  </mc:AlternateContent>
  <bookViews>
    <workbookView xWindow="-108" yWindow="-108" windowWidth="23268" windowHeight="12576"/>
  </bookViews>
  <sheets>
    <sheet name="CD Ratio" sheetId="1" r:id="rId1"/>
  </sheets>
  <definedNames>
    <definedName name="_xlnm.Print_Area" localSheetId="0">'CD Ratio'!$A$1:$O$53</definedName>
  </definedNames>
  <calcPr calcId="162913"/>
</workbook>
</file>

<file path=xl/calcChain.xml><?xml version="1.0" encoding="utf-8"?>
<calcChain xmlns="http://schemas.openxmlformats.org/spreadsheetml/2006/main">
  <c r="E48" i="1" l="1"/>
  <c r="E45" i="1"/>
  <c r="E42" i="1"/>
  <c r="E36" i="1"/>
  <c r="E37" i="1"/>
  <c r="E38" i="1"/>
  <c r="E39" i="1"/>
  <c r="E23" i="1"/>
  <c r="E24" i="1"/>
  <c r="E25" i="1"/>
  <c r="E26" i="1"/>
  <c r="E27" i="1"/>
  <c r="E28" i="1"/>
  <c r="E29" i="1"/>
  <c r="E30" i="1"/>
  <c r="E31" i="1"/>
  <c r="E32" i="1"/>
  <c r="E33" i="1"/>
  <c r="E9" i="1"/>
  <c r="E10" i="1"/>
  <c r="E11" i="1"/>
  <c r="E12" i="1"/>
  <c r="E13" i="1"/>
  <c r="E14" i="1"/>
  <c r="E15" i="1"/>
  <c r="E16" i="1"/>
  <c r="E17" i="1"/>
  <c r="E18" i="1"/>
  <c r="E19" i="1"/>
  <c r="E20" i="1"/>
  <c r="J47" i="1" l="1"/>
  <c r="N33" i="1" l="1"/>
  <c r="O32" i="1"/>
  <c r="M33" i="1"/>
  <c r="D32" i="1"/>
  <c r="K33" i="1"/>
  <c r="L32" i="1"/>
  <c r="J33" i="1"/>
  <c r="H33" i="1"/>
  <c r="G33" i="1"/>
  <c r="F32" i="1" l="1"/>
  <c r="F37" i="1"/>
  <c r="O44" i="1"/>
  <c r="O41" i="1"/>
  <c r="O36" i="1"/>
  <c r="O37" i="1"/>
  <c r="O38" i="1"/>
  <c r="O35" i="1"/>
  <c r="O23" i="1"/>
  <c r="O24" i="1"/>
  <c r="O25" i="1"/>
  <c r="O26" i="1"/>
  <c r="O27" i="1"/>
  <c r="O28" i="1"/>
  <c r="O29" i="1"/>
  <c r="O30" i="1"/>
  <c r="O31" i="1"/>
  <c r="O22" i="1"/>
  <c r="O9" i="1"/>
  <c r="O10" i="1"/>
  <c r="O11" i="1"/>
  <c r="O12" i="1"/>
  <c r="O13" i="1"/>
  <c r="O14" i="1"/>
  <c r="O15" i="1"/>
  <c r="O16" i="1"/>
  <c r="O17" i="1"/>
  <c r="O18" i="1"/>
  <c r="O19" i="1"/>
  <c r="O8" i="1"/>
  <c r="L44" i="1"/>
  <c r="L41" i="1"/>
  <c r="L36" i="1"/>
  <c r="L37" i="1"/>
  <c r="L38" i="1"/>
  <c r="L35" i="1"/>
  <c r="L23" i="1"/>
  <c r="L24" i="1"/>
  <c r="L25" i="1"/>
  <c r="L26" i="1"/>
  <c r="L27" i="1"/>
  <c r="L28" i="1"/>
  <c r="L29" i="1"/>
  <c r="L30" i="1"/>
  <c r="L31" i="1"/>
  <c r="L22" i="1"/>
  <c r="L9" i="1"/>
  <c r="L10" i="1"/>
  <c r="L11" i="1"/>
  <c r="L12" i="1"/>
  <c r="L13" i="1"/>
  <c r="L14" i="1"/>
  <c r="L15" i="1"/>
  <c r="L16" i="1"/>
  <c r="L17" i="1"/>
  <c r="L18" i="1"/>
  <c r="L19" i="1"/>
  <c r="L20" i="1"/>
  <c r="L8" i="1"/>
  <c r="I44" i="1"/>
  <c r="I41" i="1"/>
  <c r="I36" i="1"/>
  <c r="I35" i="1"/>
  <c r="I23" i="1"/>
  <c r="I24" i="1"/>
  <c r="I25" i="1"/>
  <c r="I26" i="1"/>
  <c r="I27" i="1"/>
  <c r="I29" i="1"/>
  <c r="I30" i="1"/>
  <c r="I22" i="1"/>
  <c r="I9" i="1"/>
  <c r="I10" i="1"/>
  <c r="I11" i="1"/>
  <c r="I12" i="1"/>
  <c r="I13" i="1"/>
  <c r="I14" i="1"/>
  <c r="I15" i="1"/>
  <c r="I16" i="1"/>
  <c r="I17" i="1"/>
  <c r="I18" i="1"/>
  <c r="I19" i="1"/>
  <c r="I8" i="1"/>
  <c r="E41" i="1"/>
  <c r="F41" i="1" s="1"/>
  <c r="F36" i="1"/>
  <c r="F38" i="1"/>
  <c r="E35" i="1"/>
  <c r="F35" i="1" s="1"/>
  <c r="F27" i="1"/>
  <c r="E22" i="1"/>
  <c r="F9" i="1"/>
  <c r="F15" i="1"/>
  <c r="E8" i="1"/>
  <c r="D44" i="1"/>
  <c r="D41" i="1"/>
  <c r="D36" i="1"/>
  <c r="D37" i="1"/>
  <c r="D38" i="1"/>
  <c r="D35" i="1"/>
  <c r="D23" i="1"/>
  <c r="D24" i="1"/>
  <c r="D33" i="1" s="1"/>
  <c r="D25" i="1"/>
  <c r="D26" i="1"/>
  <c r="D27" i="1"/>
  <c r="D28" i="1"/>
  <c r="D29" i="1"/>
  <c r="D30" i="1"/>
  <c r="D31" i="1"/>
  <c r="D22" i="1"/>
  <c r="F22" i="1" s="1"/>
  <c r="D9" i="1"/>
  <c r="D10" i="1"/>
  <c r="D11" i="1"/>
  <c r="D12" i="1"/>
  <c r="D13" i="1"/>
  <c r="D14" i="1"/>
  <c r="D15" i="1"/>
  <c r="D16" i="1"/>
  <c r="D17" i="1"/>
  <c r="D18" i="1"/>
  <c r="D19" i="1"/>
  <c r="D8" i="1"/>
  <c r="F8" i="1" s="1"/>
  <c r="E44" i="1"/>
  <c r="I33" i="1"/>
  <c r="O33" i="1"/>
  <c r="G45" i="1"/>
  <c r="N39" i="1"/>
  <c r="O39" i="1" s="1"/>
  <c r="M39" i="1"/>
  <c r="K39" i="1"/>
  <c r="L39" i="1" s="1"/>
  <c r="J39" i="1"/>
  <c r="H39" i="1"/>
  <c r="G39" i="1"/>
  <c r="I39" i="1" s="1"/>
  <c r="L33" i="1"/>
  <c r="M20" i="1"/>
  <c r="M47" i="1"/>
  <c r="N20" i="1"/>
  <c r="O20" i="1" s="1"/>
  <c r="M42" i="1"/>
  <c r="O42" i="1" s="1"/>
  <c r="N42" i="1"/>
  <c r="N48" i="1"/>
  <c r="M45" i="1"/>
  <c r="N45" i="1"/>
  <c r="O45" i="1" s="1"/>
  <c r="G20" i="1"/>
  <c r="H20" i="1"/>
  <c r="I20" i="1" s="1"/>
  <c r="H47" i="1"/>
  <c r="H49" i="1" s="1"/>
  <c r="G42" i="1"/>
  <c r="I42" i="1" s="1"/>
  <c r="G48" i="1"/>
  <c r="H42" i="1"/>
  <c r="H45" i="1"/>
  <c r="D42" i="1"/>
  <c r="D48" i="1"/>
  <c r="F42" i="1"/>
  <c r="F48" i="1"/>
  <c r="J20" i="1"/>
  <c r="J49" i="1"/>
  <c r="K20" i="1"/>
  <c r="K47" i="1"/>
  <c r="L47" i="1" s="1"/>
  <c r="H48" i="1"/>
  <c r="I48" i="1" s="1"/>
  <c r="K42" i="1"/>
  <c r="L42" i="1" s="1"/>
  <c r="K48" i="1"/>
  <c r="J42" i="1"/>
  <c r="J48" i="1"/>
  <c r="L48" i="1" s="1"/>
  <c r="K45" i="1"/>
  <c r="J45" i="1"/>
  <c r="K49" i="1" l="1"/>
  <c r="K51" i="1" s="1"/>
  <c r="F19" i="1"/>
  <c r="F13" i="1"/>
  <c r="F31" i="1"/>
  <c r="F25" i="1"/>
  <c r="F14" i="1"/>
  <c r="F17" i="1"/>
  <c r="F11" i="1"/>
  <c r="F29" i="1"/>
  <c r="F23" i="1"/>
  <c r="H51" i="1"/>
  <c r="J51" i="1"/>
  <c r="L49" i="1"/>
  <c r="F39" i="1"/>
  <c r="G47" i="1"/>
  <c r="M48" i="1"/>
  <c r="N47" i="1"/>
  <c r="D20" i="1"/>
  <c r="D39" i="1"/>
  <c r="F26" i="1"/>
  <c r="F18" i="1"/>
  <c r="F12" i="1"/>
  <c r="F30" i="1"/>
  <c r="F24" i="1"/>
  <c r="F16" i="1"/>
  <c r="F10" i="1"/>
  <c r="F28" i="1"/>
  <c r="L45" i="1"/>
  <c r="F44" i="1"/>
  <c r="I45" i="1"/>
  <c r="D45" i="1"/>
  <c r="L51" i="1" l="1"/>
  <c r="I47" i="1"/>
  <c r="G49" i="1"/>
  <c r="O48" i="1"/>
  <c r="M49" i="1"/>
  <c r="M51" i="1" s="1"/>
  <c r="F33" i="1"/>
  <c r="D47" i="1"/>
  <c r="D49" i="1" s="1"/>
  <c r="D51" i="1" s="1"/>
  <c r="O47" i="1"/>
  <c r="N49" i="1"/>
  <c r="E47" i="1"/>
  <c r="E49" i="1" s="1"/>
  <c r="F20" i="1"/>
  <c r="F45" i="1"/>
  <c r="N51" i="1" l="1"/>
  <c r="O51" i="1" s="1"/>
  <c r="O49" i="1"/>
  <c r="G51" i="1"/>
  <c r="I51" i="1" s="1"/>
  <c r="I49" i="1"/>
  <c r="F47" i="1"/>
  <c r="F49" i="1" l="1"/>
  <c r="E51" i="1"/>
  <c r="F51" i="1" s="1"/>
</calcChain>
</file>

<file path=xl/sharedStrings.xml><?xml version="1.0" encoding="utf-8"?>
<sst xmlns="http://schemas.openxmlformats.org/spreadsheetml/2006/main" count="73" uniqueCount="61">
  <si>
    <t>BANK NAME</t>
  </si>
  <si>
    <t>TOTAL</t>
  </si>
  <si>
    <t>DEPOSITS</t>
  </si>
  <si>
    <t>ADVANCES</t>
  </si>
  <si>
    <t>RURAL</t>
  </si>
  <si>
    <t xml:space="preserve"> </t>
  </si>
  <si>
    <t>Sr. No</t>
  </si>
  <si>
    <t>PUBLIC SECTOR BANKS</t>
  </si>
  <si>
    <t>UCO BANK</t>
  </si>
  <si>
    <t>B.</t>
  </si>
  <si>
    <t>PRIVATE SECTOR BANKS</t>
  </si>
  <si>
    <t>REGIONAL RURAL BANKS</t>
  </si>
  <si>
    <t xml:space="preserve">COOPERATIVE BANKS </t>
  </si>
  <si>
    <t>SCHEDULED COMMERCIAL BANKS</t>
  </si>
  <si>
    <t xml:space="preserve">SYSTEM                                                            </t>
  </si>
  <si>
    <t>(Amount ` in lacs)</t>
  </si>
  <si>
    <t>A.</t>
  </si>
  <si>
    <t xml:space="preserve">CD RATIO </t>
  </si>
  <si>
    <t>SEMI URBAN</t>
  </si>
  <si>
    <t>AGG. TOTAL</t>
  </si>
  <si>
    <t>OVERALL  CD RATIO</t>
  </si>
  <si>
    <t>URBAN</t>
  </si>
  <si>
    <t>CAPITAL SMALL FINANCE BANK</t>
  </si>
  <si>
    <t>PUNJAB NATIONAL BANK</t>
  </si>
  <si>
    <t>PUNJAB &amp; SIND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</si>
  <si>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</si>
  <si>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</si>
  <si>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</si>
  <si>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</si>
  <si>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</si>
  <si>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</si>
  <si>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</si>
  <si>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</si>
  <si>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</si>
  <si>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IDBI BANK</t>
  </si>
  <si>
    <t>J&amp;K BANK</t>
  </si>
  <si>
    <t>KOTAK MAHINDRA BANK</t>
  </si>
  <si>
    <t>YES BANK</t>
  </si>
  <si>
    <t xml:space="preserve">FEDERAL BANK </t>
  </si>
  <si>
    <t>INDUSIND BANK</t>
  </si>
  <si>
    <t>AXIS BANK</t>
  </si>
  <si>
    <t>BANDHAN BANK</t>
  </si>
  <si>
    <t>PUNJAB GRAMIN BANK</t>
  </si>
  <si>
    <t>PB. STATE COOPERATIVE BANK</t>
  </si>
  <si>
    <t>AU SMALL FINANCE BANK</t>
  </si>
  <si>
    <t>UJJIVAN SMALL FINANCE BANK</t>
  </si>
  <si>
    <t>JANA SMALL FINANCE BANK</t>
  </si>
  <si>
    <t xml:space="preserve">HDFC BANK </t>
  </si>
  <si>
    <t>ICICI BANK</t>
  </si>
  <si>
    <t>SLBC PUNJAB</t>
  </si>
  <si>
    <t>SMALL FINANCE BANK</t>
  </si>
  <si>
    <t>C</t>
  </si>
  <si>
    <t>D</t>
  </si>
  <si>
    <t>E</t>
  </si>
  <si>
    <t>Comm.Bks (A+B+C)</t>
  </si>
  <si>
    <t>RRBs ( D)</t>
  </si>
  <si>
    <t>TOTAL (A+B+C+D)</t>
  </si>
  <si>
    <t>G. TOTAL (A+B+C+D+E)</t>
  </si>
  <si>
    <t>BANKWISE/ AREA WISE CD RATIO AS AT JUNE 2021</t>
  </si>
  <si>
    <t>RBL Bank</t>
  </si>
  <si>
    <t>Annexure 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</si>
</sst>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10"/>
      <name val="Arial"/>
      <family val="2"/>
    </font>
    <font>
      <b/>
      <sz val="18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Tahoma"/>
      <family val="2"/>
    </font>
    <font>
      <sz val="13"/>
      <color theme="1"/>
      <name val="Tahoma"/>
      <family val="2"/>
    </font>
    <font>
      <sz val="10"/>
      <color theme="1"/>
      <name val="Tahoma"/>
      <family val="2"/>
    </font>
    <font>
      <sz val="10"/>
      <name val="Tahoma"/>
      <family val="2"/>
    </font>
    <font>
      <b/>
      <sz val="14"/>
      <color theme="1"/>
      <name val="Tahoma"/>
      <family val="2"/>
    </font>
    <font>
      <b/>
      <sz val="13"/>
      <color theme="1"/>
      <name val="Tahoma"/>
      <family val="2"/>
    </font>
    <font>
      <b/>
      <sz val="14"/>
      <color rgb="FFFF0000"/>
      <name val="Tahoma"/>
      <family val="2"/>
    </font>
    <font>
      <sz val="12"/>
      <color theme="1"/>
      <name val="Tahoma"/>
      <family val="2"/>
    </font>
    <font>
      <b/>
      <sz val="12"/>
      <name val="Tahoma"/>
      <family val="2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9">
    <xf numFmtId="0" fontId="0" fillId="0" borderId="0" xfId="0"/>
    <xf numFmtId="0" fontId="5" fillId="0" borderId="15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0" xfId="0" applyFont="1"/>
    <xf numFmtId="0" fontId="6" fillId="0" borderId="3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Border="1"/>
    <xf numFmtId="0" fontId="4" fillId="0" borderId="19" xfId="0" applyFont="1" applyFill="1" applyBorder="1" applyAlignment="1">
      <alignment horizontal="center" vertical="center"/>
    </xf>
    <xf numFmtId="0" fontId="8" fillId="0" borderId="5" xfId="0" applyFont="1" applyFill="1" applyBorder="1"/>
    <xf numFmtId="0" fontId="4" fillId="0" borderId="20" xfId="0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1" fontId="5" fillId="0" borderId="4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8" fillId="0" borderId="8" xfId="0" applyFont="1" applyFill="1" applyBorder="1"/>
    <xf numFmtId="1" fontId="9" fillId="0" borderId="2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1" fontId="9" fillId="0" borderId="2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8" fillId="0" borderId="0" xfId="0" applyFont="1" applyFill="1" applyBorder="1"/>
    <xf numFmtId="1" fontId="9" fillId="0" borderId="6" xfId="0" applyNumberFormat="1" applyFont="1" applyFill="1" applyBorder="1" applyAlignment="1">
      <alignment horizontal="center"/>
    </xf>
    <xf numFmtId="0" fontId="6" fillId="0" borderId="0" xfId="0" applyFont="1" applyFill="1"/>
    <xf numFmtId="0" fontId="6" fillId="0" borderId="0" xfId="0" applyFont="1" applyAlignment="1">
      <alignment horizontal="center"/>
    </xf>
    <xf numFmtId="0" fontId="6" fillId="0" borderId="0" xfId="0" applyFont="1"/>
    <xf numFmtId="0" fontId="4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1" fontId="9" fillId="0" borderId="6" xfId="0" applyNumberFormat="1" applyFont="1" applyFill="1" applyBorder="1" applyAlignment="1">
      <alignment horizontal="center" vertical="center"/>
    </xf>
    <xf numFmtId="1" fontId="5" fillId="0" borderId="23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" fontId="5" fillId="0" borderId="22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1" fontId="5" fillId="0" borderId="16" xfId="0" applyNumberFormat="1" applyFont="1" applyFill="1" applyBorder="1" applyAlignment="1">
      <alignment horizontal="center" vertical="center"/>
    </xf>
    <xf numFmtId="1" fontId="9" fillId="0" borderId="8" xfId="0" applyNumberFormat="1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center" vertical="center"/>
    </xf>
    <xf numFmtId="9" fontId="8" fillId="0" borderId="0" xfId="1" applyFont="1" applyFill="1" applyBorder="1" applyAlignment="1">
      <alignment horizontal="center" vertical="center" wrapText="1"/>
    </xf>
    <xf numFmtId="9" fontId="6" fillId="0" borderId="0" xfId="1" applyFont="1" applyAlignment="1">
      <alignment horizontal="center"/>
    </xf>
    <xf numFmtId="9" fontId="3" fillId="0" borderId="11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7" fillId="0" borderId="0" xfId="0" applyFont="1" applyFill="1"/>
    <xf numFmtId="0" fontId="9" fillId="0" borderId="8" xfId="0" applyFont="1" applyFill="1" applyBorder="1" applyAlignment="1">
      <alignment horizontal="center" vertical="center"/>
    </xf>
    <xf numFmtId="1" fontId="9" fillId="0" borderId="8" xfId="0" applyNumberFormat="1" applyFont="1" applyFill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1" fontId="9" fillId="0" borderId="29" xfId="0" applyNumberFormat="1" applyFont="1" applyFill="1" applyBorder="1" applyAlignment="1">
      <alignment horizontal="center"/>
    </xf>
    <xf numFmtId="1" fontId="9" fillId="0" borderId="30" xfId="0" applyNumberFormat="1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1" fontId="9" fillId="0" borderId="29" xfId="0" applyNumberFormat="1" applyFont="1" applyFill="1" applyBorder="1" applyAlignment="1">
      <alignment horizontal="center" vertical="center"/>
    </xf>
    <xf numFmtId="1" fontId="9" fillId="0" borderId="11" xfId="0" applyNumberFormat="1" applyFont="1" applyFill="1" applyBorder="1" applyAlignment="1">
      <alignment horizontal="center" vertical="center"/>
    </xf>
    <xf numFmtId="2" fontId="9" fillId="0" borderId="20" xfId="1" applyNumberFormat="1" applyFont="1" applyFill="1" applyBorder="1" applyAlignment="1">
      <alignment horizontal="center"/>
    </xf>
    <xf numFmtId="2" fontId="9" fillId="0" borderId="21" xfId="1" applyNumberFormat="1" applyFont="1" applyFill="1" applyBorder="1" applyAlignment="1">
      <alignment horizontal="center"/>
    </xf>
    <xf numFmtId="2" fontId="9" fillId="0" borderId="11" xfId="1" applyNumberFormat="1" applyFont="1" applyFill="1" applyBorder="1" applyAlignment="1">
      <alignment horizontal="center"/>
    </xf>
    <xf numFmtId="2" fontId="9" fillId="0" borderId="9" xfId="1" applyNumberFormat="1" applyFont="1" applyFill="1" applyBorder="1" applyAlignment="1">
      <alignment horizontal="center"/>
    </xf>
    <xf numFmtId="2" fontId="7" fillId="0" borderId="28" xfId="1" applyNumberFormat="1" applyFont="1" applyBorder="1"/>
    <xf numFmtId="2" fontId="3" fillId="0" borderId="11" xfId="1" applyNumberFormat="1" applyFont="1" applyFill="1" applyBorder="1" applyAlignment="1">
      <alignment horizontal="center" vertical="center" wrapText="1"/>
    </xf>
    <xf numFmtId="2" fontId="7" fillId="0" borderId="0" xfId="1" applyNumberFormat="1" applyFont="1"/>
    <xf numFmtId="2" fontId="3" fillId="0" borderId="0" xfId="1" applyNumberFormat="1" applyFont="1" applyFill="1" applyAlignment="1">
      <alignment horizontal="center"/>
    </xf>
    <xf numFmtId="2" fontId="8" fillId="0" borderId="0" xfId="1" applyNumberFormat="1" applyFont="1" applyFill="1" applyBorder="1" applyAlignment="1">
      <alignment horizontal="center" vertical="center" wrapText="1"/>
    </xf>
    <xf numFmtId="2" fontId="11" fillId="0" borderId="0" xfId="1" applyNumberFormat="1" applyFont="1" applyFill="1" applyAlignment="1">
      <alignment horizontal="center"/>
    </xf>
    <xf numFmtId="2" fontId="6" fillId="0" borderId="0" xfId="1" applyNumberFormat="1" applyFont="1" applyAlignment="1">
      <alignment horizontal="center"/>
    </xf>
    <xf numFmtId="0" fontId="5" fillId="0" borderId="0" xfId="0" applyFont="1" applyFill="1" applyBorder="1" applyAlignment="1">
      <alignment vertical="center"/>
    </xf>
    <xf numFmtId="1" fontId="5" fillId="0" borderId="25" xfId="0" applyNumberFormat="1" applyFont="1" applyFill="1" applyBorder="1" applyAlignment="1">
      <alignment horizontal="center" vertical="center"/>
    </xf>
    <xf numFmtId="2" fontId="9" fillId="0" borderId="24" xfId="1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 vertical="center"/>
    </xf>
    <xf numFmtId="10" fontId="5" fillId="0" borderId="35" xfId="1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34" xfId="0" applyBorder="1" applyAlignment="1">
      <alignment horizontal="center"/>
    </xf>
    <xf numFmtId="0" fontId="4" fillId="0" borderId="2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2" fontId="3" fillId="0" borderId="32" xfId="1" applyNumberFormat="1" applyFont="1" applyFill="1" applyBorder="1" applyAlignment="1">
      <alignment horizontal="center" vertical="center" wrapText="1"/>
    </xf>
    <xf numFmtId="2" fontId="3" fillId="0" borderId="33" xfId="1" applyNumberFormat="1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/>
    </xf>
    <xf numFmtId="1" fontId="9" fillId="0" borderId="35" xfId="0" applyNumberFormat="1" applyFont="1" applyFill="1" applyBorder="1" applyAlignment="1">
      <alignment horizontal="center" vertical="center"/>
    </xf>
    <xf numFmtId="1" fontId="9" fillId="0" borderId="29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1" fontId="5" fillId="0" borderId="37" xfId="0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/>
    </xf>
    <xf numFmtId="0" fontId="5" fillId="0" borderId="36" xfId="0" applyFont="1" applyFill="1" applyBorder="1" applyAlignment="1">
      <alignment vertical="center"/>
    </xf>
    <xf numFmtId="1" fontId="5" fillId="0" borderId="36" xfId="0" applyNumberFormat="1" applyFont="1" applyFill="1" applyBorder="1" applyAlignment="1">
      <alignment horizontal="center" vertical="center"/>
    </xf>
    <xf numFmtId="1" fontId="5" fillId="0" borderId="38" xfId="0" applyNumberFormat="1" applyFont="1" applyFill="1" applyBorder="1" applyAlignment="1">
      <alignment horizontal="center" vertical="center"/>
    </xf>
    <xf numFmtId="1" fontId="5" fillId="0" borderId="39" xfId="0" applyNumberFormat="1" applyFont="1" applyFill="1" applyBorder="1" applyAlignment="1">
      <alignment horizontal="center" vertical="center"/>
    </xf>
    <xf numFmtId="9" fontId="9" fillId="0" borderId="40" xfId="1" applyFont="1" applyFill="1" applyBorder="1" applyAlignment="1">
      <alignment horizontal="center"/>
    </xf>
    <xf numFmtId="2" fontId="9" fillId="0" borderId="17" xfId="1" applyNumberFormat="1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2" xfId="0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64"/>
  <sheetViews>
    <sheetView tabSelected="1" view="pageBreakPreview" zoomScale="84" zoomScaleSheetLayoutView="84" workbookViewId="0">
      <pane xSplit="3" ySplit="6" topLeftCell="G7" activePane="bottomRight" state="frozen"/>
      <selection pane="topRight" activeCell="C1" sqref="C1"/>
      <selection pane="bottomLeft" activeCell="A7" sqref="A7"/>
      <selection pane="bottomRight" activeCell="R26" sqref="R26"/>
    </sheetView>
  </sheetViews>
  <sheetFormatPr defaultColWidth="9.109375" defaultRowHeight="15" x14ac:dyDescent="0.25"/>
  <cols>
    <col min="1" max="1" width="9.109375" style="6" customWidth="1"/>
    <col min="2" max="2" width="6.109375" style="28" customWidth="1"/>
    <col min="3" max="3" width="47.6640625" style="29" customWidth="1"/>
    <col min="4" max="4" width="17.33203125" style="4" customWidth="1"/>
    <col min="5" max="5" width="16.33203125" style="4" customWidth="1"/>
    <col min="6" max="6" width="12.21875" style="67" customWidth="1"/>
    <col min="7" max="7" width="15.44140625" style="28" customWidth="1"/>
    <col min="8" max="8" width="14.44140625" style="28" customWidth="1"/>
    <col min="9" max="9" width="11.6640625" style="42" customWidth="1"/>
    <col min="10" max="10" width="15.44140625" style="30" customWidth="1"/>
    <col min="11" max="11" width="14.33203125" style="28" customWidth="1"/>
    <col min="12" max="12" width="12.6640625" style="42" customWidth="1"/>
    <col min="13" max="13" width="16.6640625" style="6" customWidth="1"/>
    <col min="14" max="14" width="16.109375" style="6" customWidth="1"/>
    <col min="15" max="15" width="12.6640625" style="63" customWidth="1"/>
    <col min="16" max="17" width="9.109375" style="6" customWidth="1"/>
    <col min="18" max="18" width="9.109375" style="6"/>
    <col min="19" max="21" width="9.109375" style="6" customWidth="1"/>
    <col min="22" max="16384" width="9.109375" style="6"/>
  </cols>
  <sheetData>
    <row r="2" spans="2:15" ht="26.4" customHeight="1" thickBot="1" x14ac:dyDescent="0.3">
      <c r="B2" s="4"/>
      <c r="C2" s="5"/>
      <c r="D2" s="5"/>
      <c r="E2" s="5"/>
      <c r="F2" s="64"/>
      <c r="G2" s="5"/>
      <c r="H2" s="5"/>
      <c r="I2" s="81" t="s">
        <v>60</v>
      </c>
      <c r="J2" s="81"/>
      <c r="K2" s="81"/>
      <c r="L2" s="81"/>
      <c r="M2" s="81"/>
      <c r="N2" s="81"/>
      <c r="O2" s="81"/>
    </row>
    <row r="3" spans="2:15" ht="31.8" customHeight="1" thickBot="1" x14ac:dyDescent="0.3">
      <c r="B3" s="78" t="s">
        <v>58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80"/>
    </row>
    <row r="4" spans="2:15" ht="20.25" customHeight="1" thickBot="1" x14ac:dyDescent="0.3">
      <c r="B4" s="7"/>
      <c r="C4" s="8"/>
      <c r="D4" s="8"/>
      <c r="E4" s="8"/>
      <c r="F4" s="65"/>
      <c r="G4" s="8"/>
      <c r="H4" s="8"/>
      <c r="I4" s="41"/>
      <c r="J4" s="9"/>
      <c r="K4" s="82" t="s">
        <v>15</v>
      </c>
      <c r="L4" s="82"/>
      <c r="M4" s="82"/>
      <c r="N4" s="82"/>
      <c r="O4" s="61"/>
    </row>
    <row r="5" spans="2:15" ht="18" customHeight="1" thickBot="1" x14ac:dyDescent="0.3">
      <c r="B5" s="84" t="s">
        <v>6</v>
      </c>
      <c r="C5" s="86" t="s">
        <v>0</v>
      </c>
      <c r="D5" s="88" t="s">
        <v>19</v>
      </c>
      <c r="E5" s="90"/>
      <c r="F5" s="91" t="s">
        <v>20</v>
      </c>
      <c r="G5" s="88" t="s">
        <v>4</v>
      </c>
      <c r="H5" s="89"/>
      <c r="I5" s="90"/>
      <c r="J5" s="75" t="s">
        <v>18</v>
      </c>
      <c r="K5" s="76"/>
      <c r="L5" s="77"/>
      <c r="M5" s="75" t="s">
        <v>21</v>
      </c>
      <c r="N5" s="76"/>
      <c r="O5" s="77"/>
    </row>
    <row r="6" spans="2:15" ht="21.75" customHeight="1" thickBot="1" x14ac:dyDescent="0.3">
      <c r="B6" s="85"/>
      <c r="C6" s="87"/>
      <c r="D6" s="44" t="s">
        <v>2</v>
      </c>
      <c r="E6" s="45" t="s">
        <v>3</v>
      </c>
      <c r="F6" s="92"/>
      <c r="G6" s="3" t="s">
        <v>2</v>
      </c>
      <c r="H6" s="34" t="s">
        <v>3</v>
      </c>
      <c r="I6" s="43" t="s">
        <v>17</v>
      </c>
      <c r="J6" s="3" t="s">
        <v>2</v>
      </c>
      <c r="K6" s="34" t="s">
        <v>3</v>
      </c>
      <c r="L6" s="43" t="s">
        <v>17</v>
      </c>
      <c r="M6" s="2" t="s">
        <v>2</v>
      </c>
      <c r="N6" s="34" t="s">
        <v>3</v>
      </c>
      <c r="O6" s="62" t="s">
        <v>17</v>
      </c>
    </row>
    <row r="7" spans="2:15" ht="18" customHeight="1" x14ac:dyDescent="0.3">
      <c r="B7" s="11" t="s">
        <v>16</v>
      </c>
      <c r="C7" s="12" t="s">
        <v>7</v>
      </c>
      <c r="D7" s="93"/>
      <c r="E7" s="73"/>
      <c r="F7" s="73"/>
      <c r="G7" s="73"/>
      <c r="H7" s="73"/>
      <c r="I7" s="73"/>
      <c r="J7" s="73"/>
      <c r="K7" s="73"/>
      <c r="L7" s="73"/>
      <c r="M7" s="73"/>
      <c r="N7" s="73"/>
      <c r="O7" s="74"/>
    </row>
    <row r="8" spans="2:15" ht="18" customHeight="1" x14ac:dyDescent="0.3">
      <c r="B8" s="13">
        <v>1</v>
      </c>
      <c r="C8" s="1" t="s">
        <v>23</v>
      </c>
      <c r="D8" s="15">
        <f>G8+J8+M8</f>
        <v>10470333.7642096</v>
      </c>
      <c r="E8" s="33">
        <f>H8+K8+N8</f>
        <v>4779764.8381207008</v>
      </c>
      <c r="F8" s="57">
        <f>E8/D8*100</f>
        <v>45.650548929578683</v>
      </c>
      <c r="G8" s="16">
        <v>3144467.7996049002</v>
      </c>
      <c r="H8" s="33">
        <v>1581353.7847405002</v>
      </c>
      <c r="I8" s="57">
        <f>H8/G8*100</f>
        <v>50.290029522299321</v>
      </c>
      <c r="J8" s="21">
        <v>3227825.3912290996</v>
      </c>
      <c r="K8" s="33">
        <v>1069325.9433801998</v>
      </c>
      <c r="L8" s="57">
        <f>K8/J8*100</f>
        <v>33.128370149322706</v>
      </c>
      <c r="M8" s="16">
        <v>4098040.5733755999</v>
      </c>
      <c r="N8" s="33">
        <v>2129085.1100000003</v>
      </c>
      <c r="O8" s="57">
        <f>N8/M8*100</f>
        <v>51.953734275652863</v>
      </c>
    </row>
    <row r="9" spans="2:15" ht="18" customHeight="1" x14ac:dyDescent="0.3">
      <c r="B9" s="13">
        <v>2</v>
      </c>
      <c r="C9" s="1" t="s">
        <v>24</v>
      </c>
      <c r="D9" s="15">
        <f t="shared" ref="D9:D19" si="0">G9+J9+M9</f>
        <v>3062735</v>
      </c>
      <c r="E9" s="33">
        <f t="shared" ref="E9:E20" si="1">H9+K9+N9</f>
        <v>1182412.9607999998</v>
      </c>
      <c r="F9" s="57">
        <f t="shared" ref="F9:F20" si="2">E9/D9*100</f>
        <v>38.606440348250821</v>
      </c>
      <c r="G9" s="16">
        <v>1075312</v>
      </c>
      <c r="H9" s="33">
        <v>395704.29657999997</v>
      </c>
      <c r="I9" s="57">
        <f t="shared" ref="I9:I20" si="3">H9/G9*100</f>
        <v>36.799021733227185</v>
      </c>
      <c r="J9" s="21">
        <v>866081</v>
      </c>
      <c r="K9" s="33">
        <v>366243.25992999994</v>
      </c>
      <c r="L9" s="57">
        <f t="shared" ref="L9:L20" si="4">K9/J9*100</f>
        <v>42.287414217607818</v>
      </c>
      <c r="M9" s="16">
        <v>1121342</v>
      </c>
      <c r="N9" s="33">
        <v>420465.40428999992</v>
      </c>
      <c r="O9" s="57">
        <f t="shared" ref="O9:O20" si="5">N9/M9*100</f>
        <v>37.496624962767825</v>
      </c>
    </row>
    <row r="10" spans="2:15" ht="18" customHeight="1" x14ac:dyDescent="0.3">
      <c r="B10" s="13">
        <v>3</v>
      </c>
      <c r="C10" s="1" t="s">
        <v>8</v>
      </c>
      <c r="D10" s="15">
        <f t="shared" si="0"/>
        <v>923675</v>
      </c>
      <c r="E10" s="33">
        <f t="shared" si="1"/>
        <v>489505</v>
      </c>
      <c r="F10" s="57">
        <f t="shared" si="2"/>
        <v>52.995371748721141</v>
      </c>
      <c r="G10" s="16">
        <v>316954</v>
      </c>
      <c r="H10" s="33">
        <v>114697</v>
      </c>
      <c r="I10" s="57">
        <f t="shared" si="3"/>
        <v>36.187270077045881</v>
      </c>
      <c r="J10" s="21">
        <v>264174</v>
      </c>
      <c r="K10" s="33">
        <v>112769</v>
      </c>
      <c r="L10" s="57">
        <f t="shared" si="4"/>
        <v>42.687395428770429</v>
      </c>
      <c r="M10" s="16">
        <v>342547</v>
      </c>
      <c r="N10" s="33">
        <v>262039</v>
      </c>
      <c r="O10" s="57">
        <f t="shared" si="5"/>
        <v>76.497239794831074</v>
      </c>
    </row>
    <row r="11" spans="2:15" ht="18" customHeight="1" x14ac:dyDescent="0.3">
      <c r="B11" s="13">
        <v>4</v>
      </c>
      <c r="C11" s="1" t="s">
        <v>25</v>
      </c>
      <c r="D11" s="15">
        <f t="shared" si="0"/>
        <v>1134649.4797299998</v>
      </c>
      <c r="E11" s="33">
        <f t="shared" si="1"/>
        <v>553927.65924646438</v>
      </c>
      <c r="F11" s="57">
        <f t="shared" si="2"/>
        <v>48.819275832945038</v>
      </c>
      <c r="G11" s="16">
        <v>71325.267380000005</v>
      </c>
      <c r="H11" s="33">
        <v>47615.9530869796</v>
      </c>
      <c r="I11" s="57">
        <f t="shared" si="3"/>
        <v>66.758884804869837</v>
      </c>
      <c r="J11" s="21">
        <v>387509.92507999996</v>
      </c>
      <c r="K11" s="33">
        <v>136875.70615948481</v>
      </c>
      <c r="L11" s="57">
        <f t="shared" si="4"/>
        <v>35.321858177239548</v>
      </c>
      <c r="M11" s="16">
        <v>675814.28726999997</v>
      </c>
      <c r="N11" s="33">
        <v>369436</v>
      </c>
      <c r="O11" s="57">
        <f t="shared" si="5"/>
        <v>54.665313675501459</v>
      </c>
    </row>
    <row r="12" spans="2:15" ht="18" customHeight="1" x14ac:dyDescent="0.3">
      <c r="B12" s="13">
        <v>5</v>
      </c>
      <c r="C12" s="1" t="s">
        <v>26</v>
      </c>
      <c r="D12" s="15">
        <f t="shared" si="0"/>
        <v>1359193</v>
      </c>
      <c r="E12" s="33">
        <f t="shared" si="1"/>
        <v>711417</v>
      </c>
      <c r="F12" s="57">
        <f t="shared" si="2"/>
        <v>52.341131833374654</v>
      </c>
      <c r="G12" s="15">
        <v>230852</v>
      </c>
      <c r="H12" s="38">
        <v>93040</v>
      </c>
      <c r="I12" s="57">
        <f t="shared" si="3"/>
        <v>40.302878034411663</v>
      </c>
      <c r="J12" s="21">
        <v>403318</v>
      </c>
      <c r="K12" s="33">
        <v>167860</v>
      </c>
      <c r="L12" s="57">
        <f t="shared" si="4"/>
        <v>41.619764057145971</v>
      </c>
      <c r="M12" s="16">
        <v>725023</v>
      </c>
      <c r="N12" s="33">
        <v>450517</v>
      </c>
      <c r="O12" s="57">
        <f t="shared" si="5"/>
        <v>62.138304577923734</v>
      </c>
    </row>
    <row r="13" spans="2:15" ht="18" customHeight="1" x14ac:dyDescent="0.3">
      <c r="B13" s="13">
        <v>6</v>
      </c>
      <c r="C13" s="1" t="s">
        <v>27</v>
      </c>
      <c r="D13" s="15">
        <f t="shared" si="0"/>
        <v>98855.476043200004</v>
      </c>
      <c r="E13" s="33">
        <f t="shared" si="1"/>
        <v>66872.755765299997</v>
      </c>
      <c r="F13" s="57">
        <f t="shared" si="2"/>
        <v>67.64699179241876</v>
      </c>
      <c r="G13" s="15">
        <v>1163.5040895</v>
      </c>
      <c r="H13" s="38">
        <v>474.21376140000001</v>
      </c>
      <c r="I13" s="57">
        <f t="shared" si="3"/>
        <v>40.757378137260083</v>
      </c>
      <c r="J13" s="21">
        <v>23728.676271800003</v>
      </c>
      <c r="K13" s="33">
        <v>12647.5420039</v>
      </c>
      <c r="L13" s="57">
        <f t="shared" si="4"/>
        <v>53.300663968899045</v>
      </c>
      <c r="M13" s="15">
        <v>73963.295681899996</v>
      </c>
      <c r="N13" s="38">
        <v>53751</v>
      </c>
      <c r="O13" s="57">
        <f t="shared" si="5"/>
        <v>72.672532374938143</v>
      </c>
    </row>
    <row r="14" spans="2:15" ht="18" customHeight="1" x14ac:dyDescent="0.3">
      <c r="B14" s="13">
        <v>7</v>
      </c>
      <c r="C14" s="1" t="s">
        <v>28</v>
      </c>
      <c r="D14" s="15">
        <f t="shared" si="0"/>
        <v>1874052.8548456598</v>
      </c>
      <c r="E14" s="33">
        <f t="shared" si="1"/>
        <v>931716.06375961006</v>
      </c>
      <c r="F14" s="57">
        <f t="shared" si="2"/>
        <v>49.716637465720936</v>
      </c>
      <c r="G14" s="15">
        <v>447043.23735760001</v>
      </c>
      <c r="H14" s="38">
        <v>154980.49697074</v>
      </c>
      <c r="I14" s="57">
        <f t="shared" si="3"/>
        <v>34.667898766751186</v>
      </c>
      <c r="J14" s="21">
        <v>615090.92400530004</v>
      </c>
      <c r="K14" s="33">
        <v>332416.36095294001</v>
      </c>
      <c r="L14" s="57">
        <f t="shared" si="4"/>
        <v>54.043450810221302</v>
      </c>
      <c r="M14" s="15">
        <v>811918.69348275999</v>
      </c>
      <c r="N14" s="38">
        <v>444319.20583593001</v>
      </c>
      <c r="O14" s="57">
        <f t="shared" si="5"/>
        <v>54.724593657279129</v>
      </c>
    </row>
    <row r="15" spans="2:15" ht="18" customHeight="1" x14ac:dyDescent="0.3">
      <c r="B15" s="13">
        <v>8</v>
      </c>
      <c r="C15" s="1" t="s">
        <v>29</v>
      </c>
      <c r="D15" s="15">
        <f t="shared" si="0"/>
        <v>851226.22332850005</v>
      </c>
      <c r="E15" s="33">
        <f t="shared" si="1"/>
        <v>369427.95351619995</v>
      </c>
      <c r="F15" s="57">
        <f t="shared" si="2"/>
        <v>43.399503374278986</v>
      </c>
      <c r="G15" s="15">
        <v>115693.43856390002</v>
      </c>
      <c r="H15" s="38">
        <v>40929.664827999994</v>
      </c>
      <c r="I15" s="57">
        <f t="shared" si="3"/>
        <v>35.377688947669789</v>
      </c>
      <c r="J15" s="21">
        <v>320036.67050430004</v>
      </c>
      <c r="K15" s="33">
        <v>98049.288688199988</v>
      </c>
      <c r="L15" s="57">
        <f t="shared" si="4"/>
        <v>30.636891870452885</v>
      </c>
      <c r="M15" s="15">
        <v>415496.11426030006</v>
      </c>
      <c r="N15" s="38">
        <v>230449</v>
      </c>
      <c r="O15" s="57">
        <f t="shared" si="5"/>
        <v>55.463575251543332</v>
      </c>
    </row>
    <row r="16" spans="2:15" ht="18" customHeight="1" x14ac:dyDescent="0.3">
      <c r="B16" s="13">
        <v>9</v>
      </c>
      <c r="C16" s="1" t="s">
        <v>30</v>
      </c>
      <c r="D16" s="15">
        <f t="shared" si="0"/>
        <v>1026824.04</v>
      </c>
      <c r="E16" s="33">
        <f t="shared" si="1"/>
        <v>761083.53</v>
      </c>
      <c r="F16" s="57">
        <f t="shared" si="2"/>
        <v>74.12015110203302</v>
      </c>
      <c r="G16" s="15">
        <v>155975.31</v>
      </c>
      <c r="H16" s="38">
        <v>52892.71</v>
      </c>
      <c r="I16" s="57">
        <f t="shared" si="3"/>
        <v>33.910950393366747</v>
      </c>
      <c r="J16" s="21">
        <v>350864.58</v>
      </c>
      <c r="K16" s="33">
        <v>135193.82</v>
      </c>
      <c r="L16" s="57">
        <f t="shared" si="4"/>
        <v>38.531623796280606</v>
      </c>
      <c r="M16" s="15">
        <v>519984.15</v>
      </c>
      <c r="N16" s="38">
        <v>572997</v>
      </c>
      <c r="O16" s="57">
        <f t="shared" si="5"/>
        <v>110.19508960032725</v>
      </c>
    </row>
    <row r="17" spans="2:16" ht="18" customHeight="1" x14ac:dyDescent="0.3">
      <c r="B17" s="13">
        <v>10</v>
      </c>
      <c r="C17" s="1" t="s">
        <v>31</v>
      </c>
      <c r="D17" s="15">
        <f t="shared" si="0"/>
        <v>687852</v>
      </c>
      <c r="E17" s="33">
        <f t="shared" si="1"/>
        <v>533549</v>
      </c>
      <c r="F17" s="57">
        <f t="shared" si="2"/>
        <v>77.567412757395488</v>
      </c>
      <c r="G17" s="15">
        <v>94289</v>
      </c>
      <c r="H17" s="38">
        <v>41680</v>
      </c>
      <c r="I17" s="57">
        <f t="shared" si="3"/>
        <v>44.204520145510081</v>
      </c>
      <c r="J17" s="21">
        <v>213833</v>
      </c>
      <c r="K17" s="33">
        <v>163775</v>
      </c>
      <c r="L17" s="57">
        <f t="shared" si="4"/>
        <v>76.590142774969252</v>
      </c>
      <c r="M17" s="15">
        <v>379730</v>
      </c>
      <c r="N17" s="38">
        <v>328094</v>
      </c>
      <c r="O17" s="57">
        <f t="shared" si="5"/>
        <v>86.401917151660385</v>
      </c>
    </row>
    <row r="18" spans="2:16" ht="18" customHeight="1" x14ac:dyDescent="0.3">
      <c r="B18" s="13">
        <v>11</v>
      </c>
      <c r="C18" s="1" t="s">
        <v>32</v>
      </c>
      <c r="D18" s="15">
        <f t="shared" si="0"/>
        <v>11495654</v>
      </c>
      <c r="E18" s="33">
        <f t="shared" si="1"/>
        <v>6425718</v>
      </c>
      <c r="F18" s="57">
        <f t="shared" si="2"/>
        <v>55.89693287567632</v>
      </c>
      <c r="G18" s="15">
        <v>2026576</v>
      </c>
      <c r="H18" s="38">
        <v>2594051</v>
      </c>
      <c r="I18" s="57">
        <f t="shared" si="3"/>
        <v>128.00166389022667</v>
      </c>
      <c r="J18" s="21">
        <v>4080321</v>
      </c>
      <c r="K18" s="33">
        <v>1449035</v>
      </c>
      <c r="L18" s="57">
        <f t="shared" si="4"/>
        <v>35.512769706108905</v>
      </c>
      <c r="M18" s="15">
        <v>5388757</v>
      </c>
      <c r="N18" s="38">
        <v>2382632</v>
      </c>
      <c r="O18" s="57">
        <f t="shared" si="5"/>
        <v>44.214871815522578</v>
      </c>
    </row>
    <row r="19" spans="2:16" ht="18" customHeight="1" thickBot="1" x14ac:dyDescent="0.35">
      <c r="B19" s="13">
        <v>12</v>
      </c>
      <c r="C19" s="1" t="s">
        <v>33</v>
      </c>
      <c r="D19" s="15">
        <f t="shared" si="0"/>
        <v>1589988.3744113001</v>
      </c>
      <c r="E19" s="33">
        <f t="shared" si="1"/>
        <v>925441.00338670006</v>
      </c>
      <c r="F19" s="58">
        <f t="shared" si="2"/>
        <v>58.204262262568342</v>
      </c>
      <c r="G19" s="15">
        <v>236692.02621249994</v>
      </c>
      <c r="H19" s="38">
        <v>84804.347795599999</v>
      </c>
      <c r="I19" s="58">
        <f t="shared" si="3"/>
        <v>35.828983828742686</v>
      </c>
      <c r="J19" s="21">
        <v>476354.56409880001</v>
      </c>
      <c r="K19" s="33">
        <v>231975.65559109999</v>
      </c>
      <c r="L19" s="58">
        <f t="shared" si="4"/>
        <v>48.698107056026075</v>
      </c>
      <c r="M19" s="15">
        <v>876941.78410000005</v>
      </c>
      <c r="N19" s="38">
        <v>608661</v>
      </c>
      <c r="O19" s="57">
        <f t="shared" si="5"/>
        <v>69.407229879536985</v>
      </c>
    </row>
    <row r="20" spans="2:16" ht="18" customHeight="1" thickBot="1" x14ac:dyDescent="0.35">
      <c r="B20" s="17"/>
      <c r="C20" s="18" t="s">
        <v>1</v>
      </c>
      <c r="D20" s="19">
        <f>SUM(D8:D19)</f>
        <v>34575039.212568261</v>
      </c>
      <c r="E20" s="19">
        <f t="shared" si="1"/>
        <v>17730835.764594972</v>
      </c>
      <c r="F20" s="59">
        <f t="shared" si="2"/>
        <v>51.282185554686791</v>
      </c>
      <c r="G20" s="19">
        <f>SUM(G8:G19)</f>
        <v>7916343.5832083989</v>
      </c>
      <c r="H20" s="39">
        <f>SUM(H8:H19)</f>
        <v>5202223.46776322</v>
      </c>
      <c r="I20" s="59">
        <f t="shared" si="3"/>
        <v>65.71497829879209</v>
      </c>
      <c r="J20" s="19">
        <f>SUM(J8:J19)</f>
        <v>11229137.731189299</v>
      </c>
      <c r="K20" s="39">
        <f>SUM(K8:K19)</f>
        <v>4276166.5767058246</v>
      </c>
      <c r="L20" s="59">
        <f t="shared" si="4"/>
        <v>38.080987864532389</v>
      </c>
      <c r="M20" s="19">
        <f>SUM(M8:M19)</f>
        <v>15429557.898170561</v>
      </c>
      <c r="N20" s="39">
        <f>SUM(N8:N19)</f>
        <v>8252445.7201259304</v>
      </c>
      <c r="O20" s="57">
        <f t="shared" si="5"/>
        <v>53.484654418415964</v>
      </c>
    </row>
    <row r="21" spans="2:16" ht="18" customHeight="1" thickBot="1" x14ac:dyDescent="0.35">
      <c r="B21" s="20" t="s">
        <v>9</v>
      </c>
      <c r="C21" s="12" t="s">
        <v>10</v>
      </c>
      <c r="D21" s="36"/>
      <c r="E21" s="37"/>
      <c r="F21" s="105"/>
      <c r="G21" s="73"/>
      <c r="H21" s="73"/>
      <c r="I21" s="107"/>
      <c r="J21" s="73"/>
      <c r="K21" s="73"/>
      <c r="L21" s="107"/>
      <c r="M21" s="73"/>
      <c r="N21" s="73"/>
      <c r="O21" s="108"/>
    </row>
    <row r="22" spans="2:16" ht="18" customHeight="1" x14ac:dyDescent="0.3">
      <c r="B22" s="13">
        <v>13</v>
      </c>
      <c r="C22" s="1" t="s">
        <v>34</v>
      </c>
      <c r="D22" s="14">
        <f>J22+G22+M22</f>
        <v>473163.97109608498</v>
      </c>
      <c r="E22" s="35">
        <f>H22+K22+N22</f>
        <v>196508.21007324755</v>
      </c>
      <c r="F22" s="106">
        <f>E22/D22*100</f>
        <v>41.530679019798569</v>
      </c>
      <c r="G22" s="103">
        <v>118127.75038307993</v>
      </c>
      <c r="H22" s="40">
        <v>41690.174529029704</v>
      </c>
      <c r="I22" s="106">
        <f>H22/G22*100</f>
        <v>35.292447704990082</v>
      </c>
      <c r="J22" s="103">
        <v>102964.8782651002</v>
      </c>
      <c r="K22" s="35">
        <v>45544.035544217855</v>
      </c>
      <c r="L22" s="106">
        <f>K22/J22*100</f>
        <v>44.232593008032474</v>
      </c>
      <c r="M22" s="103">
        <v>252071.34244790487</v>
      </c>
      <c r="N22" s="40">
        <v>109274</v>
      </c>
      <c r="O22" s="106">
        <f>N22/M22*100</f>
        <v>43.350425692513404</v>
      </c>
    </row>
    <row r="23" spans="2:16" ht="18" customHeight="1" x14ac:dyDescent="0.3">
      <c r="B23" s="13">
        <v>14</v>
      </c>
      <c r="C23" s="1" t="s">
        <v>35</v>
      </c>
      <c r="D23" s="14">
        <f t="shared" ref="D23:D32" si="6">J23+G23+M23</f>
        <v>82263.916743399997</v>
      </c>
      <c r="E23" s="35">
        <f t="shared" ref="E23:E33" si="7">H23+K23+N23</f>
        <v>65597.151009199995</v>
      </c>
      <c r="F23" s="57">
        <f t="shared" ref="F23:F33" si="8">E23/D23*100</f>
        <v>79.739883056884509</v>
      </c>
      <c r="G23" s="103">
        <v>744.12298969999995</v>
      </c>
      <c r="H23" s="40">
        <v>407.22676439999998</v>
      </c>
      <c r="I23" s="57">
        <f t="shared" ref="I23:I33" si="9">H23/G23*100</f>
        <v>54.725733519424956</v>
      </c>
      <c r="J23" s="103">
        <v>7094.163806999999</v>
      </c>
      <c r="K23" s="35">
        <v>9877.0128748999996</v>
      </c>
      <c r="L23" s="57">
        <f t="shared" ref="L23:L33" si="10">K23/J23*100</f>
        <v>139.22730209801597</v>
      </c>
      <c r="M23" s="103">
        <v>74425.629946699992</v>
      </c>
      <c r="N23" s="40">
        <v>55312.911369899994</v>
      </c>
      <c r="O23" s="57">
        <f t="shared" ref="O23:O33" si="11">N23/M23*100</f>
        <v>74.319708693782516</v>
      </c>
    </row>
    <row r="24" spans="2:16" ht="18" customHeight="1" x14ac:dyDescent="0.3">
      <c r="B24" s="13">
        <v>15</v>
      </c>
      <c r="C24" s="1" t="s">
        <v>47</v>
      </c>
      <c r="D24" s="14">
        <f t="shared" si="6"/>
        <v>4730574.9482608</v>
      </c>
      <c r="E24" s="35">
        <f t="shared" si="7"/>
        <v>4497209.6141371746</v>
      </c>
      <c r="F24" s="57">
        <f t="shared" si="8"/>
        <v>95.066871645075139</v>
      </c>
      <c r="G24" s="103">
        <v>771228.60940920003</v>
      </c>
      <c r="H24" s="40">
        <v>539154.78517540009</v>
      </c>
      <c r="I24" s="57">
        <f t="shared" si="9"/>
        <v>69.908556113915409</v>
      </c>
      <c r="J24" s="103">
        <v>1495134.3417352</v>
      </c>
      <c r="K24" s="35">
        <v>1417298.6488490601</v>
      </c>
      <c r="L24" s="57">
        <f t="shared" si="10"/>
        <v>94.794066946799802</v>
      </c>
      <c r="M24" s="103">
        <v>2464211.9971163999</v>
      </c>
      <c r="N24" s="40">
        <v>2540756.1801127144</v>
      </c>
      <c r="O24" s="57">
        <f t="shared" si="11"/>
        <v>103.10623367980862</v>
      </c>
    </row>
    <row r="25" spans="2:16" ht="18" customHeight="1" x14ac:dyDescent="0.3">
      <c r="B25" s="13">
        <v>16</v>
      </c>
      <c r="C25" s="1" t="s">
        <v>48</v>
      </c>
      <c r="D25" s="14">
        <f t="shared" si="6"/>
        <v>1677650.7267793</v>
      </c>
      <c r="E25" s="35">
        <f t="shared" si="7"/>
        <v>1659171.615834702</v>
      </c>
      <c r="F25" s="57">
        <f t="shared" si="8"/>
        <v>98.898512625445363</v>
      </c>
      <c r="G25" s="103">
        <v>83882.536338965001</v>
      </c>
      <c r="H25" s="40">
        <v>82933.177355370004</v>
      </c>
      <c r="I25" s="57">
        <f t="shared" si="9"/>
        <v>98.868228090101269</v>
      </c>
      <c r="J25" s="103">
        <v>301977.130820274</v>
      </c>
      <c r="K25" s="35">
        <v>298559.43847933202</v>
      </c>
      <c r="L25" s="57">
        <f t="shared" si="10"/>
        <v>98.868228090101269</v>
      </c>
      <c r="M25" s="103">
        <v>1291791.059620061</v>
      </c>
      <c r="N25" s="40">
        <v>1277679</v>
      </c>
      <c r="O25" s="57">
        <f t="shared" si="11"/>
        <v>98.907558655483214</v>
      </c>
    </row>
    <row r="26" spans="2:16" ht="18" customHeight="1" x14ac:dyDescent="0.3">
      <c r="B26" s="13">
        <v>17</v>
      </c>
      <c r="C26" s="1" t="s">
        <v>36</v>
      </c>
      <c r="D26" s="14">
        <f t="shared" si="6"/>
        <v>361177.74931400002</v>
      </c>
      <c r="E26" s="35">
        <f t="shared" si="7"/>
        <v>452353.74664925138</v>
      </c>
      <c r="F26" s="57">
        <f t="shared" si="8"/>
        <v>125.24407926801298</v>
      </c>
      <c r="G26" s="103">
        <v>50328.128958100002</v>
      </c>
      <c r="H26" s="40">
        <v>55660.355671599973</v>
      </c>
      <c r="I26" s="57">
        <f t="shared" si="9"/>
        <v>110.59492340344947</v>
      </c>
      <c r="J26" s="103">
        <v>114600.89785800003</v>
      </c>
      <c r="K26" s="35">
        <v>117350.80750489999</v>
      </c>
      <c r="L26" s="57">
        <f t="shared" si="10"/>
        <v>102.39955331790449</v>
      </c>
      <c r="M26" s="103">
        <v>196248.72249790002</v>
      </c>
      <c r="N26" s="40">
        <v>279342.58347275143</v>
      </c>
      <c r="O26" s="57">
        <f t="shared" si="11"/>
        <v>142.34109650101828</v>
      </c>
    </row>
    <row r="27" spans="2:16" ht="18" customHeight="1" x14ac:dyDescent="0.3">
      <c r="B27" s="13">
        <v>18</v>
      </c>
      <c r="C27" s="1" t="s">
        <v>37</v>
      </c>
      <c r="D27" s="14">
        <f t="shared" si="6"/>
        <v>515697</v>
      </c>
      <c r="E27" s="35">
        <f t="shared" si="7"/>
        <v>268977</v>
      </c>
      <c r="F27" s="57">
        <f t="shared" si="8"/>
        <v>52.157953216714468</v>
      </c>
      <c r="G27" s="103">
        <v>23625</v>
      </c>
      <c r="H27" s="40">
        <v>9065</v>
      </c>
      <c r="I27" s="57">
        <f t="shared" si="9"/>
        <v>38.370370370370374</v>
      </c>
      <c r="J27" s="103">
        <v>156454</v>
      </c>
      <c r="K27" s="35">
        <v>31446</v>
      </c>
      <c r="L27" s="57">
        <f t="shared" si="10"/>
        <v>20.099198486456082</v>
      </c>
      <c r="M27" s="103">
        <v>335618</v>
      </c>
      <c r="N27" s="40">
        <v>228466</v>
      </c>
      <c r="O27" s="57">
        <f t="shared" si="11"/>
        <v>68.073226108254019</v>
      </c>
    </row>
    <row r="28" spans="2:16" ht="18" customHeight="1" x14ac:dyDescent="0.3">
      <c r="B28" s="13">
        <v>19</v>
      </c>
      <c r="C28" s="1" t="s">
        <v>38</v>
      </c>
      <c r="D28" s="14">
        <f t="shared" si="6"/>
        <v>97208.809999999983</v>
      </c>
      <c r="E28" s="35">
        <f t="shared" si="7"/>
        <v>107256.99</v>
      </c>
      <c r="F28" s="57">
        <f t="shared" si="8"/>
        <v>110.3366968487733</v>
      </c>
      <c r="G28" s="103">
        <v>0</v>
      </c>
      <c r="H28" s="40">
        <v>0</v>
      </c>
      <c r="I28" s="57">
        <v>0</v>
      </c>
      <c r="J28" s="103">
        <v>23344.11</v>
      </c>
      <c r="K28" s="35">
        <v>14906.329999999998</v>
      </c>
      <c r="L28" s="57">
        <f t="shared" si="10"/>
        <v>63.854779642487969</v>
      </c>
      <c r="M28" s="103">
        <v>73864.699999999983</v>
      </c>
      <c r="N28" s="40">
        <v>92350.66</v>
      </c>
      <c r="O28" s="57">
        <f t="shared" si="11"/>
        <v>125.02678546044325</v>
      </c>
    </row>
    <row r="29" spans="2:16" ht="18" customHeight="1" x14ac:dyDescent="0.3">
      <c r="B29" s="13">
        <v>20</v>
      </c>
      <c r="C29" s="1" t="s">
        <v>39</v>
      </c>
      <c r="D29" s="14">
        <f t="shared" si="6"/>
        <v>665444.44826968317</v>
      </c>
      <c r="E29" s="35">
        <f t="shared" si="7"/>
        <v>332700.33600138058</v>
      </c>
      <c r="F29" s="57">
        <f t="shared" si="8"/>
        <v>49.996710749707518</v>
      </c>
      <c r="G29" s="103">
        <v>52047.470200333999</v>
      </c>
      <c r="H29" s="40">
        <v>72841.219472981553</v>
      </c>
      <c r="I29" s="57">
        <f t="shared" si="9"/>
        <v>139.9515080994544</v>
      </c>
      <c r="J29" s="103">
        <v>165491.71979915202</v>
      </c>
      <c r="K29" s="35">
        <v>59994.899659899987</v>
      </c>
      <c r="L29" s="57">
        <f t="shared" si="10"/>
        <v>36.252508423208376</v>
      </c>
      <c r="M29" s="103">
        <v>447905.25827019708</v>
      </c>
      <c r="N29" s="40">
        <v>199864.216868499</v>
      </c>
      <c r="O29" s="57">
        <f t="shared" si="11"/>
        <v>44.621984935022063</v>
      </c>
    </row>
    <row r="30" spans="2:16" ht="18" customHeight="1" x14ac:dyDescent="0.3">
      <c r="B30" s="13">
        <v>21</v>
      </c>
      <c r="C30" s="1" t="s">
        <v>40</v>
      </c>
      <c r="D30" s="14">
        <f t="shared" si="6"/>
        <v>1807505.4664758323</v>
      </c>
      <c r="E30" s="35">
        <f t="shared" si="7"/>
        <v>1455074.7375647</v>
      </c>
      <c r="F30" s="57">
        <f t="shared" si="8"/>
        <v>80.501816705523936</v>
      </c>
      <c r="G30" s="103">
        <v>357329.14220467047</v>
      </c>
      <c r="H30" s="40">
        <v>113533.45648369999</v>
      </c>
      <c r="I30" s="57">
        <f t="shared" si="9"/>
        <v>31.772795183514717</v>
      </c>
      <c r="J30" s="103">
        <v>633303.90307512064</v>
      </c>
      <c r="K30" s="40">
        <v>274434.28108099999</v>
      </c>
      <c r="L30" s="57">
        <f t="shared" si="10"/>
        <v>43.333742259985314</v>
      </c>
      <c r="M30" s="103">
        <v>816872.42119604128</v>
      </c>
      <c r="N30" s="40">
        <v>1067107</v>
      </c>
      <c r="O30" s="57">
        <f t="shared" si="11"/>
        <v>130.63325095950387</v>
      </c>
      <c r="P30" s="10"/>
    </row>
    <row r="31" spans="2:16" ht="18" customHeight="1" x14ac:dyDescent="0.3">
      <c r="B31" s="100">
        <v>22</v>
      </c>
      <c r="C31" s="101" t="s">
        <v>41</v>
      </c>
      <c r="D31" s="102">
        <f t="shared" si="6"/>
        <v>68080.25</v>
      </c>
      <c r="E31" s="35">
        <f t="shared" si="7"/>
        <v>25912.66</v>
      </c>
      <c r="F31" s="57">
        <f t="shared" si="8"/>
        <v>38.061934261404737</v>
      </c>
      <c r="G31" s="103">
        <v>0</v>
      </c>
      <c r="H31" s="35">
        <v>0</v>
      </c>
      <c r="I31" s="57">
        <v>0</v>
      </c>
      <c r="J31" s="103">
        <v>11185.33</v>
      </c>
      <c r="K31" s="35">
        <v>1846.66</v>
      </c>
      <c r="L31" s="57">
        <f t="shared" si="10"/>
        <v>16.50966042128395</v>
      </c>
      <c r="M31" s="103">
        <v>56894.920000000006</v>
      </c>
      <c r="N31" s="35">
        <v>24066</v>
      </c>
      <c r="O31" s="57">
        <f t="shared" si="11"/>
        <v>42.29903126676335</v>
      </c>
      <c r="P31" s="10"/>
    </row>
    <row r="32" spans="2:16" ht="18" customHeight="1" thickBot="1" x14ac:dyDescent="0.35">
      <c r="B32" s="24">
        <v>23</v>
      </c>
      <c r="C32" s="68" t="s">
        <v>59</v>
      </c>
      <c r="D32" s="69">
        <f t="shared" si="6"/>
        <v>69655</v>
      </c>
      <c r="E32" s="99">
        <f t="shared" si="7"/>
        <v>214516</v>
      </c>
      <c r="F32" s="70">
        <f t="shared" si="8"/>
        <v>307.96927715167612</v>
      </c>
      <c r="G32" s="104">
        <v>0</v>
      </c>
      <c r="H32" s="71">
        <v>0</v>
      </c>
      <c r="I32" s="70">
        <v>0</v>
      </c>
      <c r="J32" s="104">
        <v>21125</v>
      </c>
      <c r="K32" s="71">
        <v>173156</v>
      </c>
      <c r="L32" s="70">
        <f t="shared" si="10"/>
        <v>819.67337278106504</v>
      </c>
      <c r="M32" s="71">
        <v>48530</v>
      </c>
      <c r="N32" s="71">
        <v>41360</v>
      </c>
      <c r="O32" s="70">
        <f t="shared" si="11"/>
        <v>85.225633628683283</v>
      </c>
      <c r="P32" s="10"/>
    </row>
    <row r="33" spans="2:16" ht="18" customHeight="1" thickBot="1" x14ac:dyDescent="0.35">
      <c r="B33" s="17"/>
      <c r="C33" s="18" t="s">
        <v>1</v>
      </c>
      <c r="D33" s="19">
        <f>SUM(D22:D32)</f>
        <v>10548422.286939099</v>
      </c>
      <c r="E33" s="55">
        <f t="shared" si="7"/>
        <v>9275278.0612696558</v>
      </c>
      <c r="F33" s="59">
        <f t="shared" si="8"/>
        <v>87.930477269137853</v>
      </c>
      <c r="G33" s="32">
        <f>SUM(G22:G32)</f>
        <v>1457312.7604840493</v>
      </c>
      <c r="H33" s="39">
        <f>SUM(H22:H32)</f>
        <v>915285.39545248123</v>
      </c>
      <c r="I33" s="59">
        <f t="shared" si="9"/>
        <v>62.806380364669792</v>
      </c>
      <c r="J33" s="32">
        <f>SUM(J22:J32)</f>
        <v>3032675.4753598468</v>
      </c>
      <c r="K33" s="39">
        <f>SUM(K22:K32)</f>
        <v>2444414.1139933104</v>
      </c>
      <c r="L33" s="59">
        <f t="shared" si="10"/>
        <v>80.602561462771234</v>
      </c>
      <c r="M33" s="39">
        <f>SUM(M22:M32)</f>
        <v>6058434.0510952044</v>
      </c>
      <c r="N33" s="55">
        <f>SUM(N22:N32)</f>
        <v>5915578.5518238647</v>
      </c>
      <c r="O33" s="59">
        <f t="shared" si="11"/>
        <v>97.64203921233549</v>
      </c>
      <c r="P33" s="10"/>
    </row>
    <row r="34" spans="2:16" ht="18" customHeight="1" x14ac:dyDescent="0.3">
      <c r="B34" s="24" t="s">
        <v>51</v>
      </c>
      <c r="C34" s="25" t="s">
        <v>50</v>
      </c>
      <c r="D34" s="94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4"/>
      <c r="P34" s="10"/>
    </row>
    <row r="35" spans="2:16" ht="18" customHeight="1" x14ac:dyDescent="0.3">
      <c r="B35" s="13">
        <v>24</v>
      </c>
      <c r="C35" s="1" t="s">
        <v>44</v>
      </c>
      <c r="D35" s="14">
        <f>G35+J35+M35</f>
        <v>301594.5898893</v>
      </c>
      <c r="E35" s="35">
        <f>H35+K35+N35</f>
        <v>169250.22968695778</v>
      </c>
      <c r="F35" s="57">
        <f>E35/D35*100</f>
        <v>56.118456816178607</v>
      </c>
      <c r="G35" s="14">
        <v>124.39096790000002</v>
      </c>
      <c r="H35" s="40">
        <v>0</v>
      </c>
      <c r="I35" s="57">
        <f>H35/G35*100</f>
        <v>0</v>
      </c>
      <c r="J35" s="14">
        <v>47313.491341999994</v>
      </c>
      <c r="K35" s="35">
        <v>37895.569592718661</v>
      </c>
      <c r="L35" s="57">
        <f>K35/J35*100</f>
        <v>80.094637951773635</v>
      </c>
      <c r="M35" s="14">
        <v>254156.70757939998</v>
      </c>
      <c r="N35" s="40">
        <v>131354.66009423914</v>
      </c>
      <c r="O35" s="57">
        <f>N35/M35*100</f>
        <v>51.68254709673684</v>
      </c>
    </row>
    <row r="36" spans="2:16" ht="18" customHeight="1" x14ac:dyDescent="0.3">
      <c r="B36" s="13">
        <v>25</v>
      </c>
      <c r="C36" s="1" t="s">
        <v>22</v>
      </c>
      <c r="D36" s="14">
        <f t="shared" ref="D36:D39" si="12">G36+J36+M36</f>
        <v>526541.42470269999</v>
      </c>
      <c r="E36" s="35">
        <f t="shared" ref="E36:E39" si="13">H36+K36+N36</f>
        <v>340639.22961299994</v>
      </c>
      <c r="F36" s="57">
        <f t="shared" ref="F36:F39" si="14">E36/D36*100</f>
        <v>64.693718980483709</v>
      </c>
      <c r="G36" s="14">
        <v>207956.64909570001</v>
      </c>
      <c r="H36" s="40">
        <v>85688.115586700034</v>
      </c>
      <c r="I36" s="57">
        <f t="shared" ref="I36:I39" si="15">H36/G36*100</f>
        <v>41.204797230247273</v>
      </c>
      <c r="J36" s="14">
        <v>221848.65292590001</v>
      </c>
      <c r="K36" s="35">
        <v>132577.5689307999</v>
      </c>
      <c r="L36" s="57">
        <f t="shared" ref="L36:L39" si="16">K36/J36*100</f>
        <v>59.760366890793037</v>
      </c>
      <c r="M36" s="14">
        <v>96736.122681099994</v>
      </c>
      <c r="N36" s="40">
        <v>122373.54509550004</v>
      </c>
      <c r="O36" s="57">
        <f t="shared" ref="O36:O39" si="17">N36/M36*100</f>
        <v>126.50242918967953</v>
      </c>
    </row>
    <row r="37" spans="2:16" ht="18" customHeight="1" x14ac:dyDescent="0.3">
      <c r="B37" s="13">
        <v>26</v>
      </c>
      <c r="C37" s="1" t="s">
        <v>45</v>
      </c>
      <c r="D37" s="14">
        <f t="shared" si="12"/>
        <v>153078.24145289999</v>
      </c>
      <c r="E37" s="35">
        <f t="shared" si="13"/>
        <v>31816</v>
      </c>
      <c r="F37" s="57">
        <f t="shared" si="14"/>
        <v>20.784142604479378</v>
      </c>
      <c r="G37" s="14">
        <v>0</v>
      </c>
      <c r="H37" s="40">
        <v>0</v>
      </c>
      <c r="I37" s="57">
        <v>0</v>
      </c>
      <c r="J37" s="14">
        <v>62573.436275499997</v>
      </c>
      <c r="K37" s="35">
        <v>13761</v>
      </c>
      <c r="L37" s="57">
        <f t="shared" si="16"/>
        <v>21.991760112730109</v>
      </c>
      <c r="M37" s="14">
        <v>90504.805177400005</v>
      </c>
      <c r="N37" s="40">
        <v>18055</v>
      </c>
      <c r="O37" s="57">
        <f t="shared" si="17"/>
        <v>19.949217021803527</v>
      </c>
    </row>
    <row r="38" spans="2:16" ht="18" customHeight="1" thickBot="1" x14ac:dyDescent="0.35">
      <c r="B38" s="13">
        <v>27</v>
      </c>
      <c r="C38" s="1" t="s">
        <v>46</v>
      </c>
      <c r="D38" s="14">
        <f t="shared" si="12"/>
        <v>48475.038729367996</v>
      </c>
      <c r="E38" s="35">
        <f t="shared" si="13"/>
        <v>26859.656077399992</v>
      </c>
      <c r="F38" s="58">
        <f t="shared" si="14"/>
        <v>55.409251403294711</v>
      </c>
      <c r="G38" s="14">
        <v>0</v>
      </c>
      <c r="H38" s="40">
        <v>0</v>
      </c>
      <c r="I38" s="58">
        <v>0</v>
      </c>
      <c r="J38" s="14">
        <v>584.60546950000003</v>
      </c>
      <c r="K38" s="35">
        <v>4136.9587563999994</v>
      </c>
      <c r="L38" s="58">
        <f t="shared" si="16"/>
        <v>707.64968380098253</v>
      </c>
      <c r="M38" s="14">
        <v>47890.433259867998</v>
      </c>
      <c r="N38" s="40">
        <v>22722.697320999992</v>
      </c>
      <c r="O38" s="57">
        <f t="shared" si="17"/>
        <v>47.447257780483532</v>
      </c>
    </row>
    <row r="39" spans="2:16" ht="18" customHeight="1" thickBot="1" x14ac:dyDescent="0.35">
      <c r="B39" s="17"/>
      <c r="C39" s="18" t="s">
        <v>1</v>
      </c>
      <c r="D39" s="19">
        <f t="shared" si="12"/>
        <v>1029689.2947742681</v>
      </c>
      <c r="E39" s="19">
        <f t="shared" si="13"/>
        <v>568565.11537735781</v>
      </c>
      <c r="F39" s="59">
        <f t="shared" si="14"/>
        <v>55.217153199791255</v>
      </c>
      <c r="G39" s="55">
        <f t="shared" ref="G39:H39" si="18">SUM(G35:G38)</f>
        <v>208081.0400636</v>
      </c>
      <c r="H39" s="56">
        <f t="shared" si="18"/>
        <v>85688.115586700034</v>
      </c>
      <c r="I39" s="59">
        <f t="shared" si="15"/>
        <v>41.180164978274547</v>
      </c>
      <c r="J39" s="55">
        <f t="shared" ref="J39:K39" si="19">SUM(J35:J38)</f>
        <v>332320.18601290003</v>
      </c>
      <c r="K39" s="56">
        <f t="shared" si="19"/>
        <v>188371.09727991858</v>
      </c>
      <c r="L39" s="59">
        <f t="shared" si="16"/>
        <v>56.683615744186653</v>
      </c>
      <c r="M39" s="19">
        <f t="shared" ref="M39:N39" si="20">SUM(M35:M38)</f>
        <v>489288.06869776797</v>
      </c>
      <c r="N39" s="39">
        <f t="shared" si="20"/>
        <v>294505.90251073916</v>
      </c>
      <c r="O39" s="57">
        <f t="shared" si="17"/>
        <v>60.19069774060948</v>
      </c>
      <c r="P39" s="10"/>
    </row>
    <row r="40" spans="2:16" ht="18" customHeight="1" x14ac:dyDescent="0.3">
      <c r="B40" s="20" t="s">
        <v>52</v>
      </c>
      <c r="C40" s="12" t="s">
        <v>11</v>
      </c>
      <c r="D40" s="72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4"/>
      <c r="P40" s="22"/>
    </row>
    <row r="41" spans="2:16" ht="18" customHeight="1" thickBot="1" x14ac:dyDescent="0.35">
      <c r="B41" s="13">
        <v>28</v>
      </c>
      <c r="C41" s="1" t="s">
        <v>42</v>
      </c>
      <c r="D41" s="15">
        <f>G41+J41+M41</f>
        <v>1106801</v>
      </c>
      <c r="E41" s="33">
        <f>H41+K41+N41</f>
        <v>741941</v>
      </c>
      <c r="F41" s="58">
        <f>E41/D41*100</f>
        <v>67.034724399417783</v>
      </c>
      <c r="G41" s="14">
        <v>793210</v>
      </c>
      <c r="H41" s="40">
        <v>557156</v>
      </c>
      <c r="I41" s="57">
        <f>H41/G41*100</f>
        <v>70.240667666822148</v>
      </c>
      <c r="J41" s="14">
        <v>194459</v>
      </c>
      <c r="K41" s="35">
        <v>132692</v>
      </c>
      <c r="L41" s="57">
        <f>K41/J41*100</f>
        <v>68.236492011169446</v>
      </c>
      <c r="M41" s="14">
        <v>119132</v>
      </c>
      <c r="N41" s="40">
        <v>52093</v>
      </c>
      <c r="O41" s="57">
        <f>N41/M41*100</f>
        <v>43.72712621294027</v>
      </c>
    </row>
    <row r="42" spans="2:16" ht="18" customHeight="1" thickBot="1" x14ac:dyDescent="0.35">
      <c r="B42" s="17"/>
      <c r="C42" s="18" t="s">
        <v>1</v>
      </c>
      <c r="D42" s="19">
        <f>SUM(D41:D41)</f>
        <v>1106801</v>
      </c>
      <c r="E42" s="19">
        <f>H42+K42+N42</f>
        <v>741941</v>
      </c>
      <c r="F42" s="59">
        <f>E42/D42*100</f>
        <v>67.034724399417783</v>
      </c>
      <c r="G42" s="19">
        <f>SUM(G41:G41)</f>
        <v>793210</v>
      </c>
      <c r="H42" s="32">
        <f>SUM(H41:H41)</f>
        <v>557156</v>
      </c>
      <c r="I42" s="57">
        <f>H42/G42*100</f>
        <v>70.240667666822148</v>
      </c>
      <c r="J42" s="19">
        <f>SUM(J41:J41)</f>
        <v>194459</v>
      </c>
      <c r="K42" s="39">
        <f>SUM(K41:K41)</f>
        <v>132692</v>
      </c>
      <c r="L42" s="57">
        <f>K42/J42*100</f>
        <v>68.236492011169446</v>
      </c>
      <c r="M42" s="56">
        <f t="shared" ref="M42:N42" si="21">SUM(M41:M41)</f>
        <v>119132</v>
      </c>
      <c r="N42" s="48">
        <f t="shared" si="21"/>
        <v>52093</v>
      </c>
      <c r="O42" s="57">
        <f>N42/M42*100</f>
        <v>43.72712621294027</v>
      </c>
    </row>
    <row r="43" spans="2:16" ht="18" customHeight="1" x14ac:dyDescent="0.3">
      <c r="B43" s="20" t="s">
        <v>53</v>
      </c>
      <c r="C43" s="12" t="s">
        <v>12</v>
      </c>
      <c r="D43" s="72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4"/>
    </row>
    <row r="44" spans="2:16" s="47" customFormat="1" ht="18" customHeight="1" thickBot="1" x14ac:dyDescent="0.35">
      <c r="B44" s="13">
        <v>29</v>
      </c>
      <c r="C44" s="1" t="s">
        <v>43</v>
      </c>
      <c r="D44" s="15">
        <f>G44+J44+M44</f>
        <v>1713357.1</v>
      </c>
      <c r="E44" s="33">
        <f>H44+K44+N44</f>
        <v>1096132</v>
      </c>
      <c r="F44" s="58">
        <f>E44/D44*100</f>
        <v>63.975688430625468</v>
      </c>
      <c r="G44" s="14">
        <v>990548.1</v>
      </c>
      <c r="H44" s="40">
        <v>672314</v>
      </c>
      <c r="I44" s="57">
        <f>H44/G44*100</f>
        <v>67.872928129386139</v>
      </c>
      <c r="J44" s="14">
        <v>422377</v>
      </c>
      <c r="K44" s="35">
        <v>310170</v>
      </c>
      <c r="L44" s="57">
        <f>K44/J44*100</f>
        <v>73.434396285782611</v>
      </c>
      <c r="M44" s="14">
        <v>300432</v>
      </c>
      <c r="N44" s="40">
        <v>113648</v>
      </c>
      <c r="O44" s="57">
        <f>N44/M44*100</f>
        <v>37.828194067209886</v>
      </c>
    </row>
    <row r="45" spans="2:16" ht="18" customHeight="1" thickBot="1" x14ac:dyDescent="0.35">
      <c r="B45" s="17"/>
      <c r="C45" s="18" t="s">
        <v>1</v>
      </c>
      <c r="D45" s="23">
        <f>SUM(D44:D44)</f>
        <v>1713357.1</v>
      </c>
      <c r="E45" s="33">
        <f>H45+K45+N45</f>
        <v>1096132</v>
      </c>
      <c r="F45" s="59">
        <f>E45/D45*100</f>
        <v>63.975688430625468</v>
      </c>
      <c r="G45" s="23">
        <f>SUM(G44:G44)</f>
        <v>990548.1</v>
      </c>
      <c r="H45" s="26">
        <f>SUM(H44:H44)</f>
        <v>672314</v>
      </c>
      <c r="I45" s="57">
        <f>H45/G45*100</f>
        <v>67.872928129386139</v>
      </c>
      <c r="J45" s="23">
        <f>SUM(J44:J44)</f>
        <v>422377</v>
      </c>
      <c r="K45" s="49">
        <f>SUM(K44:K44)</f>
        <v>310170</v>
      </c>
      <c r="L45" s="57">
        <f>K45/J45*100</f>
        <v>73.434396285782611</v>
      </c>
      <c r="M45" s="50">
        <f>SUM(M44:M44)</f>
        <v>300432</v>
      </c>
      <c r="N45" s="49">
        <f>SUM(N44:N44)</f>
        <v>113648</v>
      </c>
      <c r="O45" s="57">
        <f>N45/M45*100</f>
        <v>37.828194067209886</v>
      </c>
    </row>
    <row r="46" spans="2:16" ht="18" customHeight="1" thickBot="1" x14ac:dyDescent="0.35">
      <c r="B46" s="24"/>
      <c r="C46" s="25" t="s">
        <v>13</v>
      </c>
      <c r="D46" s="98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7"/>
    </row>
    <row r="47" spans="2:16" ht="18" customHeight="1" thickBot="1" x14ac:dyDescent="0.35">
      <c r="B47" s="17"/>
      <c r="C47" s="18" t="s">
        <v>54</v>
      </c>
      <c r="D47" s="50">
        <f>SUM(D20+D33+D39)</f>
        <v>46153150.794281632</v>
      </c>
      <c r="E47" s="49">
        <f>SUM(E20+E33+E39)</f>
        <v>27574678.941241987</v>
      </c>
      <c r="F47" s="59">
        <f>E47/D47*100</f>
        <v>59.746037847232927</v>
      </c>
      <c r="G47" s="50">
        <f>SUM(G20+G33+G39)</f>
        <v>9581737.3837560471</v>
      </c>
      <c r="H47" s="49">
        <f>SUM(H20+H33+H39)</f>
        <v>6203196.9788024016</v>
      </c>
      <c r="I47" s="59">
        <f>H47/G47*100</f>
        <v>64.73979332097646</v>
      </c>
      <c r="J47" s="52">
        <f>J39+J33+J20</f>
        <v>14594133.392562047</v>
      </c>
      <c r="K47" s="50">
        <f>SUM(K20+K33+K39)</f>
        <v>6908951.7879790533</v>
      </c>
      <c r="L47" s="60">
        <f>K47/J47*100</f>
        <v>47.340610107758955</v>
      </c>
      <c r="M47" s="23">
        <f>SUM(M20+M33+M39)</f>
        <v>21977280.017963532</v>
      </c>
      <c r="N47" s="52">
        <f>SUM(N20+N33+N39)</f>
        <v>14462530.174460534</v>
      </c>
      <c r="O47" s="59">
        <f>N47/M47*100</f>
        <v>65.806733875344534</v>
      </c>
    </row>
    <row r="48" spans="2:16" ht="18" customHeight="1" thickBot="1" x14ac:dyDescent="0.35">
      <c r="B48" s="24"/>
      <c r="C48" s="25" t="s">
        <v>55</v>
      </c>
      <c r="D48" s="50">
        <f>SUM(D42)</f>
        <v>1106801</v>
      </c>
      <c r="E48" s="51">
        <f>SUM(E42)</f>
        <v>741941</v>
      </c>
      <c r="F48" s="59">
        <f t="shared" ref="F48:F49" si="22">E48/D48*100</f>
        <v>67.034724399417783</v>
      </c>
      <c r="G48" s="50">
        <f>SUM(G42)</f>
        <v>793210</v>
      </c>
      <c r="H48" s="51">
        <f>SUM(H42)</f>
        <v>557156</v>
      </c>
      <c r="I48" s="59">
        <f t="shared" ref="I48:I49" si="23">H48/G48*100</f>
        <v>70.240667666822148</v>
      </c>
      <c r="J48" s="53">
        <f>SUM(J42)</f>
        <v>194459</v>
      </c>
      <c r="K48" s="50">
        <f>SUM(K42)</f>
        <v>132692</v>
      </c>
      <c r="L48" s="60">
        <f t="shared" ref="L48:L49" si="24">K48/J48*100</f>
        <v>68.236492011169446</v>
      </c>
      <c r="M48" s="54">
        <f>SUM(M42)</f>
        <v>119132</v>
      </c>
      <c r="N48" s="50">
        <f>SUM(N42)</f>
        <v>52093</v>
      </c>
      <c r="O48" s="59">
        <f t="shared" ref="O48:O49" si="25">N48/M48*100</f>
        <v>43.72712621294027</v>
      </c>
    </row>
    <row r="49" spans="2:15" ht="18" thickBot="1" x14ac:dyDescent="0.35">
      <c r="B49" s="17"/>
      <c r="C49" s="18" t="s">
        <v>56</v>
      </c>
      <c r="D49" s="50">
        <f>SUM(D47:D48)</f>
        <v>47259951.794281632</v>
      </c>
      <c r="E49" s="49">
        <f>SUM(E47:E48)</f>
        <v>28316619.941241987</v>
      </c>
      <c r="F49" s="59">
        <f t="shared" si="22"/>
        <v>59.916734711244978</v>
      </c>
      <c r="G49" s="50">
        <f>SUM(G47:G48)</f>
        <v>10374947.383756047</v>
      </c>
      <c r="H49" s="49">
        <f>SUM(H47:H48)</f>
        <v>6760352.9788024016</v>
      </c>
      <c r="I49" s="59">
        <f t="shared" si="23"/>
        <v>65.160359168539202</v>
      </c>
      <c r="J49" s="52">
        <f>SUM(J47:J48)</f>
        <v>14788592.392562047</v>
      </c>
      <c r="K49" s="50">
        <f>SUM(K47:K48)</f>
        <v>7041643.7879790533</v>
      </c>
      <c r="L49" s="60">
        <f t="shared" si="24"/>
        <v>47.615375426268855</v>
      </c>
      <c r="M49" s="52">
        <f t="shared" ref="M49:N49" si="26">SUM(M47:M48)</f>
        <v>22096412.017963532</v>
      </c>
      <c r="N49" s="50">
        <f t="shared" si="26"/>
        <v>14514623.174460534</v>
      </c>
      <c r="O49" s="59">
        <f t="shared" si="25"/>
        <v>65.687692475415034</v>
      </c>
    </row>
    <row r="50" spans="2:15" ht="18" thickBot="1" x14ac:dyDescent="0.35">
      <c r="B50" s="24"/>
      <c r="C50" s="25" t="s">
        <v>14</v>
      </c>
      <c r="D50" s="95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7"/>
    </row>
    <row r="51" spans="2:15" ht="18" thickBot="1" x14ac:dyDescent="0.35">
      <c r="B51" s="17"/>
      <c r="C51" s="18" t="s">
        <v>57</v>
      </c>
      <c r="D51" s="52">
        <f>D49+D44</f>
        <v>48973308.894281633</v>
      </c>
      <c r="E51" s="50">
        <f>E49+E44</f>
        <v>29412751.941241987</v>
      </c>
      <c r="F51" s="60">
        <f>E51/D51*100</f>
        <v>60.058739352766843</v>
      </c>
      <c r="G51" s="23">
        <f t="shared" ref="G51:H51" si="27">G49+G44</f>
        <v>11365495.483756047</v>
      </c>
      <c r="H51" s="49">
        <f t="shared" si="27"/>
        <v>7432666.9788024016</v>
      </c>
      <c r="I51" s="59">
        <f>H51/G51*100</f>
        <v>65.396770333730032</v>
      </c>
      <c r="J51" s="52">
        <f t="shared" ref="J51:K51" si="28">J49+J44</f>
        <v>15210969.392562047</v>
      </c>
      <c r="K51" s="50">
        <f t="shared" si="28"/>
        <v>7351813.7879790533</v>
      </c>
      <c r="L51" s="60">
        <f>K51/J51*100</f>
        <v>48.332315963859536</v>
      </c>
      <c r="M51" s="23">
        <f t="shared" ref="M51:N51" si="29">M49+M44</f>
        <v>22396844.017963532</v>
      </c>
      <c r="N51" s="52">
        <f t="shared" si="29"/>
        <v>14628271.174460534</v>
      </c>
      <c r="O51" s="59">
        <f>N51/M51*100</f>
        <v>65.313984250315954</v>
      </c>
    </row>
    <row r="52" spans="2:15" x14ac:dyDescent="0.25">
      <c r="B52" s="4"/>
      <c r="C52" s="27"/>
      <c r="D52" s="46"/>
      <c r="E52" s="46"/>
      <c r="F52" s="66"/>
      <c r="G52" s="83"/>
      <c r="H52" s="83"/>
      <c r="I52" s="83"/>
      <c r="J52" s="83"/>
      <c r="K52" s="83"/>
      <c r="L52" s="83"/>
    </row>
    <row r="53" spans="2:15" x14ac:dyDescent="0.25">
      <c r="N53" s="31" t="s">
        <v>49</v>
      </c>
    </row>
    <row r="64" spans="2:15" x14ac:dyDescent="0.25">
      <c r="K64" s="28" t="s">
        <v>5</v>
      </c>
    </row>
  </sheetData>
  <mergeCells count="18">
    <mergeCell ref="G52:L52"/>
    <mergeCell ref="B5:B6"/>
    <mergeCell ref="C5:C6"/>
    <mergeCell ref="G5:I5"/>
    <mergeCell ref="J5:L5"/>
    <mergeCell ref="D5:E5"/>
    <mergeCell ref="F5:F6"/>
    <mergeCell ref="D7:O7"/>
    <mergeCell ref="F21:O21"/>
    <mergeCell ref="D40:O40"/>
    <mergeCell ref="D34:O34"/>
    <mergeCell ref="D50:O50"/>
    <mergeCell ref="D46:O46"/>
    <mergeCell ref="D43:O43"/>
    <mergeCell ref="M5:O5"/>
    <mergeCell ref="B3:O3"/>
    <mergeCell ref="I2:O2"/>
    <mergeCell ref="K4:N4"/>
  </mergeCells>
  <phoneticPr fontId="0" type="noConversion"/>
  <pageMargins left="0.44" right="0.24" top="0.65" bottom="0.75" header="0.17" footer="0.26"/>
  <pageSetup scale="5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CD Ratio</vt:lpstr>
      <vt:lpstr>'CD Ratio'!Print_Area</vt:lpstr>
    </vt:vector>
  </TitlesOfParts>
  <Company>PNB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lead</dc:creator>
  <cp:lastModifiedBy>SLPC</cp:lastModifiedBy>
  <cp:lastPrinted>2021-09-01T06:15:38Z</cp:lastPrinted>
  <dcterms:created xsi:type="dcterms:W3CDTF">2005-03-03T05:09:12Z</dcterms:created>
  <dcterms:modified xsi:type="dcterms:W3CDTF">2021-09-01T06:15:57Z</dcterms:modified>
</cp:coreProperties>
</file>