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6 PUNJAB\Annexures 156\"/>
    </mc:Choice>
  </mc:AlternateContent>
  <bookViews>
    <workbookView xWindow="-108" yWindow="-108" windowWidth="23268" windowHeight="12576"/>
  </bookViews>
  <sheets>
    <sheet name="CD Ratio" sheetId="1" r:id="rId1"/>
  </sheets>
  <definedNames>
    <definedName name="_xlnm.Print_Area" localSheetId="0">'CD Ratio'!$A$1:$N$52</definedName>
  </definedNames>
  <calcPr calcId="162913"/>
</workbook>
</file>

<file path=xl/calcChain.xml><?xml version="1.0" encoding="utf-8"?>
<calcChain xmlns="http://schemas.openxmlformats.org/spreadsheetml/2006/main">
  <c r="C43" i="1" l="1"/>
  <c r="D43" i="1"/>
  <c r="F32" i="1" l="1"/>
  <c r="I32" i="1"/>
  <c r="L32" i="1"/>
  <c r="C32" i="1"/>
  <c r="F44" i="1" l="1"/>
  <c r="N36" i="1" l="1"/>
  <c r="N37" i="1"/>
  <c r="K36" i="1"/>
  <c r="K37" i="1"/>
  <c r="H34" i="1"/>
  <c r="K34" i="1"/>
  <c r="E36" i="1" l="1"/>
  <c r="E37" i="1"/>
  <c r="H35" i="1" l="1"/>
  <c r="M38" i="1" l="1"/>
  <c r="L38" i="1"/>
  <c r="J38" i="1"/>
  <c r="I38" i="1"/>
  <c r="G38" i="1"/>
  <c r="F38" i="1"/>
  <c r="D38" i="1"/>
  <c r="M32" i="1"/>
  <c r="J32" i="1"/>
  <c r="G32" i="1"/>
  <c r="D32" i="1"/>
  <c r="C38" i="1"/>
  <c r="K32" i="1" l="1"/>
  <c r="H32" i="1"/>
  <c r="N32" i="1"/>
  <c r="E32" i="1"/>
  <c r="N8" i="1"/>
  <c r="N9" i="1"/>
  <c r="N10" i="1"/>
  <c r="N11" i="1"/>
  <c r="N12" i="1"/>
  <c r="N13" i="1"/>
  <c r="N14" i="1"/>
  <c r="N15" i="1"/>
  <c r="N16" i="1"/>
  <c r="N17" i="1"/>
  <c r="N18" i="1"/>
  <c r="N19" i="1"/>
  <c r="L20" i="1"/>
  <c r="L46" i="1" s="1"/>
  <c r="M20" i="1"/>
  <c r="M46" i="1" s="1"/>
  <c r="N22" i="1"/>
  <c r="N23" i="1"/>
  <c r="N35" i="1"/>
  <c r="N24" i="1"/>
  <c r="N25" i="1"/>
  <c r="N26" i="1"/>
  <c r="N27" i="1"/>
  <c r="N28" i="1"/>
  <c r="N29" i="1"/>
  <c r="N30" i="1"/>
  <c r="N31" i="1"/>
  <c r="N34" i="1"/>
  <c r="N38" i="1"/>
  <c r="N40" i="1"/>
  <c r="L41" i="1"/>
  <c r="M41" i="1"/>
  <c r="M47" i="1" s="1"/>
  <c r="N43" i="1"/>
  <c r="L44" i="1"/>
  <c r="M44" i="1"/>
  <c r="H8" i="1"/>
  <c r="H9" i="1"/>
  <c r="H10" i="1"/>
  <c r="H11" i="1"/>
  <c r="H12" i="1"/>
  <c r="H13" i="1"/>
  <c r="H14" i="1"/>
  <c r="H15" i="1"/>
  <c r="H16" i="1"/>
  <c r="H17" i="1"/>
  <c r="H18" i="1"/>
  <c r="H19" i="1"/>
  <c r="F20" i="1"/>
  <c r="F46" i="1" s="1"/>
  <c r="G20" i="1"/>
  <c r="G46" i="1" s="1"/>
  <c r="H22" i="1"/>
  <c r="H24" i="1"/>
  <c r="H25" i="1"/>
  <c r="H26" i="1"/>
  <c r="H27" i="1"/>
  <c r="H29" i="1"/>
  <c r="H30" i="1"/>
  <c r="H40" i="1"/>
  <c r="F41" i="1"/>
  <c r="F47" i="1" s="1"/>
  <c r="G41" i="1"/>
  <c r="H43" i="1"/>
  <c r="G44" i="1"/>
  <c r="C20" i="1"/>
  <c r="C46" i="1" s="1"/>
  <c r="D20" i="1"/>
  <c r="D46" i="1" s="1"/>
  <c r="C41" i="1"/>
  <c r="C47" i="1" s="1"/>
  <c r="D41" i="1"/>
  <c r="D47" i="1" s="1"/>
  <c r="C44" i="1"/>
  <c r="D44" i="1"/>
  <c r="E8" i="1"/>
  <c r="E9" i="1"/>
  <c r="E10" i="1"/>
  <c r="E11" i="1"/>
  <c r="E12" i="1"/>
  <c r="E13" i="1"/>
  <c r="E14" i="1"/>
  <c r="E15" i="1"/>
  <c r="E16" i="1"/>
  <c r="E17" i="1"/>
  <c r="E18" i="1"/>
  <c r="E19" i="1"/>
  <c r="E22" i="1"/>
  <c r="E23" i="1"/>
  <c r="E35" i="1"/>
  <c r="E24" i="1"/>
  <c r="E25" i="1"/>
  <c r="E26" i="1"/>
  <c r="E27" i="1"/>
  <c r="E28" i="1"/>
  <c r="E29" i="1"/>
  <c r="E30" i="1"/>
  <c r="E31" i="1"/>
  <c r="E34" i="1"/>
  <c r="E40" i="1"/>
  <c r="E43" i="1"/>
  <c r="K8" i="1"/>
  <c r="K9" i="1"/>
  <c r="K10" i="1"/>
  <c r="K11" i="1"/>
  <c r="K12" i="1"/>
  <c r="K14" i="1"/>
  <c r="K15" i="1"/>
  <c r="K16" i="1"/>
  <c r="K17" i="1"/>
  <c r="K18" i="1"/>
  <c r="K19" i="1"/>
  <c r="I20" i="1"/>
  <c r="I46" i="1" s="1"/>
  <c r="J20" i="1"/>
  <c r="J46" i="1" s="1"/>
  <c r="H44" i="1" l="1"/>
  <c r="N44" i="1"/>
  <c r="M48" i="1"/>
  <c r="M50" i="1" s="1"/>
  <c r="N41" i="1"/>
  <c r="N20" i="1"/>
  <c r="E20" i="1"/>
  <c r="L47" i="1"/>
  <c r="N47" i="1" s="1"/>
  <c r="F48" i="1"/>
  <c r="F50" i="1" s="1"/>
  <c r="H38" i="1"/>
  <c r="H41" i="1"/>
  <c r="H20" i="1"/>
  <c r="E44" i="1"/>
  <c r="E47" i="1"/>
  <c r="E41" i="1"/>
  <c r="D48" i="1"/>
  <c r="D50" i="1" s="1"/>
  <c r="E38" i="1"/>
  <c r="C48" i="1"/>
  <c r="C50" i="1" s="1"/>
  <c r="G47" i="1"/>
  <c r="H47" i="1" s="1"/>
  <c r="N46" i="1"/>
  <c r="K31" i="1"/>
  <c r="L48" i="1" l="1"/>
  <c r="L50" i="1" s="1"/>
  <c r="N50" i="1" s="1"/>
  <c r="E48" i="1"/>
  <c r="E46" i="1"/>
  <c r="E50" i="1"/>
  <c r="H46" i="1"/>
  <c r="G48" i="1"/>
  <c r="G50" i="1" s="1"/>
  <c r="J41" i="1"/>
  <c r="J47" i="1" s="1"/>
  <c r="I41" i="1"/>
  <c r="I47" i="1" s="1"/>
  <c r="K43" i="1"/>
  <c r="K40" i="1"/>
  <c r="K30" i="1"/>
  <c r="K29" i="1"/>
  <c r="K27" i="1"/>
  <c r="K26" i="1"/>
  <c r="K25" i="1"/>
  <c r="K24" i="1"/>
  <c r="K35" i="1"/>
  <c r="K23" i="1"/>
  <c r="K22" i="1"/>
  <c r="J44" i="1"/>
  <c r="I44" i="1"/>
  <c r="N48" i="1" l="1"/>
  <c r="H50" i="1"/>
  <c r="H48" i="1"/>
  <c r="K38" i="1"/>
  <c r="K47" i="1"/>
  <c r="K44" i="1"/>
  <c r="K41" i="1"/>
  <c r="I48" i="1" l="1"/>
  <c r="I50" i="1" s="1"/>
  <c r="K20" i="1"/>
  <c r="J48" i="1"/>
  <c r="J50" i="1" s="1"/>
  <c r="K50" i="1" l="1"/>
  <c r="K48" i="1"/>
  <c r="K46" i="1"/>
</calcChain>
</file>

<file path=xl/sharedStrings.xml><?xml version="1.0" encoding="utf-8"?>
<sst xmlns="http://schemas.openxmlformats.org/spreadsheetml/2006/main" count="72" uniqueCount="60">
  <si>
    <t>BANK NAME</t>
  </si>
  <si>
    <t>TOTAL</t>
  </si>
  <si>
    <t>DEPOSITS</t>
  </si>
  <si>
    <t>ADVANCES</t>
  </si>
  <si>
    <t>RURAL</t>
  </si>
  <si>
    <t xml:space="preserve"> </t>
  </si>
  <si>
    <t>Sr. No</t>
  </si>
  <si>
    <t>PUBLIC SECTOR BANKS</t>
  </si>
  <si>
    <t>UCO BANK</t>
  </si>
  <si>
    <t>B.</t>
  </si>
  <si>
    <t>PRIVATE SECTOR BANKS</t>
  </si>
  <si>
    <t>REGIONAL RURAL BANKS</t>
  </si>
  <si>
    <t xml:space="preserve">COOPERATIVE BANKS </t>
  </si>
  <si>
    <t>SCHEDULED COMMERCIAL BANKS</t>
  </si>
  <si>
    <t xml:space="preserve">SYSTEM                                                            </t>
  </si>
  <si>
    <t>(Amount ` in lacs)</t>
  </si>
  <si>
    <t>A.</t>
  </si>
  <si>
    <t xml:space="preserve">CD RATIO </t>
  </si>
  <si>
    <t>SEMI URBAN</t>
  </si>
  <si>
    <t>AGG. TOTAL</t>
  </si>
  <si>
    <t>OVERALL  CD RATIO</t>
  </si>
  <si>
    <t>URBAN</t>
  </si>
  <si>
    <t>CAPITAL SMALL FINANCE BANK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</si>
  <si>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</si>
  <si>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</si>
  <si>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</si>
  <si>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</si>
  <si>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</si>
  <si>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</si>
  <si>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</si>
  <si>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</si>
  <si>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</si>
  <si>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</si>
  <si>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</si>
  <si>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</si>
  <si>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</si>
  <si>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</si>
  <si>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</si>
  <si>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</si>
  <si>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</si>
  <si>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</si>
  <si>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</si>
  <si>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PUNJAB GRAMIN BANK</t>
  </si>
  <si>
    <t>PB. STATE COOPERATIVE BANK</t>
  </si>
  <si>
    <t>AU SMALL FINANCE BANK</t>
  </si>
  <si>
    <t>UJJIVAN SMALL FINANCE BANK</t>
  </si>
  <si>
    <t>JANA SMALL FINANCE BANK</t>
  </si>
  <si>
    <t xml:space="preserve">HDFC BANK </t>
  </si>
  <si>
    <t>ICICI BANK</t>
  </si>
  <si>
    <t>SLBC PUNJAB</t>
  </si>
  <si>
    <t>SMALL FINANCE BANK</t>
  </si>
  <si>
    <t>C</t>
  </si>
  <si>
    <t>D</t>
  </si>
  <si>
    <t>E</t>
  </si>
  <si>
    <t>Comm.Bks (A+B+C)</t>
  </si>
  <si>
    <t>RRBs ( D)</t>
  </si>
  <si>
    <t>TOTAL (A+B+C+D)</t>
  </si>
  <si>
    <t>G. TOTAL (A+B+C+D+E)</t>
  </si>
  <si>
    <t>BANKWISE/ AREA WISE CD RATIO AS AT MARCH 2021</t>
  </si>
  <si>
    <t>Annexure - 13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</si>
</sst>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b/>
      <sz val="18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3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4"/>
      <color theme="1"/>
      <name val="Tahoma"/>
      <family val="2"/>
    </font>
    <font>
      <b/>
      <sz val="13"/>
      <color theme="1"/>
      <name val="Tahoma"/>
      <family val="2"/>
    </font>
    <font>
      <b/>
      <sz val="14"/>
      <color rgb="FFFF0000"/>
      <name val="Tahoma"/>
      <family val="2"/>
    </font>
    <font>
      <sz val="12"/>
      <color theme="1"/>
      <name val="Tahoma"/>
      <family val="2"/>
    </font>
    <font>
      <b/>
      <sz val="12"/>
      <name val="Tahoma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15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/>
    <xf numFmtId="0" fontId="6" fillId="0" borderId="3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4" fillId="0" borderId="19" xfId="0" applyFont="1" applyFill="1" applyBorder="1" applyAlignment="1">
      <alignment horizontal="center" vertical="center"/>
    </xf>
    <xf numFmtId="0" fontId="8" fillId="0" borderId="5" xfId="0" applyFont="1" applyFill="1" applyBorder="1"/>
    <xf numFmtId="0" fontId="4" fillId="0" borderId="20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8" fillId="0" borderId="8" xfId="0" applyFont="1" applyFill="1" applyBorder="1"/>
    <xf numFmtId="1" fontId="9" fillId="0" borderId="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" fontId="9" fillId="0" borderId="2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8" fillId="0" borderId="0" xfId="0" applyFont="1" applyFill="1" applyBorder="1"/>
    <xf numFmtId="1" fontId="9" fillId="0" borderId="6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5" fillId="0" borderId="16" xfId="0" applyFont="1" applyFill="1" applyBorder="1" applyAlignment="1">
      <alignment vertical="center"/>
    </xf>
    <xf numFmtId="1" fontId="9" fillId="0" borderId="6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9" fontId="3" fillId="0" borderId="0" xfId="1" applyFont="1" applyFill="1" applyAlignment="1">
      <alignment horizontal="center"/>
    </xf>
    <xf numFmtId="9" fontId="8" fillId="0" borderId="0" xfId="1" applyFont="1" applyFill="1" applyBorder="1" applyAlignment="1">
      <alignment horizontal="center" vertical="center" wrapText="1"/>
    </xf>
    <xf numFmtId="9" fontId="9" fillId="0" borderId="20" xfId="1" applyFont="1" applyFill="1" applyBorder="1" applyAlignment="1">
      <alignment horizontal="center"/>
    </xf>
    <xf numFmtId="9" fontId="9" fillId="0" borderId="11" xfId="1" applyFont="1" applyFill="1" applyBorder="1" applyAlignment="1">
      <alignment horizontal="center"/>
    </xf>
    <xf numFmtId="9" fontId="9" fillId="0" borderId="29" xfId="1" applyFont="1" applyFill="1" applyBorder="1" applyAlignment="1">
      <alignment horizontal="center"/>
    </xf>
    <xf numFmtId="9" fontId="9" fillId="0" borderId="21" xfId="1" applyFont="1" applyFill="1" applyBorder="1" applyAlignment="1">
      <alignment horizontal="center"/>
    </xf>
    <xf numFmtId="9" fontId="9" fillId="0" borderId="9" xfId="1" applyFont="1" applyFill="1" applyBorder="1" applyAlignment="1">
      <alignment horizontal="center"/>
    </xf>
    <xf numFmtId="9" fontId="11" fillId="0" borderId="0" xfId="1" applyFont="1" applyFill="1" applyAlignment="1">
      <alignment horizontal="center"/>
    </xf>
    <xf numFmtId="9" fontId="6" fillId="0" borderId="0" xfId="1" applyFont="1" applyAlignment="1">
      <alignment horizontal="center"/>
    </xf>
    <xf numFmtId="9" fontId="3" fillId="0" borderId="11" xfId="1" applyFont="1" applyFill="1" applyBorder="1" applyAlignment="1">
      <alignment horizontal="center" vertical="center" wrapText="1"/>
    </xf>
    <xf numFmtId="9" fontId="9" fillId="0" borderId="24" xfId="1" applyFont="1" applyFill="1" applyBorder="1" applyAlignment="1">
      <alignment horizontal="center"/>
    </xf>
    <xf numFmtId="9" fontId="7" fillId="0" borderId="29" xfId="1" applyFont="1" applyBorder="1"/>
    <xf numFmtId="9" fontId="7" fillId="0" borderId="0" xfId="1" applyFont="1"/>
    <xf numFmtId="0" fontId="3" fillId="0" borderId="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/>
    <xf numFmtId="0" fontId="9" fillId="0" borderId="8" xfId="0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1" fontId="9" fillId="0" borderId="31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  <xf numFmtId="9" fontId="9" fillId="0" borderId="35" xfId="1" applyFont="1" applyFill="1" applyBorder="1" applyAlignment="1">
      <alignment horizontal="center"/>
    </xf>
    <xf numFmtId="10" fontId="5" fillId="0" borderId="37" xfId="1" applyNumberFormat="1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30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9" fontId="3" fillId="0" borderId="33" xfId="1" applyFont="1" applyFill="1" applyBorder="1" applyAlignment="1">
      <alignment horizontal="center" vertical="center" wrapText="1"/>
    </xf>
    <xf numFmtId="9" fontId="3" fillId="0" borderId="34" xfId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3"/>
  <sheetViews>
    <sheetView tabSelected="1" view="pageBreakPreview" zoomScale="84" zoomScaleSheetLayoutView="84" workbookViewId="0">
      <pane xSplit="2" ySplit="6" topLeftCell="C36" activePane="bottomRight" state="frozen"/>
      <selection pane="topRight" activeCell="C1" sqref="C1"/>
      <selection pane="bottomLeft" activeCell="A7" sqref="A7"/>
      <selection pane="bottomRight" sqref="A1:A1048576"/>
    </sheetView>
  </sheetViews>
  <sheetFormatPr defaultColWidth="9.109375" defaultRowHeight="15" x14ac:dyDescent="0.25"/>
  <cols>
    <col min="1" max="1" width="6.109375" style="28" customWidth="1"/>
    <col min="2" max="2" width="47.6640625" style="29" customWidth="1"/>
    <col min="3" max="3" width="17.33203125" style="4" customWidth="1"/>
    <col min="4" max="4" width="16.33203125" style="4" customWidth="1"/>
    <col min="5" max="5" width="12.21875" style="50" customWidth="1"/>
    <col min="6" max="6" width="15.44140625" style="28" customWidth="1"/>
    <col min="7" max="7" width="14.44140625" style="28" customWidth="1"/>
    <col min="8" max="8" width="11.6640625" style="50" customWidth="1"/>
    <col min="9" max="9" width="15.44140625" style="30" customWidth="1"/>
    <col min="10" max="10" width="14.33203125" style="28" customWidth="1"/>
    <col min="11" max="11" width="12.6640625" style="50" customWidth="1"/>
    <col min="12" max="12" width="16.6640625" style="6" customWidth="1"/>
    <col min="13" max="13" width="16.109375" style="6" customWidth="1"/>
    <col min="14" max="14" width="12.6640625" style="54" customWidth="1"/>
    <col min="15" max="16" width="9.109375" style="6" customWidth="1"/>
    <col min="17" max="17" width="9.109375" style="6"/>
    <col min="18" max="20" width="9.109375" style="6" customWidth="1"/>
    <col min="21" max="16384" width="9.109375" style="6"/>
  </cols>
  <sheetData>
    <row r="2" spans="1:14" ht="26.4" customHeight="1" thickBot="1" x14ac:dyDescent="0.3">
      <c r="A2" s="4"/>
      <c r="B2" s="5"/>
      <c r="C2" s="5"/>
      <c r="D2" s="5"/>
      <c r="E2" s="42"/>
      <c r="F2" s="5"/>
      <c r="G2" s="5"/>
      <c r="H2" s="86" t="s">
        <v>59</v>
      </c>
      <c r="I2" s="86"/>
      <c r="J2" s="86"/>
      <c r="K2" s="86"/>
      <c r="L2" s="86"/>
      <c r="M2" s="86"/>
      <c r="N2" s="86"/>
    </row>
    <row r="3" spans="1:14" ht="31.8" customHeight="1" thickBot="1" x14ac:dyDescent="0.3">
      <c r="A3" s="83" t="s">
        <v>58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</row>
    <row r="4" spans="1:14" ht="20.25" customHeight="1" thickBot="1" x14ac:dyDescent="0.3">
      <c r="A4" s="7"/>
      <c r="B4" s="8"/>
      <c r="C4" s="8"/>
      <c r="D4" s="8"/>
      <c r="E4" s="43"/>
      <c r="F4" s="8"/>
      <c r="G4" s="8"/>
      <c r="H4" s="43"/>
      <c r="I4" s="9"/>
      <c r="J4" s="97" t="s">
        <v>15</v>
      </c>
      <c r="K4" s="97"/>
      <c r="L4" s="97"/>
      <c r="M4" s="97"/>
      <c r="N4" s="53"/>
    </row>
    <row r="5" spans="1:14" ht="18" customHeight="1" thickBot="1" x14ac:dyDescent="0.3">
      <c r="A5" s="88" t="s">
        <v>6</v>
      </c>
      <c r="B5" s="90" t="s">
        <v>0</v>
      </c>
      <c r="C5" s="92" t="s">
        <v>19</v>
      </c>
      <c r="D5" s="94"/>
      <c r="E5" s="95" t="s">
        <v>20</v>
      </c>
      <c r="F5" s="92" t="s">
        <v>4</v>
      </c>
      <c r="G5" s="93"/>
      <c r="H5" s="94"/>
      <c r="I5" s="80" t="s">
        <v>18</v>
      </c>
      <c r="J5" s="81"/>
      <c r="K5" s="82"/>
      <c r="L5" s="80" t="s">
        <v>21</v>
      </c>
      <c r="M5" s="81"/>
      <c r="N5" s="82"/>
    </row>
    <row r="6" spans="1:14" ht="21.75" customHeight="1" thickBot="1" x14ac:dyDescent="0.3">
      <c r="A6" s="89"/>
      <c r="B6" s="91"/>
      <c r="C6" s="55" t="s">
        <v>2</v>
      </c>
      <c r="D6" s="56" t="s">
        <v>3</v>
      </c>
      <c r="E6" s="96"/>
      <c r="F6" s="3" t="s">
        <v>2</v>
      </c>
      <c r="G6" s="35" t="s">
        <v>3</v>
      </c>
      <c r="H6" s="51" t="s">
        <v>17</v>
      </c>
      <c r="I6" s="3" t="s">
        <v>2</v>
      </c>
      <c r="J6" s="35" t="s">
        <v>3</v>
      </c>
      <c r="K6" s="51" t="s">
        <v>17</v>
      </c>
      <c r="L6" s="2" t="s">
        <v>2</v>
      </c>
      <c r="M6" s="35" t="s">
        <v>3</v>
      </c>
      <c r="N6" s="51" t="s">
        <v>17</v>
      </c>
    </row>
    <row r="7" spans="1:14" ht="18" customHeight="1" x14ac:dyDescent="0.3">
      <c r="A7" s="11" t="s">
        <v>16</v>
      </c>
      <c r="B7" s="12" t="s">
        <v>7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2"/>
    </row>
    <row r="8" spans="1:14" ht="18" customHeight="1" x14ac:dyDescent="0.3">
      <c r="A8" s="13">
        <v>1</v>
      </c>
      <c r="B8" s="1" t="s">
        <v>23</v>
      </c>
      <c r="C8" s="15">
        <v>10430037</v>
      </c>
      <c r="D8" s="34">
        <v>4486201</v>
      </c>
      <c r="E8" s="44">
        <f t="shared" ref="E8:E20" si="0">D8/C8</f>
        <v>0.4301232104929254</v>
      </c>
      <c r="F8" s="16">
        <v>1955601</v>
      </c>
      <c r="G8" s="34">
        <v>950919</v>
      </c>
      <c r="H8" s="44">
        <f>G8/F8</f>
        <v>0.48625409784511259</v>
      </c>
      <c r="I8" s="21">
        <v>3464219</v>
      </c>
      <c r="J8" s="34">
        <v>1120596</v>
      </c>
      <c r="K8" s="44">
        <f t="shared" ref="K8:K19" si="1">J8/I8</f>
        <v>0.32347723974725617</v>
      </c>
      <c r="L8" s="16">
        <v>5010217</v>
      </c>
      <c r="M8" s="34">
        <v>2414686</v>
      </c>
      <c r="N8" s="44">
        <f>M8/L8</f>
        <v>0.48195237850975314</v>
      </c>
    </row>
    <row r="9" spans="1:14" ht="18" customHeight="1" x14ac:dyDescent="0.3">
      <c r="A9" s="13">
        <v>2</v>
      </c>
      <c r="B9" s="1" t="s">
        <v>24</v>
      </c>
      <c r="C9" s="15">
        <v>3064554</v>
      </c>
      <c r="D9" s="34">
        <v>1234782.9797799997</v>
      </c>
      <c r="E9" s="44">
        <f t="shared" si="0"/>
        <v>0.40292420358068409</v>
      </c>
      <c r="F9" s="16">
        <v>1051240</v>
      </c>
      <c r="G9" s="34">
        <v>432050.58947999997</v>
      </c>
      <c r="H9" s="44">
        <f t="shared" ref="H9:H20" si="2">G9/F9</f>
        <v>0.41099139062440543</v>
      </c>
      <c r="I9" s="21">
        <v>859301</v>
      </c>
      <c r="J9" s="34">
        <v>385118.47390999994</v>
      </c>
      <c r="K9" s="44">
        <f t="shared" si="1"/>
        <v>0.44817645261671979</v>
      </c>
      <c r="L9" s="16">
        <v>1154013</v>
      </c>
      <c r="M9" s="34">
        <v>417613.91638999997</v>
      </c>
      <c r="N9" s="44">
        <f t="shared" ref="N9:N50" si="3">M9/L9</f>
        <v>0.36187973306193255</v>
      </c>
    </row>
    <row r="10" spans="1:14" ht="18" customHeight="1" x14ac:dyDescent="0.3">
      <c r="A10" s="13">
        <v>3</v>
      </c>
      <c r="B10" s="1" t="s">
        <v>8</v>
      </c>
      <c r="C10" s="15">
        <v>918491</v>
      </c>
      <c r="D10" s="34">
        <v>481102</v>
      </c>
      <c r="E10" s="44">
        <f t="shared" si="0"/>
        <v>0.5237960959878758</v>
      </c>
      <c r="F10" s="16">
        <v>315114</v>
      </c>
      <c r="G10" s="34">
        <v>113427</v>
      </c>
      <c r="H10" s="44">
        <f t="shared" si="2"/>
        <v>0.35995544469620516</v>
      </c>
      <c r="I10" s="21">
        <v>262669</v>
      </c>
      <c r="J10" s="34">
        <v>111532</v>
      </c>
      <c r="K10" s="44">
        <f t="shared" si="1"/>
        <v>0.42461044127780589</v>
      </c>
      <c r="L10" s="16">
        <v>340708</v>
      </c>
      <c r="M10" s="34">
        <v>256143</v>
      </c>
      <c r="N10" s="44">
        <f t="shared" si="3"/>
        <v>0.75179625955363538</v>
      </c>
    </row>
    <row r="11" spans="1:14" ht="18" customHeight="1" x14ac:dyDescent="0.3">
      <c r="A11" s="13">
        <v>4</v>
      </c>
      <c r="B11" s="1" t="s">
        <v>25</v>
      </c>
      <c r="C11" s="15">
        <v>1159603.1562822298</v>
      </c>
      <c r="D11" s="34">
        <v>540245.31859165907</v>
      </c>
      <c r="E11" s="44">
        <f t="shared" si="0"/>
        <v>0.46588810634469469</v>
      </c>
      <c r="F11" s="16">
        <v>88671.439316100004</v>
      </c>
      <c r="G11" s="34">
        <v>53178.717091719904</v>
      </c>
      <c r="H11" s="44">
        <f t="shared" si="2"/>
        <v>0.59972768573368906</v>
      </c>
      <c r="I11" s="21">
        <v>365040.82087572</v>
      </c>
      <c r="J11" s="34">
        <v>133782</v>
      </c>
      <c r="K11" s="44">
        <f t="shared" si="1"/>
        <v>0.36648504043756452</v>
      </c>
      <c r="L11" s="16">
        <v>705890.31350503478</v>
      </c>
      <c r="M11" s="34">
        <v>353284</v>
      </c>
      <c r="N11" s="44">
        <f t="shared" si="3"/>
        <v>0.50048002252049628</v>
      </c>
    </row>
    <row r="12" spans="1:14" ht="18" customHeight="1" x14ac:dyDescent="0.3">
      <c r="A12" s="13">
        <v>5</v>
      </c>
      <c r="B12" s="1" t="s">
        <v>26</v>
      </c>
      <c r="C12" s="15">
        <v>1334390</v>
      </c>
      <c r="D12" s="34">
        <v>700434</v>
      </c>
      <c r="E12" s="44">
        <f t="shared" si="0"/>
        <v>0.52490950921394797</v>
      </c>
      <c r="F12" s="15">
        <v>225636</v>
      </c>
      <c r="G12" s="39">
        <v>95490</v>
      </c>
      <c r="H12" s="44">
        <f t="shared" si="2"/>
        <v>0.42320374408339095</v>
      </c>
      <c r="I12" s="21">
        <v>393407</v>
      </c>
      <c r="J12" s="34">
        <v>169383</v>
      </c>
      <c r="K12" s="44">
        <f t="shared" si="1"/>
        <v>0.43055410808653632</v>
      </c>
      <c r="L12" s="16">
        <v>715347</v>
      </c>
      <c r="M12" s="34">
        <v>435561</v>
      </c>
      <c r="N12" s="44">
        <f t="shared" si="3"/>
        <v>0.60888072501876711</v>
      </c>
    </row>
    <row r="13" spans="1:14" ht="18" customHeight="1" x14ac:dyDescent="0.3">
      <c r="A13" s="13">
        <v>6</v>
      </c>
      <c r="B13" s="1" t="s">
        <v>27</v>
      </c>
      <c r="C13" s="15">
        <v>110560</v>
      </c>
      <c r="D13" s="34">
        <v>63594</v>
      </c>
      <c r="E13" s="44">
        <f t="shared" si="0"/>
        <v>0.57519898697539795</v>
      </c>
      <c r="F13" s="15">
        <v>1721</v>
      </c>
      <c r="G13" s="39">
        <v>312</v>
      </c>
      <c r="H13" s="44">
        <f t="shared" si="2"/>
        <v>0.18128994770482279</v>
      </c>
      <c r="I13" s="21">
        <v>40575</v>
      </c>
      <c r="J13" s="34">
        <v>14360</v>
      </c>
      <c r="K13" s="44">
        <v>0</v>
      </c>
      <c r="L13" s="15">
        <v>68264</v>
      </c>
      <c r="M13" s="39">
        <v>48922</v>
      </c>
      <c r="N13" s="44">
        <f t="shared" si="3"/>
        <v>0.71665885386147898</v>
      </c>
    </row>
    <row r="14" spans="1:14" ht="18" customHeight="1" x14ac:dyDescent="0.3">
      <c r="A14" s="13">
        <v>7</v>
      </c>
      <c r="B14" s="1" t="s">
        <v>28</v>
      </c>
      <c r="C14" s="15">
        <v>1816382.3208415599</v>
      </c>
      <c r="D14" s="34">
        <v>1015335.7686505</v>
      </c>
      <c r="E14" s="44">
        <f t="shared" si="0"/>
        <v>0.55898791625547106</v>
      </c>
      <c r="F14" s="15">
        <v>422740.53155949991</v>
      </c>
      <c r="G14" s="39">
        <v>146600.94001310001</v>
      </c>
      <c r="H14" s="44">
        <f t="shared" si="2"/>
        <v>0.34678704564307011</v>
      </c>
      <c r="I14" s="21">
        <v>599361.47902590001</v>
      </c>
      <c r="J14" s="34">
        <v>322605.24967029993</v>
      </c>
      <c r="K14" s="44">
        <f t="shared" si="1"/>
        <v>0.53824822074753209</v>
      </c>
      <c r="L14" s="15">
        <v>794280.3102561601</v>
      </c>
      <c r="M14" s="39">
        <v>546129.57896710001</v>
      </c>
      <c r="N14" s="44">
        <f t="shared" si="3"/>
        <v>0.68757788895833261</v>
      </c>
    </row>
    <row r="15" spans="1:14" ht="18" customHeight="1" x14ac:dyDescent="0.3">
      <c r="A15" s="13">
        <v>8</v>
      </c>
      <c r="B15" s="1" t="s">
        <v>29</v>
      </c>
      <c r="C15" s="15">
        <v>844028.68220199982</v>
      </c>
      <c r="D15" s="34">
        <v>412074.96334499994</v>
      </c>
      <c r="E15" s="44">
        <f t="shared" si="0"/>
        <v>0.48822388626643709</v>
      </c>
      <c r="F15" s="15">
        <v>112149.3163334</v>
      </c>
      <c r="G15" s="39">
        <v>42692.388729599996</v>
      </c>
      <c r="H15" s="44">
        <f t="shared" si="2"/>
        <v>0.38067453396401552</v>
      </c>
      <c r="I15" s="21">
        <v>314922.74836179998</v>
      </c>
      <c r="J15" s="34">
        <v>101027.568082</v>
      </c>
      <c r="K15" s="44">
        <f t="shared" si="1"/>
        <v>0.32080111267774841</v>
      </c>
      <c r="L15" s="15">
        <v>416956.61750679999</v>
      </c>
      <c r="M15" s="39">
        <v>268356</v>
      </c>
      <c r="N15" s="44">
        <f t="shared" si="3"/>
        <v>0.64360652579311439</v>
      </c>
    </row>
    <row r="16" spans="1:14" ht="18" customHeight="1" x14ac:dyDescent="0.3">
      <c r="A16" s="13">
        <v>9</v>
      </c>
      <c r="B16" s="1" t="s">
        <v>30</v>
      </c>
      <c r="C16" s="15">
        <v>1000674.2999999999</v>
      </c>
      <c r="D16" s="34">
        <v>599670.5</v>
      </c>
      <c r="E16" s="44">
        <f t="shared" si="0"/>
        <v>0.59926641465659714</v>
      </c>
      <c r="F16" s="15">
        <v>158817.24000000002</v>
      </c>
      <c r="G16" s="39">
        <v>61309.280000000006</v>
      </c>
      <c r="H16" s="44">
        <f t="shared" si="2"/>
        <v>0.38603667964510652</v>
      </c>
      <c r="I16" s="21">
        <v>339958.14</v>
      </c>
      <c r="J16" s="34">
        <v>135052.9</v>
      </c>
      <c r="K16" s="44">
        <f t="shared" si="1"/>
        <v>0.39726332189015973</v>
      </c>
      <c r="L16" s="15">
        <v>501898.92000000004</v>
      </c>
      <c r="M16" s="39">
        <v>403308.31999999995</v>
      </c>
      <c r="N16" s="44">
        <f t="shared" si="3"/>
        <v>0.80356482934850693</v>
      </c>
    </row>
    <row r="17" spans="1:15" ht="18" customHeight="1" x14ac:dyDescent="0.3">
      <c r="A17" s="13">
        <v>10</v>
      </c>
      <c r="B17" s="1" t="s">
        <v>31</v>
      </c>
      <c r="C17" s="15">
        <v>716512.65</v>
      </c>
      <c r="D17" s="34">
        <v>557675.72</v>
      </c>
      <c r="E17" s="44">
        <f t="shared" si="0"/>
        <v>0.77831943371830203</v>
      </c>
      <c r="F17" s="15">
        <v>106045</v>
      </c>
      <c r="G17" s="39">
        <v>42519</v>
      </c>
      <c r="H17" s="44">
        <f t="shared" si="2"/>
        <v>0.40095242585694751</v>
      </c>
      <c r="I17" s="21">
        <v>217175</v>
      </c>
      <c r="J17" s="34">
        <v>170962</v>
      </c>
      <c r="K17" s="44">
        <f t="shared" si="1"/>
        <v>0.78720847243006786</v>
      </c>
      <c r="L17" s="15">
        <v>393293</v>
      </c>
      <c r="M17" s="39">
        <v>344195</v>
      </c>
      <c r="N17" s="44">
        <f t="shared" si="3"/>
        <v>0.87516177506337511</v>
      </c>
    </row>
    <row r="18" spans="1:15" ht="18" customHeight="1" x14ac:dyDescent="0.3">
      <c r="A18" s="13">
        <v>11</v>
      </c>
      <c r="B18" s="1" t="s">
        <v>32</v>
      </c>
      <c r="C18" s="15">
        <v>11085741</v>
      </c>
      <c r="D18" s="34">
        <v>6222010</v>
      </c>
      <c r="E18" s="44">
        <f t="shared" si="0"/>
        <v>0.56126243613304694</v>
      </c>
      <c r="F18" s="15">
        <v>2166067.4</v>
      </c>
      <c r="G18" s="39">
        <v>1941733</v>
      </c>
      <c r="H18" s="44">
        <f t="shared" si="2"/>
        <v>0.89643240094929644</v>
      </c>
      <c r="I18" s="21">
        <v>3828326</v>
      </c>
      <c r="J18" s="34">
        <v>1147075</v>
      </c>
      <c r="K18" s="44">
        <f t="shared" si="1"/>
        <v>0.29962834930985499</v>
      </c>
      <c r="L18" s="15">
        <v>5091348</v>
      </c>
      <c r="M18" s="39">
        <v>3133202</v>
      </c>
      <c r="N18" s="44">
        <f t="shared" si="3"/>
        <v>0.61539733681531883</v>
      </c>
    </row>
    <row r="19" spans="1:15" ht="18" customHeight="1" thickBot="1" x14ac:dyDescent="0.35">
      <c r="A19" s="13">
        <v>12</v>
      </c>
      <c r="B19" s="1" t="s">
        <v>33</v>
      </c>
      <c r="C19" s="15">
        <v>1589988.3744113003</v>
      </c>
      <c r="D19" s="34">
        <v>871218.42292070016</v>
      </c>
      <c r="E19" s="44">
        <f t="shared" si="0"/>
        <v>0.54794012141332316</v>
      </c>
      <c r="F19" s="15">
        <v>236692.02621249994</v>
      </c>
      <c r="G19" s="39">
        <v>84804.347795599999</v>
      </c>
      <c r="H19" s="44">
        <f t="shared" si="2"/>
        <v>0.35828983828742683</v>
      </c>
      <c r="I19" s="21">
        <v>476354.56409880001</v>
      </c>
      <c r="J19" s="34">
        <v>231975.65559109999</v>
      </c>
      <c r="K19" s="44">
        <f t="shared" si="1"/>
        <v>0.48698107056026074</v>
      </c>
      <c r="L19" s="15">
        <v>876941.78410000005</v>
      </c>
      <c r="M19" s="39">
        <v>554438.41953399999</v>
      </c>
      <c r="N19" s="44">
        <f t="shared" si="3"/>
        <v>0.63224085063185431</v>
      </c>
    </row>
    <row r="20" spans="1:15" ht="18" customHeight="1" thickBot="1" x14ac:dyDescent="0.35">
      <c r="A20" s="17"/>
      <c r="B20" s="18" t="s">
        <v>1</v>
      </c>
      <c r="C20" s="19">
        <f>SUM(C8:C19)</f>
        <v>34070962.483737089</v>
      </c>
      <c r="D20" s="57">
        <f>SUM(D8:D19)</f>
        <v>17184344.673287861</v>
      </c>
      <c r="E20" s="45">
        <f t="shared" si="0"/>
        <v>0.50436921708596794</v>
      </c>
      <c r="F20" s="19">
        <f>SUM(F8:F19)</f>
        <v>6840494.9534214996</v>
      </c>
      <c r="G20" s="40">
        <f>SUM(G8:G19)</f>
        <v>3965036.2631100202</v>
      </c>
      <c r="H20" s="45">
        <f t="shared" si="2"/>
        <v>0.57964172038848982</v>
      </c>
      <c r="I20" s="19">
        <f>SUM(I8:I19)</f>
        <v>11161309.75236222</v>
      </c>
      <c r="J20" s="40">
        <f>SUM(J8:J19)</f>
        <v>4043469.8472533999</v>
      </c>
      <c r="K20" s="45">
        <f t="shared" ref="K20:K50" si="4">J20/I20</f>
        <v>0.36227556953140067</v>
      </c>
      <c r="L20" s="19">
        <f>SUM(L8:L19)</f>
        <v>16069157.945367996</v>
      </c>
      <c r="M20" s="40">
        <f>SUM(M8:M19)</f>
        <v>9175839.2348910999</v>
      </c>
      <c r="N20" s="45">
        <f t="shared" si="3"/>
        <v>0.57102178384749003</v>
      </c>
    </row>
    <row r="21" spans="1:15" ht="18" customHeight="1" x14ac:dyDescent="0.3">
      <c r="A21" s="20" t="s">
        <v>9</v>
      </c>
      <c r="B21" s="12" t="s">
        <v>10</v>
      </c>
      <c r="C21" s="37"/>
      <c r="D21" s="38"/>
      <c r="E21" s="73"/>
      <c r="F21" s="71"/>
      <c r="G21" s="71"/>
      <c r="H21" s="71"/>
      <c r="I21" s="71"/>
      <c r="J21" s="71"/>
      <c r="K21" s="71"/>
      <c r="L21" s="71"/>
      <c r="M21" s="71"/>
      <c r="N21" s="72"/>
    </row>
    <row r="22" spans="1:15" ht="18" customHeight="1" x14ac:dyDescent="0.3">
      <c r="A22" s="13">
        <v>13</v>
      </c>
      <c r="B22" s="1" t="s">
        <v>34</v>
      </c>
      <c r="C22" s="14">
        <v>473258.73767264391</v>
      </c>
      <c r="D22" s="36">
        <v>206552.69329541706</v>
      </c>
      <c r="E22" s="44">
        <f t="shared" ref="E22:E34" si="5">D22/C22</f>
        <v>0.43644771211449007</v>
      </c>
      <c r="F22" s="14">
        <v>124311.5</v>
      </c>
      <c r="G22" s="41">
        <v>47993.911451044747</v>
      </c>
      <c r="H22" s="44">
        <f>G22/F22</f>
        <v>0.38607780817579024</v>
      </c>
      <c r="I22" s="14">
        <v>88206.5</v>
      </c>
      <c r="J22" s="36">
        <v>49654.206624939274</v>
      </c>
      <c r="K22" s="44">
        <f t="shared" ref="K22:K34" si="6">J22/I22</f>
        <v>0.56293137835578189</v>
      </c>
      <c r="L22" s="14">
        <v>260741</v>
      </c>
      <c r="M22" s="41">
        <v>108904.57521943304</v>
      </c>
      <c r="N22" s="44">
        <f t="shared" si="3"/>
        <v>0.41767338170611085</v>
      </c>
    </row>
    <row r="23" spans="1:15" ht="18" customHeight="1" x14ac:dyDescent="0.3">
      <c r="A23" s="13">
        <v>14</v>
      </c>
      <c r="B23" s="1" t="s">
        <v>35</v>
      </c>
      <c r="C23" s="15">
        <v>87100.549999999988</v>
      </c>
      <c r="D23" s="34">
        <v>68572</v>
      </c>
      <c r="E23" s="44">
        <f t="shared" si="5"/>
        <v>0.78727401836153743</v>
      </c>
      <c r="F23" s="14">
        <v>0</v>
      </c>
      <c r="G23" s="41">
        <v>0</v>
      </c>
      <c r="H23" s="44">
        <v>0</v>
      </c>
      <c r="I23" s="14">
        <v>10432.92</v>
      </c>
      <c r="J23" s="36">
        <v>8660</v>
      </c>
      <c r="K23" s="44">
        <f t="shared" si="6"/>
        <v>0.83006483323939995</v>
      </c>
      <c r="L23" s="14">
        <v>76667.63</v>
      </c>
      <c r="M23" s="41">
        <v>59912</v>
      </c>
      <c r="N23" s="44">
        <f t="shared" si="3"/>
        <v>0.78145105046288765</v>
      </c>
    </row>
    <row r="24" spans="1:15" ht="18" customHeight="1" x14ac:dyDescent="0.3">
      <c r="A24" s="13">
        <v>15</v>
      </c>
      <c r="B24" s="1" t="s">
        <v>47</v>
      </c>
      <c r="C24" s="15">
        <v>4538693.9281622013</v>
      </c>
      <c r="D24" s="34">
        <v>4474583.3748196121</v>
      </c>
      <c r="E24" s="44">
        <f t="shared" si="5"/>
        <v>0.98587466915431576</v>
      </c>
      <c r="F24" s="14">
        <v>707296.15040660009</v>
      </c>
      <c r="G24" s="41">
        <v>549746.07270909997</v>
      </c>
      <c r="H24" s="44">
        <f t="shared" ref="H24:H38" si="7">G24/F24</f>
        <v>0.77725019766199765</v>
      </c>
      <c r="I24" s="14">
        <v>1396983.8995696998</v>
      </c>
      <c r="J24" s="36">
        <v>1442514.7750839405</v>
      </c>
      <c r="K24" s="44">
        <f t="shared" si="6"/>
        <v>1.0325922693370089</v>
      </c>
      <c r="L24" s="14">
        <v>2434413.8781858995</v>
      </c>
      <c r="M24" s="41">
        <v>2482322.5270265727</v>
      </c>
      <c r="N24" s="44">
        <f t="shared" si="3"/>
        <v>1.0196797468458298</v>
      </c>
    </row>
    <row r="25" spans="1:15" ht="18" customHeight="1" x14ac:dyDescent="0.3">
      <c r="A25" s="13">
        <v>16</v>
      </c>
      <c r="B25" s="1" t="s">
        <v>48</v>
      </c>
      <c r="C25" s="15">
        <v>1699369.7966440003</v>
      </c>
      <c r="D25" s="34">
        <v>1658663.5471072998</v>
      </c>
      <c r="E25" s="44">
        <f t="shared" si="5"/>
        <v>0.97604626749452106</v>
      </c>
      <c r="F25" s="14">
        <v>84968.489832199994</v>
      </c>
      <c r="G25" s="41">
        <v>82933.177355370004</v>
      </c>
      <c r="H25" s="44">
        <f t="shared" si="7"/>
        <v>0.97604626749458034</v>
      </c>
      <c r="I25" s="14">
        <v>305886.56339591998</v>
      </c>
      <c r="J25" s="36">
        <v>298559.43847931398</v>
      </c>
      <c r="K25" s="44">
        <f t="shared" si="6"/>
        <v>0.97604626749452139</v>
      </c>
      <c r="L25" s="14">
        <v>1308514.74341588</v>
      </c>
      <c r="M25" s="41">
        <v>1277170.9312726208</v>
      </c>
      <c r="N25" s="44">
        <f t="shared" si="3"/>
        <v>0.97604626749452117</v>
      </c>
    </row>
    <row r="26" spans="1:15" ht="18" customHeight="1" x14ac:dyDescent="0.3">
      <c r="A26" s="13">
        <v>17</v>
      </c>
      <c r="B26" s="1" t="s">
        <v>36</v>
      </c>
      <c r="C26" s="15">
        <v>363477.48349470017</v>
      </c>
      <c r="D26" s="34">
        <v>469827.30381181126</v>
      </c>
      <c r="E26" s="44">
        <f t="shared" si="5"/>
        <v>1.2925898443408304</v>
      </c>
      <c r="F26" s="14">
        <v>47652.535753400007</v>
      </c>
      <c r="G26" s="41">
        <v>57339.402594500003</v>
      </c>
      <c r="H26" s="44">
        <f t="shared" si="7"/>
        <v>1.2032812459599034</v>
      </c>
      <c r="I26" s="14">
        <v>114735</v>
      </c>
      <c r="J26" s="36">
        <v>119967</v>
      </c>
      <c r="K26" s="44">
        <f t="shared" si="6"/>
        <v>1.0456007321218459</v>
      </c>
      <c r="L26" s="14">
        <v>201089</v>
      </c>
      <c r="M26" s="41">
        <v>292520</v>
      </c>
      <c r="N26" s="44">
        <f t="shared" si="3"/>
        <v>1.4546792713674044</v>
      </c>
    </row>
    <row r="27" spans="1:15" ht="18" customHeight="1" x14ac:dyDescent="0.3">
      <c r="A27" s="13">
        <v>18</v>
      </c>
      <c r="B27" s="1" t="s">
        <v>37</v>
      </c>
      <c r="C27" s="15">
        <v>503277.60719999997</v>
      </c>
      <c r="D27" s="34">
        <v>261951.21323839296</v>
      </c>
      <c r="E27" s="44">
        <f t="shared" si="5"/>
        <v>0.52049049965836225</v>
      </c>
      <c r="F27" s="14">
        <v>22435.906999999999</v>
      </c>
      <c r="G27" s="41">
        <v>10694.032324599975</v>
      </c>
      <c r="H27" s="44">
        <f t="shared" si="7"/>
        <v>0.47664809470818253</v>
      </c>
      <c r="I27" s="14">
        <v>149026.81049999999</v>
      </c>
      <c r="J27" s="36">
        <v>29600</v>
      </c>
      <c r="K27" s="44">
        <f t="shared" si="6"/>
        <v>0.19862197882843372</v>
      </c>
      <c r="L27" s="14">
        <v>331814.88969999994</v>
      </c>
      <c r="M27" s="41">
        <v>221656.74750414299</v>
      </c>
      <c r="N27" s="44">
        <f t="shared" si="3"/>
        <v>0.66801326397542615</v>
      </c>
    </row>
    <row r="28" spans="1:15" ht="18" customHeight="1" x14ac:dyDescent="0.3">
      <c r="A28" s="13">
        <v>19</v>
      </c>
      <c r="B28" s="1" t="s">
        <v>38</v>
      </c>
      <c r="C28" s="15">
        <v>94987</v>
      </c>
      <c r="D28" s="34">
        <v>103749</v>
      </c>
      <c r="E28" s="44">
        <f t="shared" si="5"/>
        <v>1.0922442018381462</v>
      </c>
      <c r="F28" s="14">
        <v>0</v>
      </c>
      <c r="G28" s="41">
        <v>0</v>
      </c>
      <c r="H28" s="44">
        <v>0</v>
      </c>
      <c r="I28" s="14">
        <v>30134</v>
      </c>
      <c r="J28" s="36">
        <v>39692</v>
      </c>
      <c r="K28" s="44">
        <v>0</v>
      </c>
      <c r="L28" s="14">
        <v>64853</v>
      </c>
      <c r="M28" s="41">
        <v>64057</v>
      </c>
      <c r="N28" s="44">
        <f t="shared" si="3"/>
        <v>0.9877260882303055</v>
      </c>
    </row>
    <row r="29" spans="1:15" ht="18" customHeight="1" x14ac:dyDescent="0.3">
      <c r="A29" s="13">
        <v>20</v>
      </c>
      <c r="B29" s="1" t="s">
        <v>39</v>
      </c>
      <c r="C29" s="15">
        <v>605180.47586275695</v>
      </c>
      <c r="D29" s="34">
        <v>334255</v>
      </c>
      <c r="E29" s="44">
        <f t="shared" si="5"/>
        <v>0.55232284141929666</v>
      </c>
      <c r="F29" s="14">
        <v>47376.98855396</v>
      </c>
      <c r="G29" s="41">
        <v>72043.721002553808</v>
      </c>
      <c r="H29" s="44">
        <f t="shared" si="7"/>
        <v>1.5206479601484093</v>
      </c>
      <c r="I29" s="14">
        <v>99302.909468953978</v>
      </c>
      <c r="J29" s="36">
        <v>62425</v>
      </c>
      <c r="K29" s="44">
        <f t="shared" si="6"/>
        <v>0.62863213508881655</v>
      </c>
      <c r="L29" s="14">
        <v>458500.57783984294</v>
      </c>
      <c r="M29" s="41">
        <v>199785.85510034603</v>
      </c>
      <c r="N29" s="44">
        <f t="shared" si="3"/>
        <v>0.43573741180787007</v>
      </c>
    </row>
    <row r="30" spans="1:15" ht="18" customHeight="1" x14ac:dyDescent="0.3">
      <c r="A30" s="13">
        <v>21</v>
      </c>
      <c r="B30" s="1" t="s">
        <v>40</v>
      </c>
      <c r="C30" s="15">
        <v>1777078.4365388264</v>
      </c>
      <c r="D30" s="34">
        <v>1312156.1942377998</v>
      </c>
      <c r="E30" s="44">
        <f t="shared" si="5"/>
        <v>0.73837832211472632</v>
      </c>
      <c r="F30" s="14">
        <v>348501.18380084803</v>
      </c>
      <c r="G30" s="41">
        <v>126538</v>
      </c>
      <c r="H30" s="44">
        <f t="shared" si="7"/>
        <v>0.36309202344721586</v>
      </c>
      <c r="I30" s="14">
        <v>616416.05885533174</v>
      </c>
      <c r="J30" s="41">
        <v>288772.38558690005</v>
      </c>
      <c r="K30" s="44">
        <f t="shared" si="6"/>
        <v>0.46846992617801475</v>
      </c>
      <c r="L30" s="14">
        <v>812161.19388264685</v>
      </c>
      <c r="M30" s="41">
        <v>896845</v>
      </c>
      <c r="N30" s="44">
        <f t="shared" si="3"/>
        <v>1.1042697025605357</v>
      </c>
      <c r="O30" s="10"/>
    </row>
    <row r="31" spans="1:15" ht="18" customHeight="1" thickBot="1" x14ac:dyDescent="0.35">
      <c r="A31" s="13">
        <v>22</v>
      </c>
      <c r="B31" s="32" t="s">
        <v>41</v>
      </c>
      <c r="C31" s="15">
        <v>68080.235779200011</v>
      </c>
      <c r="D31" s="34">
        <v>25913</v>
      </c>
      <c r="E31" s="47">
        <f t="shared" si="5"/>
        <v>0.38062441622619914</v>
      </c>
      <c r="F31" s="15">
        <v>0</v>
      </c>
      <c r="G31" s="39">
        <v>0</v>
      </c>
      <c r="H31" s="47">
        <v>0</v>
      </c>
      <c r="I31" s="15">
        <v>11185.33</v>
      </c>
      <c r="J31" s="39">
        <v>1846.66</v>
      </c>
      <c r="K31" s="47">
        <f t="shared" si="6"/>
        <v>0.1650966042128395</v>
      </c>
      <c r="L31" s="15">
        <v>56894.920000000006</v>
      </c>
      <c r="M31" s="39">
        <v>24066.97</v>
      </c>
      <c r="N31" s="47">
        <f t="shared" si="3"/>
        <v>0.42300736164142594</v>
      </c>
      <c r="O31" s="10"/>
    </row>
    <row r="32" spans="1:15" ht="18" customHeight="1" thickBot="1" x14ac:dyDescent="0.35">
      <c r="A32" s="17"/>
      <c r="B32" s="18" t="s">
        <v>1</v>
      </c>
      <c r="C32" s="19">
        <f>SUM(C22:C31)</f>
        <v>10210504.251354327</v>
      </c>
      <c r="D32" s="57">
        <f>SUM(D22:D31)</f>
        <v>8916223.3265103325</v>
      </c>
      <c r="E32" s="45">
        <f t="shared" si="5"/>
        <v>0.87324025405774441</v>
      </c>
      <c r="F32" s="19">
        <f t="shared" ref="F32:G32" si="8">SUM(F22:F31)</f>
        <v>1382542.7553470081</v>
      </c>
      <c r="G32" s="40">
        <f t="shared" si="8"/>
        <v>947288.31743716844</v>
      </c>
      <c r="H32" s="45">
        <f>G32/F32</f>
        <v>0.68517831638371718</v>
      </c>
      <c r="I32" s="19">
        <f t="shared" ref="I32:J32" si="9">SUM(I22:I31)</f>
        <v>2822309.9917899054</v>
      </c>
      <c r="J32" s="40">
        <f t="shared" si="9"/>
        <v>2341691.465775094</v>
      </c>
      <c r="K32" s="45">
        <f t="shared" si="6"/>
        <v>0.82970739308831076</v>
      </c>
      <c r="L32" s="68">
        <f t="shared" ref="L32:M32" si="10">SUM(L22:L31)</f>
        <v>6005650.8330242699</v>
      </c>
      <c r="M32" s="69">
        <f t="shared" si="10"/>
        <v>5627241.6061231159</v>
      </c>
      <c r="N32" s="45">
        <f t="shared" si="3"/>
        <v>0.93699113760987696</v>
      </c>
      <c r="O32" s="10"/>
    </row>
    <row r="33" spans="1:15" ht="18" customHeight="1" x14ac:dyDescent="0.3">
      <c r="A33" s="24" t="s">
        <v>51</v>
      </c>
      <c r="B33" s="25" t="s">
        <v>50</v>
      </c>
      <c r="C33" s="75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10"/>
    </row>
    <row r="34" spans="1:15" ht="18" customHeight="1" x14ac:dyDescent="0.3">
      <c r="A34" s="13">
        <v>23</v>
      </c>
      <c r="B34" s="1" t="s">
        <v>44</v>
      </c>
      <c r="C34" s="14">
        <v>231709.17203939997</v>
      </c>
      <c r="D34" s="36">
        <v>139268.3454861441</v>
      </c>
      <c r="E34" s="44">
        <f t="shared" si="5"/>
        <v>0.60104804768998454</v>
      </c>
      <c r="F34" s="14">
        <v>81.646575199999987</v>
      </c>
      <c r="G34" s="41">
        <v>0</v>
      </c>
      <c r="H34" s="44">
        <f t="shared" ref="H34:H35" si="11">G34/F34</f>
        <v>0</v>
      </c>
      <c r="I34" s="14">
        <v>27846.4045295</v>
      </c>
      <c r="J34" s="36">
        <v>25081.225222552323</v>
      </c>
      <c r="K34" s="44">
        <f t="shared" si="6"/>
        <v>0.90069887464220766</v>
      </c>
      <c r="L34" s="14">
        <v>203781.52093469998</v>
      </c>
      <c r="M34" s="41">
        <v>114187.12026359177</v>
      </c>
      <c r="N34" s="44">
        <f t="shared" si="3"/>
        <v>0.56034089715221058</v>
      </c>
    </row>
    <row r="35" spans="1:15" ht="18" customHeight="1" x14ac:dyDescent="0.3">
      <c r="A35" s="13">
        <v>24</v>
      </c>
      <c r="B35" s="1" t="s">
        <v>22</v>
      </c>
      <c r="C35" s="15">
        <v>513245.60094009998</v>
      </c>
      <c r="D35" s="34">
        <v>348766</v>
      </c>
      <c r="E35" s="44">
        <f>D35/C35</f>
        <v>0.67953042239655526</v>
      </c>
      <c r="F35" s="14">
        <v>202250.92619909998</v>
      </c>
      <c r="G35" s="41">
        <v>86059</v>
      </c>
      <c r="H35" s="44">
        <f t="shared" si="11"/>
        <v>0.42550608601555551</v>
      </c>
      <c r="I35" s="14">
        <v>217032.89941900005</v>
      </c>
      <c r="J35" s="36">
        <v>139046</v>
      </c>
      <c r="K35" s="44">
        <f>J35/I35</f>
        <v>0.64066784516185327</v>
      </c>
      <c r="L35" s="14">
        <v>93961.775322000001</v>
      </c>
      <c r="M35" s="41">
        <v>123662</v>
      </c>
      <c r="N35" s="44">
        <f>M35/L35</f>
        <v>1.3160883729178119</v>
      </c>
    </row>
    <row r="36" spans="1:15" ht="18" customHeight="1" x14ac:dyDescent="0.3">
      <c r="A36" s="13">
        <v>25</v>
      </c>
      <c r="B36" s="1" t="s">
        <v>45</v>
      </c>
      <c r="C36" s="15">
        <v>127181</v>
      </c>
      <c r="D36" s="34">
        <v>37128</v>
      </c>
      <c r="E36" s="44">
        <f t="shared" ref="E36:E37" si="12">D36/C36</f>
        <v>0.29193039840856733</v>
      </c>
      <c r="F36" s="14">
        <v>0</v>
      </c>
      <c r="G36" s="41">
        <v>0</v>
      </c>
      <c r="H36" s="44">
        <v>0</v>
      </c>
      <c r="I36" s="14">
        <v>47137</v>
      </c>
      <c r="J36" s="36">
        <v>16761</v>
      </c>
      <c r="K36" s="44">
        <f t="shared" ref="K36:K37" si="13">J36/I36</f>
        <v>0.3555805418248934</v>
      </c>
      <c r="L36" s="14">
        <v>80043</v>
      </c>
      <c r="M36" s="41">
        <v>20367</v>
      </c>
      <c r="N36" s="44">
        <f t="shared" ref="N36:N37" si="14">M36/L36</f>
        <v>0.25445073273115698</v>
      </c>
    </row>
    <row r="37" spans="1:15" ht="18" customHeight="1" thickBot="1" x14ac:dyDescent="0.35">
      <c r="A37" s="13">
        <v>26</v>
      </c>
      <c r="B37" s="1" t="s">
        <v>46</v>
      </c>
      <c r="C37" s="14">
        <v>48474.538729368003</v>
      </c>
      <c r="D37" s="36">
        <v>26859.656077400003</v>
      </c>
      <c r="E37" s="44">
        <f t="shared" si="12"/>
        <v>0.55409822932729103</v>
      </c>
      <c r="F37" s="14">
        <v>0</v>
      </c>
      <c r="G37" s="41">
        <v>0</v>
      </c>
      <c r="H37" s="44">
        <v>0</v>
      </c>
      <c r="I37" s="14">
        <v>584.60546950000003</v>
      </c>
      <c r="J37" s="36">
        <v>4136.9587563999994</v>
      </c>
      <c r="K37" s="44">
        <f t="shared" si="13"/>
        <v>7.0764968380098248</v>
      </c>
      <c r="L37" s="14">
        <v>47890.433259867998</v>
      </c>
      <c r="M37" s="41">
        <v>22722.697320999992</v>
      </c>
      <c r="N37" s="44">
        <f t="shared" si="14"/>
        <v>0.47447257780483532</v>
      </c>
    </row>
    <row r="38" spans="1:15" ht="18" customHeight="1" thickBot="1" x14ac:dyDescent="0.35">
      <c r="A38" s="17"/>
      <c r="B38" s="18" t="s">
        <v>1</v>
      </c>
      <c r="C38" s="68">
        <f>SUM(C34:C37)</f>
        <v>920610.31170886802</v>
      </c>
      <c r="D38" s="69">
        <f>SUM(D34:D37)</f>
        <v>552022.00156354404</v>
      </c>
      <c r="E38" s="45">
        <f>D38/C38</f>
        <v>0.59962613338412663</v>
      </c>
      <c r="F38" s="68">
        <f t="shared" ref="F38:G38" si="15">SUM(F34:F37)</f>
        <v>202332.57277429997</v>
      </c>
      <c r="G38" s="69">
        <f t="shared" si="15"/>
        <v>86059</v>
      </c>
      <c r="H38" s="45">
        <f t="shared" si="7"/>
        <v>0.42533438299130405</v>
      </c>
      <c r="I38" s="68">
        <f t="shared" ref="I38:J38" si="16">SUM(I34:I37)</f>
        <v>292600.90941800008</v>
      </c>
      <c r="J38" s="69">
        <f t="shared" si="16"/>
        <v>185025.18397895232</v>
      </c>
      <c r="K38" s="45">
        <f t="shared" si="4"/>
        <v>0.63234657864522015</v>
      </c>
      <c r="L38" s="19">
        <f t="shared" ref="L38:M38" si="17">SUM(L34:L37)</f>
        <v>425676.72951656795</v>
      </c>
      <c r="M38" s="40">
        <f t="shared" si="17"/>
        <v>280938.81758459174</v>
      </c>
      <c r="N38" s="45">
        <f t="shared" si="3"/>
        <v>0.65998162009853822</v>
      </c>
      <c r="O38" s="10"/>
    </row>
    <row r="39" spans="1:15" ht="18" customHeight="1" x14ac:dyDescent="0.3">
      <c r="A39" s="20" t="s">
        <v>52</v>
      </c>
      <c r="B39" s="12" t="s">
        <v>11</v>
      </c>
      <c r="C39" s="74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2"/>
      <c r="O39" s="22"/>
    </row>
    <row r="40" spans="1:15" ht="18" customHeight="1" thickBot="1" x14ac:dyDescent="0.35">
      <c r="A40" s="13">
        <v>27</v>
      </c>
      <c r="B40" s="1" t="s">
        <v>42</v>
      </c>
      <c r="C40" s="15">
        <v>1080323</v>
      </c>
      <c r="D40" s="34">
        <v>762590</v>
      </c>
      <c r="E40" s="44">
        <f>D40/C40</f>
        <v>0.70589073823291737</v>
      </c>
      <c r="F40" s="14">
        <v>769595</v>
      </c>
      <c r="G40" s="41">
        <v>572608</v>
      </c>
      <c r="H40" s="44">
        <f t="shared" ref="H40:H41" si="18">G40/F40</f>
        <v>0.7440380979606156</v>
      </c>
      <c r="I40" s="14">
        <v>189497</v>
      </c>
      <c r="J40" s="36">
        <v>137015</v>
      </c>
      <c r="K40" s="44">
        <f>J40/I40</f>
        <v>0.72304574742608063</v>
      </c>
      <c r="L40" s="14">
        <v>121231</v>
      </c>
      <c r="M40" s="41">
        <v>52967</v>
      </c>
      <c r="N40" s="44">
        <f t="shared" si="3"/>
        <v>0.43690970131402035</v>
      </c>
    </row>
    <row r="41" spans="1:15" ht="18" customHeight="1" thickBot="1" x14ac:dyDescent="0.35">
      <c r="A41" s="17"/>
      <c r="B41" s="18" t="s">
        <v>1</v>
      </c>
      <c r="C41" s="19">
        <f>SUM(C40:C40)</f>
        <v>1080323</v>
      </c>
      <c r="D41" s="57">
        <f>SUM(D40:D40)</f>
        <v>762590</v>
      </c>
      <c r="E41" s="45">
        <f>D41/C41</f>
        <v>0.70589073823291737</v>
      </c>
      <c r="F41" s="19">
        <f>SUM(F40:F40)</f>
        <v>769595</v>
      </c>
      <c r="G41" s="33">
        <f>SUM(G40:G40)</f>
        <v>572608</v>
      </c>
      <c r="H41" s="52">
        <f t="shared" si="18"/>
        <v>0.7440380979606156</v>
      </c>
      <c r="I41" s="19">
        <f>SUM(I40:I40)</f>
        <v>189497</v>
      </c>
      <c r="J41" s="40">
        <f>SUM(J40:J40)</f>
        <v>137015</v>
      </c>
      <c r="K41" s="45">
        <f t="shared" si="4"/>
        <v>0.72304574742608063</v>
      </c>
      <c r="L41" s="69">
        <f t="shared" ref="L41:M41" si="19">SUM(L40:L40)</f>
        <v>121231</v>
      </c>
      <c r="M41" s="61">
        <f t="shared" si="19"/>
        <v>52967</v>
      </c>
      <c r="N41" s="45">
        <f t="shared" si="3"/>
        <v>0.43690970131402035</v>
      </c>
    </row>
    <row r="42" spans="1:15" ht="18" customHeight="1" x14ac:dyDescent="0.3">
      <c r="A42" s="20" t="s">
        <v>53</v>
      </c>
      <c r="B42" s="12" t="s">
        <v>12</v>
      </c>
      <c r="C42" s="74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2"/>
    </row>
    <row r="43" spans="1:15" s="60" customFormat="1" ht="18" customHeight="1" thickBot="1" x14ac:dyDescent="0.35">
      <c r="A43" s="13">
        <v>28</v>
      </c>
      <c r="B43" s="1" t="s">
        <v>43</v>
      </c>
      <c r="C43" s="15">
        <f>F43+I43+L43</f>
        <v>1704895</v>
      </c>
      <c r="D43" s="34">
        <f>G43+J43+M43</f>
        <v>1186710</v>
      </c>
      <c r="E43" s="44">
        <f>D43/C43</f>
        <v>0.69606046120142295</v>
      </c>
      <c r="F43" s="14">
        <v>977457</v>
      </c>
      <c r="G43" s="41">
        <v>735913</v>
      </c>
      <c r="H43" s="44">
        <f t="shared" ref="H43:H44" si="20">G43/F43</f>
        <v>0.75288529316379138</v>
      </c>
      <c r="I43" s="14">
        <v>430138</v>
      </c>
      <c r="J43" s="36">
        <v>333120</v>
      </c>
      <c r="K43" s="44">
        <f t="shared" si="4"/>
        <v>0.77444913027911977</v>
      </c>
      <c r="L43" s="14">
        <v>297300</v>
      </c>
      <c r="M43" s="41">
        <v>117677</v>
      </c>
      <c r="N43" s="44">
        <f t="shared" si="3"/>
        <v>0.39581903800874535</v>
      </c>
    </row>
    <row r="44" spans="1:15" ht="18" customHeight="1" thickBot="1" x14ac:dyDescent="0.35">
      <c r="A44" s="17"/>
      <c r="B44" s="18" t="s">
        <v>1</v>
      </c>
      <c r="C44" s="23">
        <f>SUM(C43:C43)</f>
        <v>1704895</v>
      </c>
      <c r="D44" s="58">
        <f>SUM(D43:D43)</f>
        <v>1186710</v>
      </c>
      <c r="E44" s="45">
        <f>D44/C44</f>
        <v>0.69606046120142295</v>
      </c>
      <c r="F44" s="23">
        <f>SUM(F43:F43)</f>
        <v>977457</v>
      </c>
      <c r="G44" s="26">
        <f>SUM(G43:G43)</f>
        <v>735913</v>
      </c>
      <c r="H44" s="52">
        <f t="shared" si="20"/>
        <v>0.75288529316379138</v>
      </c>
      <c r="I44" s="23">
        <f>SUM(I43:I43)</f>
        <v>430138</v>
      </c>
      <c r="J44" s="62">
        <f>SUM(J43:J43)</f>
        <v>333120</v>
      </c>
      <c r="K44" s="45">
        <f t="shared" si="4"/>
        <v>0.77444913027911977</v>
      </c>
      <c r="L44" s="63">
        <f>SUM(L43:L43)</f>
        <v>297300</v>
      </c>
      <c r="M44" s="62">
        <f>SUM(M43:M43)</f>
        <v>117677</v>
      </c>
      <c r="N44" s="45">
        <f t="shared" si="3"/>
        <v>0.39581903800874535</v>
      </c>
    </row>
    <row r="45" spans="1:15" ht="18" customHeight="1" thickBot="1" x14ac:dyDescent="0.35">
      <c r="A45" s="24"/>
      <c r="B45" s="25" t="s">
        <v>13</v>
      </c>
      <c r="C45" s="79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8"/>
    </row>
    <row r="46" spans="1:15" ht="18" customHeight="1" thickBot="1" x14ac:dyDescent="0.35">
      <c r="A46" s="17"/>
      <c r="B46" s="18" t="s">
        <v>54</v>
      </c>
      <c r="C46" s="63">
        <f>SUM(C20+C32+C38)</f>
        <v>45202077.046800286</v>
      </c>
      <c r="D46" s="62">
        <f>SUM(D20+D32+D38)</f>
        <v>26652590.001361739</v>
      </c>
      <c r="E46" s="45">
        <f>D46/C46</f>
        <v>0.58963197584409222</v>
      </c>
      <c r="F46" s="63">
        <f t="shared" ref="F46:G46" si="21">SUM(F20+F32+F38)</f>
        <v>8425370.2815428078</v>
      </c>
      <c r="G46" s="62">
        <f t="shared" si="21"/>
        <v>4998383.5805471884</v>
      </c>
      <c r="H46" s="45">
        <f t="shared" ref="H46:H50" si="22">G46/F46</f>
        <v>0.59325387650878547</v>
      </c>
      <c r="I46" s="65">
        <f t="shared" ref="I46:J46" si="23">SUM(I20+I32+I38)</f>
        <v>14276220.653570125</v>
      </c>
      <c r="J46" s="63">
        <f t="shared" si="23"/>
        <v>6570186.4970074464</v>
      </c>
      <c r="K46" s="48">
        <f t="shared" si="4"/>
        <v>0.46021889521330756</v>
      </c>
      <c r="L46" s="23">
        <f t="shared" ref="L46:M46" si="24">SUM(L20+L32+L38)</f>
        <v>22500485.507908836</v>
      </c>
      <c r="M46" s="65">
        <f t="shared" si="24"/>
        <v>15084019.658598807</v>
      </c>
      <c r="N46" s="45">
        <f t="shared" si="3"/>
        <v>0.67038640803092142</v>
      </c>
    </row>
    <row r="47" spans="1:15" ht="18" customHeight="1" thickBot="1" x14ac:dyDescent="0.35">
      <c r="A47" s="24"/>
      <c r="B47" s="25" t="s">
        <v>55</v>
      </c>
      <c r="C47" s="63">
        <f>SUM(C41)</f>
        <v>1080323</v>
      </c>
      <c r="D47" s="64">
        <f>SUM(D41)</f>
        <v>762590</v>
      </c>
      <c r="E47" s="45">
        <f>D47/C47</f>
        <v>0.70589073823291737</v>
      </c>
      <c r="F47" s="63">
        <f>SUM(F41)</f>
        <v>769595</v>
      </c>
      <c r="G47" s="64">
        <f>SUM(G41)</f>
        <v>572608</v>
      </c>
      <c r="H47" s="45">
        <f t="shared" si="22"/>
        <v>0.7440380979606156</v>
      </c>
      <c r="I47" s="66">
        <f>SUM(I41)</f>
        <v>189497</v>
      </c>
      <c r="J47" s="63">
        <f>SUM(J41)</f>
        <v>137015</v>
      </c>
      <c r="K47" s="46">
        <f t="shared" si="4"/>
        <v>0.72304574742608063</v>
      </c>
      <c r="L47" s="67">
        <f>SUM(L41)</f>
        <v>121231</v>
      </c>
      <c r="M47" s="63">
        <f>SUM(M41)</f>
        <v>52967</v>
      </c>
      <c r="N47" s="48">
        <f t="shared" si="3"/>
        <v>0.43690970131402035</v>
      </c>
    </row>
    <row r="48" spans="1:15" ht="18" thickBot="1" x14ac:dyDescent="0.35">
      <c r="A48" s="17"/>
      <c r="B48" s="18" t="s">
        <v>56</v>
      </c>
      <c r="C48" s="63">
        <f>SUM(C46:C47)</f>
        <v>46282400.046800286</v>
      </c>
      <c r="D48" s="62">
        <f>SUM(D46:D47)</f>
        <v>27415180.001361739</v>
      </c>
      <c r="E48" s="45">
        <f>D48/C48</f>
        <v>0.59234568591170278</v>
      </c>
      <c r="F48" s="63">
        <f>SUM(F46:F47)</f>
        <v>9194965.2815428078</v>
      </c>
      <c r="G48" s="62">
        <f>SUM(G46:G47)</f>
        <v>5570991.5805471884</v>
      </c>
      <c r="H48" s="45">
        <f t="shared" si="22"/>
        <v>0.60587412893552994</v>
      </c>
      <c r="I48" s="65">
        <f>SUM(I46:I47)</f>
        <v>14465717.653570125</v>
      </c>
      <c r="J48" s="63">
        <f>SUM(J46:J47)</f>
        <v>6707201.4970074464</v>
      </c>
      <c r="K48" s="48">
        <f t="shared" si="4"/>
        <v>0.46366185609547794</v>
      </c>
      <c r="L48" s="65">
        <f t="shared" ref="L48:M48" si="25">SUM(L46:L47)</f>
        <v>22621716.507908836</v>
      </c>
      <c r="M48" s="63">
        <f t="shared" si="25"/>
        <v>15136986.658598807</v>
      </c>
      <c r="N48" s="48">
        <f t="shared" si="3"/>
        <v>0.66913519375537778</v>
      </c>
    </row>
    <row r="49" spans="1:14" ht="18" thickBot="1" x14ac:dyDescent="0.35">
      <c r="A49" s="24"/>
      <c r="B49" s="25" t="s">
        <v>14</v>
      </c>
      <c r="C49" s="76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8"/>
    </row>
    <row r="50" spans="1:14" ht="18" thickBot="1" x14ac:dyDescent="0.35">
      <c r="A50" s="17"/>
      <c r="B50" s="18" t="s">
        <v>57</v>
      </c>
      <c r="C50" s="65">
        <f>C48+C43</f>
        <v>47987295.046800286</v>
      </c>
      <c r="D50" s="63">
        <f>D48+D43</f>
        <v>28601890.001361739</v>
      </c>
      <c r="E50" s="48">
        <f>D50/C50</f>
        <v>0.59603046959549066</v>
      </c>
      <c r="F50" s="23">
        <f t="shared" ref="F50:G50" si="26">F48+F43</f>
        <v>10172422.281542808</v>
      </c>
      <c r="G50" s="62">
        <f t="shared" si="26"/>
        <v>6306904.5805471884</v>
      </c>
      <c r="H50" s="45">
        <f t="shared" si="22"/>
        <v>0.62000027191071816</v>
      </c>
      <c r="I50" s="65">
        <f t="shared" ref="I50:J50" si="27">I48+I43</f>
        <v>14895855.653570125</v>
      </c>
      <c r="J50" s="63">
        <f t="shared" si="27"/>
        <v>7040321.4970074464</v>
      </c>
      <c r="K50" s="48">
        <f t="shared" si="4"/>
        <v>0.47263625942294063</v>
      </c>
      <c r="L50" s="23">
        <f t="shared" ref="L50:M50" si="28">L48+L43</f>
        <v>22919016.507908836</v>
      </c>
      <c r="M50" s="65">
        <f t="shared" si="28"/>
        <v>15254663.658598807</v>
      </c>
      <c r="N50" s="45">
        <f t="shared" si="3"/>
        <v>0.66558980195920558</v>
      </c>
    </row>
    <row r="51" spans="1:14" x14ac:dyDescent="0.25">
      <c r="A51" s="4"/>
      <c r="B51" s="27"/>
      <c r="C51" s="59"/>
      <c r="D51" s="59"/>
      <c r="E51" s="49"/>
      <c r="F51" s="87"/>
      <c r="G51" s="87"/>
      <c r="H51" s="87"/>
      <c r="I51" s="87"/>
      <c r="J51" s="87"/>
      <c r="K51" s="87"/>
    </row>
    <row r="52" spans="1:14" x14ac:dyDescent="0.25">
      <c r="M52" s="31" t="s">
        <v>49</v>
      </c>
    </row>
    <row r="63" spans="1:14" x14ac:dyDescent="0.25">
      <c r="J63" s="28" t="s">
        <v>5</v>
      </c>
    </row>
  </sheetData>
  <mergeCells count="18">
    <mergeCell ref="L5:N5"/>
    <mergeCell ref="A3:N3"/>
    <mergeCell ref="H2:N2"/>
    <mergeCell ref="F51:K51"/>
    <mergeCell ref="A5:A6"/>
    <mergeCell ref="B5:B6"/>
    <mergeCell ref="F5:H5"/>
    <mergeCell ref="I5:K5"/>
    <mergeCell ref="C5:D5"/>
    <mergeCell ref="E5:E6"/>
    <mergeCell ref="J4:M4"/>
    <mergeCell ref="C7:N7"/>
    <mergeCell ref="E21:N21"/>
    <mergeCell ref="C39:N39"/>
    <mergeCell ref="C33:N33"/>
    <mergeCell ref="C49:N49"/>
    <mergeCell ref="C45:N45"/>
    <mergeCell ref="C42:N42"/>
  </mergeCells>
  <phoneticPr fontId="0" type="noConversion"/>
  <pageMargins left="0.44" right="0.24" top="0.65" bottom="0" header="0.17" footer="0.26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CD Ratio</vt:lpstr>
      <vt:lpstr>'CD Ratio'!Print_Area</vt:lpstr>
    </vt:vector>
  </TitlesOfParts>
  <Company>PNB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</dc:creator>
  <cp:lastModifiedBy>SLPC</cp:lastModifiedBy>
  <cp:lastPrinted>2021-06-18T09:22:46Z</cp:lastPrinted>
  <dcterms:created xsi:type="dcterms:W3CDTF">2005-03-03T05:09:12Z</dcterms:created>
  <dcterms:modified xsi:type="dcterms:W3CDTF">2021-06-18T09:22:48Z</dcterms:modified>
</cp:coreProperties>
</file>