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CD RATIO" sheetId="38" r:id="rId5"/>
  </sheets>
  <definedNames>
    <definedName name="_xlnm.Print_Area" localSheetId="0">'BASIC STAT.DATA'!$A$1:$L$46</definedName>
    <definedName name="_xlnm.Print_Area" localSheetId="4">'CD RATIO'!$B$3:$J$52</definedName>
    <definedName name="_xlnm.Print_Area" localSheetId="3">'Debt Swap'!$A$1:$F$10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D20" i="5"/>
  <c r="E20" i="5"/>
  <c r="F20" i="5"/>
  <c r="G20" i="5"/>
  <c r="B20" i="5"/>
  <c r="E38" i="38" l="1"/>
  <c r="F38" i="38"/>
  <c r="H38" i="38"/>
  <c r="D38" i="38"/>
  <c r="E45" i="38"/>
  <c r="F45" i="38"/>
  <c r="H45" i="38"/>
  <c r="D45" i="38"/>
  <c r="J44" i="38" l="1"/>
  <c r="I44" i="38"/>
  <c r="E48" i="38" l="1"/>
  <c r="F48" i="38"/>
  <c r="H48" i="38"/>
  <c r="D48" i="38"/>
  <c r="G46" i="38"/>
  <c r="G48" i="38" s="1"/>
  <c r="J43" i="38"/>
  <c r="G45" i="38"/>
  <c r="H41" i="38"/>
  <c r="F41" i="38"/>
  <c r="E41" i="38"/>
  <c r="D41" i="38"/>
  <c r="J40" i="38"/>
  <c r="I40" i="38"/>
  <c r="J37" i="38"/>
  <c r="J36" i="38"/>
  <c r="I37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I33" i="38"/>
  <c r="I32" i="38"/>
  <c r="I31" i="38"/>
  <c r="I30" i="38"/>
  <c r="I29" i="38"/>
  <c r="I28" i="38"/>
  <c r="I27" i="38"/>
  <c r="I26" i="38"/>
  <c r="I25" i="38"/>
  <c r="I24" i="38"/>
  <c r="I23" i="38"/>
  <c r="H35" i="38"/>
  <c r="H39" i="38" s="1"/>
  <c r="F35" i="38"/>
  <c r="F39" i="38" s="1"/>
  <c r="E35" i="38"/>
  <c r="D35" i="38"/>
  <c r="D39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39" i="38" l="1"/>
  <c r="E42" i="38" s="1"/>
  <c r="E50" i="38" s="1"/>
  <c r="I36" i="38"/>
  <c r="G38" i="38"/>
  <c r="G41" i="38"/>
  <c r="I41" i="38" s="1"/>
  <c r="J41" i="38"/>
  <c r="I45" i="38"/>
  <c r="I43" i="38"/>
  <c r="J45" i="38"/>
  <c r="D42" i="38"/>
  <c r="D50" i="38" s="1"/>
  <c r="J35" i="38"/>
  <c r="J38" i="38"/>
  <c r="H42" i="38"/>
  <c r="H50" i="38" s="1"/>
  <c r="G35" i="38"/>
  <c r="F42" i="38"/>
  <c r="F50" i="38" s="1"/>
  <c r="I34" i="38"/>
  <c r="J22" i="38"/>
  <c r="G22" i="38"/>
  <c r="I22" i="38" s="1"/>
  <c r="I35" i="38" l="1"/>
  <c r="G39" i="38"/>
  <c r="J50" i="38"/>
  <c r="J42" i="38"/>
  <c r="J39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38" i="38" l="1"/>
  <c r="I39" i="38" l="1"/>
  <c r="G42" i="38"/>
  <c r="G50" i="38" l="1"/>
  <c r="I50" i="38" s="1"/>
  <c r="I42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D43" i="5" s="1"/>
  <c r="D46" i="5" s="1"/>
  <c r="C40" i="5"/>
  <c r="B42" i="5"/>
  <c r="B40" i="5"/>
  <c r="H42" i="4"/>
  <c r="G42" i="4"/>
  <c r="F42" i="4"/>
  <c r="H40" i="4"/>
  <c r="G40" i="4"/>
  <c r="F40" i="4"/>
  <c r="F44" i="20" l="1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<sst xmlns="http://schemas.openxmlformats.org/spreadsheetml/2006/main" count="222" uniqueCount="122">
  <si>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</si>
  <si>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</si>
  <si>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</si>
  <si>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</si>
  <si>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</si>
  <si>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</si>
  <si>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</si>
  <si>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</si>
  <si>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</si>
  <si>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</si>
  <si>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</si>
  <si>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</si>
  <si>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</si>
  <si>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</si>
  <si>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</si>
  <si>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</si>
  <si>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</si>
  <si>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</si>
  <si>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</si>
  <si>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</si>
  <si>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</si>
  <si>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</si>
  <si>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</si>
  <si>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</si>
  <si>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</si>
  <si>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</si>
  <si>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</si>
  <si>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</si>
  <si>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</si>
  <si>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</si>
  <si>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</si>
  <si>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</si>
  <si>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</si>
  <si>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</si>
  <si>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</si>
  <si>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</si>
  <si>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</si>
  <si>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</si>
  <si>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</si>
  <si>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</si>
  <si>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</si>
  <si>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</si>
  <si>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</si>
  <si>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</si>
  <si>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</si>
  <si>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</si>
  <si>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</si>
  <si>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</si>
  <si>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</si>
  <si>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</si>
  <si>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</si>
  <si>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</si>
  <si>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</si>
  <si>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</si>
  <si>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</si>
  <si>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</si>
  <si>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</si>
  <si>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</si>
  <si>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</si>
  <si>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</si>
  <si>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</si>
  <si>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</si>
  <si>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</si>
  <si>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</si>
  <si>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</si>
  <si>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</si>
  <si>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</si>
  <si>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</si>
  <si>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</si>
  <si>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</si>
  <si>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</si>
  <si>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</si>
  <si>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</si>
  <si>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</si>
  <si>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</si>
  <si>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</si>
  <si>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</si>
  <si>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</si>
  <si>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</si>
  <si>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</si>
  <si>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</si>
  <si>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</si>
  <si>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</si>
  <si>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</si>
  <si>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</si>
  <si>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</si>
  <si>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</si>
  <si>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SIDBI/CUCB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</si>
  <si>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</si>
  <si>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</si>
  <si>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</si>
  <si>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</si>
  <si>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</si>
  <si>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</si>
  <si>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</si>
  <si>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</si>
  <si>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</si>
  <si>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</si>
  <si>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</si>
  <si>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</si>
  <si>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</si>
  <si>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</si>
  <si>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</si>
  <si>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</si>
  <si>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</si>
  <si>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</si>
  <si>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</si>
  <si>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</si>
  <si>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</si>
  <si>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</si>
  <si>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</si>
  <si>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</si>
  <si>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</si>
  <si>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</si>
  <si>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</si>
  <si>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</si>
  <si>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</si>
  <si>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</si>
  <si>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</si>
  <si>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</si>
  <si>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 xml:space="preserve">Annexure -13.1       </t>
  </si>
  <si>
    <t>CD RATIO OF BANKS AS ON 31.12.2020 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</si>
</sst>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63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5" xfId="0" applyFont="1" applyFill="1" applyBorder="1" applyAlignment="1">
      <alignment horizontal="left" vertical="center"/>
    </xf>
    <xf numFmtId="2" fontId="44" fillId="0" borderId="8" xfId="0" applyNumberFormat="1" applyFont="1" applyFill="1" applyBorder="1" applyAlignment="1">
      <alignment vertical="center"/>
    </xf>
    <xf numFmtId="2" fontId="44" fillId="0" borderId="46" xfId="0" applyNumberFormat="1" applyFont="1" applyFill="1" applyBorder="1" applyAlignment="1">
      <alignment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1" fontId="43" fillId="0" borderId="8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8" t="s">
        <v>13</v>
      </c>
      <c r="K2" s="108"/>
      <c r="L2" s="108"/>
    </row>
    <row r="3" spans="1:12" ht="24.6">
      <c r="A3" s="107" t="s">
        <v>108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101" t="s">
        <v>5</v>
      </c>
      <c r="B5" s="102"/>
      <c r="C5" s="102"/>
      <c r="D5" s="102"/>
      <c r="E5" s="102"/>
      <c r="F5" s="103"/>
      <c r="G5" s="103"/>
      <c r="H5" s="25" t="s">
        <v>51</v>
      </c>
    </row>
    <row r="6" spans="1:12" ht="34.799999999999997">
      <c r="A6" s="29" t="s">
        <v>6</v>
      </c>
      <c r="B6" s="104" t="s">
        <v>7</v>
      </c>
      <c r="C6" s="105"/>
      <c r="D6" s="105"/>
      <c r="E6" s="106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88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89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90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91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92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93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9" t="s">
        <v>38</v>
      </c>
      <c r="G1" s="110"/>
    </row>
    <row r="2" spans="1:7" ht="15.6" thickBot="1">
      <c r="A2" s="111" t="s">
        <v>109</v>
      </c>
      <c r="B2" s="112"/>
      <c r="C2" s="112"/>
      <c r="D2" s="112"/>
      <c r="E2" s="112"/>
      <c r="F2" s="112"/>
      <c r="G2" s="113"/>
    </row>
    <row r="3" spans="1:7" ht="18">
      <c r="A3" s="102" t="s">
        <v>5</v>
      </c>
      <c r="B3" s="103"/>
      <c r="C3" s="103"/>
      <c r="D3" s="103"/>
    </row>
    <row r="4" spans="1:7" ht="21.6" thickBot="1">
      <c r="F4" s="118" t="s">
        <v>118</v>
      </c>
      <c r="G4" s="119"/>
    </row>
    <row r="5" spans="1:7" ht="17.399999999999999">
      <c r="A5" s="114" t="s">
        <v>6</v>
      </c>
      <c r="B5" s="114" t="s">
        <v>10</v>
      </c>
      <c r="C5" s="114"/>
      <c r="D5" s="114"/>
      <c r="E5" s="116" t="s">
        <v>1</v>
      </c>
      <c r="F5" s="116"/>
      <c r="G5" s="117"/>
    </row>
    <row r="6" spans="1:7">
      <c r="A6" s="114"/>
      <c r="B6" s="115" t="s">
        <v>11</v>
      </c>
      <c r="C6" s="115" t="s">
        <v>2</v>
      </c>
      <c r="D6" s="115" t="s">
        <v>12</v>
      </c>
      <c r="E6" s="116"/>
      <c r="F6" s="116"/>
      <c r="G6" s="117"/>
    </row>
    <row r="7" spans="1:7" ht="17.399999999999999">
      <c r="A7" s="114"/>
      <c r="B7" s="115"/>
      <c r="C7" s="115"/>
      <c r="D7" s="115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88</v>
      </c>
      <c r="B34" s="27"/>
      <c r="C34" s="27"/>
      <c r="D34" s="27"/>
      <c r="E34" s="27"/>
      <c r="F34" s="27"/>
      <c r="G34" s="26"/>
    </row>
    <row r="35" spans="1:7" ht="17.399999999999999">
      <c r="A35" s="42" t="s">
        <v>89</v>
      </c>
      <c r="B35" s="27"/>
      <c r="C35" s="27"/>
      <c r="D35" s="27"/>
      <c r="E35" s="27"/>
      <c r="F35" s="27"/>
      <c r="G35" s="26"/>
    </row>
    <row r="36" spans="1:7" ht="17.399999999999999">
      <c r="A36" s="42" t="s">
        <v>90</v>
      </c>
      <c r="B36" s="27"/>
      <c r="C36" s="27"/>
      <c r="D36" s="27"/>
      <c r="E36" s="27"/>
      <c r="F36" s="27"/>
      <c r="G36" s="26"/>
    </row>
    <row r="37" spans="1:7" ht="17.399999999999999">
      <c r="A37" s="42" t="s">
        <v>91</v>
      </c>
      <c r="B37" s="27"/>
      <c r="C37" s="27"/>
      <c r="D37" s="27"/>
      <c r="E37" s="27"/>
      <c r="F37" s="27"/>
      <c r="G37" s="26"/>
    </row>
    <row r="38" spans="1:7" ht="17.399999999999999">
      <c r="A38" s="42" t="s">
        <v>92</v>
      </c>
      <c r="B38" s="27"/>
      <c r="C38" s="27"/>
      <c r="D38" s="27"/>
      <c r="E38" s="27"/>
      <c r="F38" s="27"/>
      <c r="G38" s="26"/>
    </row>
    <row r="39" spans="1:7" ht="17.399999999999999">
      <c r="A39" s="42" t="s">
        <v>93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9"/>
      <c r="H3" s="110"/>
    </row>
    <row r="4" spans="2:8" ht="27" customHeight="1" thickBot="1">
      <c r="B4" s="120" t="s">
        <v>110</v>
      </c>
      <c r="C4" s="121"/>
      <c r="D4" s="121"/>
      <c r="E4" s="121"/>
      <c r="F4" s="121"/>
      <c r="G4" s="121"/>
      <c r="H4" s="122"/>
    </row>
    <row r="5" spans="2:8" ht="18">
      <c r="B5" s="102" t="s">
        <v>5</v>
      </c>
      <c r="C5" s="103"/>
      <c r="D5" s="103"/>
      <c r="E5" s="103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3" t="s">
        <v>117</v>
      </c>
      <c r="H6" s="124"/>
    </row>
    <row r="7" spans="2:8" ht="55.05" customHeight="1" thickBot="1">
      <c r="B7" s="125" t="s">
        <v>6</v>
      </c>
      <c r="C7" s="127" t="s">
        <v>111</v>
      </c>
      <c r="D7" s="128"/>
      <c r="E7" s="129"/>
      <c r="F7" s="130" t="s">
        <v>112</v>
      </c>
      <c r="G7" s="131"/>
      <c r="H7" s="132"/>
    </row>
    <row r="8" spans="2:8" ht="5.25" customHeight="1" thickBot="1">
      <c r="B8" s="125"/>
      <c r="C8" s="136" t="s">
        <v>11</v>
      </c>
      <c r="D8" s="138" t="s">
        <v>2</v>
      </c>
      <c r="E8" s="140" t="s">
        <v>12</v>
      </c>
      <c r="F8" s="133"/>
      <c r="G8" s="134"/>
      <c r="H8" s="135"/>
    </row>
    <row r="9" spans="2:8" ht="36">
      <c r="B9" s="126"/>
      <c r="C9" s="137"/>
      <c r="D9" s="139"/>
      <c r="E9" s="126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88</v>
      </c>
      <c r="C36" s="28"/>
      <c r="D36" s="28"/>
      <c r="E36" s="28"/>
      <c r="F36" s="28"/>
      <c r="G36" s="28"/>
      <c r="H36" s="28"/>
    </row>
    <row r="37" spans="2:8" ht="17.399999999999999">
      <c r="B37" s="42" t="s">
        <v>89</v>
      </c>
      <c r="C37" s="28"/>
      <c r="D37" s="28"/>
      <c r="E37" s="28"/>
      <c r="F37" s="28"/>
      <c r="G37" s="28"/>
      <c r="H37" s="28"/>
    </row>
    <row r="38" spans="2:8" ht="17.399999999999999">
      <c r="B38" s="42" t="s">
        <v>90</v>
      </c>
      <c r="C38" s="28"/>
      <c r="D38" s="28"/>
      <c r="E38" s="28"/>
      <c r="F38" s="28"/>
      <c r="G38" s="28"/>
      <c r="H38" s="28"/>
    </row>
    <row r="39" spans="2:8" ht="17.399999999999999">
      <c r="B39" s="42" t="s">
        <v>91</v>
      </c>
      <c r="C39" s="28"/>
      <c r="D39" s="28"/>
      <c r="E39" s="28"/>
      <c r="F39" s="28"/>
      <c r="G39" s="28"/>
      <c r="H39" s="28"/>
    </row>
    <row r="40" spans="2:8" ht="17.399999999999999">
      <c r="B40" s="42" t="s">
        <v>92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93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41"/>
      <c r="B2" s="141"/>
      <c r="C2" s="141"/>
      <c r="D2" s="141"/>
      <c r="E2" s="38"/>
    </row>
    <row r="3" spans="1:6">
      <c r="A3" s="142" t="s">
        <v>113</v>
      </c>
      <c r="B3" s="143"/>
      <c r="C3" s="143"/>
      <c r="D3" s="143"/>
      <c r="E3" s="143"/>
    </row>
    <row r="4" spans="1:6" ht="6.75" customHeight="1" thickBot="1">
      <c r="A4" s="144"/>
      <c r="B4" s="144"/>
      <c r="C4" s="144"/>
      <c r="D4" s="144"/>
      <c r="E4" s="144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05" customHeight="1">
      <c r="A7" s="39" t="s">
        <v>55</v>
      </c>
      <c r="B7" s="39" t="s">
        <v>59</v>
      </c>
      <c r="C7" s="40" t="s">
        <v>114</v>
      </c>
      <c r="D7" s="40" t="s">
        <v>56</v>
      </c>
      <c r="E7" s="40" t="s">
        <v>115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1"/>
  <sheetViews>
    <sheetView tabSelected="1" view="pageBreakPreview" topLeftCell="A36" zoomScale="60" zoomScaleNormal="68" workbookViewId="0">
      <selection activeCell="R35" sqref="R35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7773437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21875" style="51" bestFit="1" customWidth="1"/>
    <col min="10" max="10" width="19.77734375" style="51" bestFit="1" customWidth="1"/>
    <col min="11" max="16384" width="9.109375" style="51"/>
  </cols>
  <sheetData>
    <row r="3" spans="2:20" ht="18" thickBot="1">
      <c r="I3" s="145" t="s">
        <v>120</v>
      </c>
      <c r="J3" s="145"/>
    </row>
    <row r="4" spans="2:20" ht="22.8" thickBot="1">
      <c r="B4" s="152" t="s">
        <v>119</v>
      </c>
      <c r="C4" s="153"/>
      <c r="D4" s="153"/>
      <c r="E4" s="153"/>
      <c r="F4" s="153"/>
      <c r="G4" s="153"/>
      <c r="H4" s="153"/>
      <c r="I4" s="153"/>
      <c r="J4" s="154"/>
    </row>
    <row r="5" spans="2:20" s="100" customFormat="1" ht="22.2" customHeight="1" thickBot="1">
      <c r="B5" s="155" t="s">
        <v>121</v>
      </c>
      <c r="C5" s="156"/>
      <c r="D5" s="156"/>
      <c r="E5" s="156"/>
      <c r="F5" s="156"/>
      <c r="G5" s="156"/>
      <c r="H5" s="156"/>
      <c r="I5" s="156"/>
      <c r="J5" s="157"/>
    </row>
    <row r="6" spans="2:20" s="65" customFormat="1" ht="21" customHeight="1" thickBot="1">
      <c r="B6" s="158" t="s">
        <v>116</v>
      </c>
      <c r="C6" s="159"/>
      <c r="D6" s="159"/>
      <c r="E6" s="159"/>
      <c r="F6" s="159"/>
      <c r="G6" s="159"/>
      <c r="H6" s="159"/>
      <c r="I6" s="159"/>
      <c r="J6" s="160"/>
    </row>
    <row r="7" spans="2:20" s="66" customFormat="1" ht="39" customHeight="1">
      <c r="B7" s="161" t="s">
        <v>94</v>
      </c>
      <c r="C7" s="161" t="s">
        <v>95</v>
      </c>
      <c r="D7" s="146" t="s">
        <v>96</v>
      </c>
      <c r="E7" s="146" t="s">
        <v>97</v>
      </c>
      <c r="F7" s="146" t="s">
        <v>98</v>
      </c>
      <c r="G7" s="146" t="s">
        <v>99</v>
      </c>
      <c r="H7" s="146" t="s">
        <v>100</v>
      </c>
      <c r="I7" s="148" t="s">
        <v>101</v>
      </c>
      <c r="J7" s="148" t="s">
        <v>102</v>
      </c>
    </row>
    <row r="8" spans="2:20" s="66" customFormat="1" ht="30" customHeight="1" thickBot="1">
      <c r="B8" s="162"/>
      <c r="C8" s="162"/>
      <c r="D8" s="147"/>
      <c r="E8" s="147"/>
      <c r="F8" s="147"/>
      <c r="G8" s="147"/>
      <c r="H8" s="147"/>
      <c r="I8" s="149"/>
      <c r="J8" s="149"/>
    </row>
    <row r="9" spans="2:20" s="66" customFormat="1" ht="15.75" customHeight="1" thickBot="1">
      <c r="B9" s="88"/>
      <c r="C9" s="89"/>
      <c r="D9" s="90">
        <v>1</v>
      </c>
      <c r="E9" s="90">
        <v>2</v>
      </c>
      <c r="F9" s="90">
        <v>3</v>
      </c>
      <c r="G9" s="90">
        <v>4</v>
      </c>
      <c r="H9" s="90">
        <v>5</v>
      </c>
      <c r="I9" s="90">
        <v>6</v>
      </c>
      <c r="J9" s="91">
        <v>7</v>
      </c>
      <c r="S9" s="151"/>
      <c r="T9" s="151"/>
    </row>
    <row r="10" spans="2:20" s="66" customFormat="1" ht="24" customHeight="1">
      <c r="B10" s="92">
        <v>1</v>
      </c>
      <c r="C10" s="67" t="s">
        <v>60</v>
      </c>
      <c r="D10" s="84">
        <v>11</v>
      </c>
      <c r="E10" s="84">
        <v>92793.23</v>
      </c>
      <c r="F10" s="84">
        <v>42320.639999999999</v>
      </c>
      <c r="G10" s="84">
        <v>50472.59</v>
      </c>
      <c r="H10" s="84">
        <v>14570.9</v>
      </c>
      <c r="I10" s="68">
        <f t="shared" ref="I10:I21" si="0">H10/G10*100</f>
        <v>28.868936585184159</v>
      </c>
      <c r="J10" s="69">
        <f t="shared" ref="J10:J21" si="1">H10/E10*100</f>
        <v>15.702546403439129</v>
      </c>
    </row>
    <row r="11" spans="2:20" s="66" customFormat="1" ht="24" customHeight="1">
      <c r="B11" s="93">
        <v>2</v>
      </c>
      <c r="C11" s="70" t="s">
        <v>61</v>
      </c>
      <c r="D11" s="85">
        <v>5</v>
      </c>
      <c r="E11" s="85">
        <v>58130</v>
      </c>
      <c r="F11" s="85">
        <v>29352</v>
      </c>
      <c r="G11" s="85">
        <v>28778</v>
      </c>
      <c r="H11" s="85">
        <v>10510.77</v>
      </c>
      <c r="I11" s="71">
        <f t="shared" si="0"/>
        <v>36.523629161164777</v>
      </c>
      <c r="J11" s="72">
        <f t="shared" si="1"/>
        <v>18.081489764321347</v>
      </c>
    </row>
    <row r="12" spans="2:20" s="66" customFormat="1" ht="24" customHeight="1">
      <c r="B12" s="93">
        <v>3</v>
      </c>
      <c r="C12" s="70" t="s">
        <v>62</v>
      </c>
      <c r="D12" s="85">
        <v>2</v>
      </c>
      <c r="E12" s="85">
        <v>5404</v>
      </c>
      <c r="F12" s="85">
        <v>899</v>
      </c>
      <c r="G12" s="85">
        <v>4505</v>
      </c>
      <c r="H12" s="85">
        <v>1581.53</v>
      </c>
      <c r="I12" s="71">
        <f t="shared" si="0"/>
        <v>35.106104328523863</v>
      </c>
      <c r="J12" s="72">
        <f t="shared" si="1"/>
        <v>29.265914137675797</v>
      </c>
    </row>
    <row r="13" spans="2:20" s="66" customFormat="1" ht="24" customHeight="1">
      <c r="B13" s="93">
        <v>4</v>
      </c>
      <c r="C13" s="70" t="s">
        <v>63</v>
      </c>
      <c r="D13" s="85">
        <v>13</v>
      </c>
      <c r="E13" s="85">
        <v>96783.306382799987</v>
      </c>
      <c r="F13" s="85">
        <v>47038</v>
      </c>
      <c r="G13" s="85">
        <v>49745.306382799987</v>
      </c>
      <c r="H13" s="85">
        <v>34739.67</v>
      </c>
      <c r="I13" s="71">
        <f t="shared" si="0"/>
        <v>69.835070936484655</v>
      </c>
      <c r="J13" s="72">
        <f t="shared" si="1"/>
        <v>35.894278980919189</v>
      </c>
    </row>
    <row r="14" spans="2:20" s="66" customFormat="1" ht="24" customHeight="1">
      <c r="B14" s="93">
        <v>5</v>
      </c>
      <c r="C14" s="70" t="s">
        <v>64</v>
      </c>
      <c r="D14" s="85">
        <v>3</v>
      </c>
      <c r="E14" s="85">
        <v>34550</v>
      </c>
      <c r="F14" s="85">
        <v>275</v>
      </c>
      <c r="G14" s="85">
        <v>34275</v>
      </c>
      <c r="H14" s="85">
        <v>7288</v>
      </c>
      <c r="I14" s="71">
        <f t="shared" si="0"/>
        <v>21.263311451495259</v>
      </c>
      <c r="J14" s="72">
        <f t="shared" si="1"/>
        <v>21.094066570188133</v>
      </c>
    </row>
    <row r="15" spans="2:20" s="66" customFormat="1" ht="24" customHeight="1">
      <c r="B15" s="93">
        <v>6</v>
      </c>
      <c r="C15" s="70" t="s">
        <v>65</v>
      </c>
      <c r="D15" s="85">
        <v>6</v>
      </c>
      <c r="E15" s="85">
        <v>66110</v>
      </c>
      <c r="F15" s="85">
        <v>12237</v>
      </c>
      <c r="G15" s="85">
        <v>53873</v>
      </c>
      <c r="H15" s="85">
        <v>13655.53</v>
      </c>
      <c r="I15" s="71">
        <f t="shared" si="0"/>
        <v>25.347632394706071</v>
      </c>
      <c r="J15" s="72">
        <f t="shared" si="1"/>
        <v>20.655770685221601</v>
      </c>
    </row>
    <row r="16" spans="2:20" s="66" customFormat="1" ht="24" customHeight="1">
      <c r="B16" s="93">
        <v>7</v>
      </c>
      <c r="C16" s="70" t="s">
        <v>66</v>
      </c>
      <c r="D16" s="85">
        <v>2</v>
      </c>
      <c r="E16" s="85">
        <v>15654</v>
      </c>
      <c r="F16" s="85">
        <v>7448</v>
      </c>
      <c r="G16" s="85">
        <v>8206</v>
      </c>
      <c r="H16" s="85">
        <v>2659.49</v>
      </c>
      <c r="I16" s="71">
        <f t="shared" si="0"/>
        <v>32.409090909090907</v>
      </c>
      <c r="J16" s="72">
        <f t="shared" si="1"/>
        <v>16.989204037306756</v>
      </c>
    </row>
    <row r="17" spans="2:10" s="66" customFormat="1" ht="24" customHeight="1">
      <c r="B17" s="93">
        <v>8</v>
      </c>
      <c r="C17" s="70" t="s">
        <v>67</v>
      </c>
      <c r="D17" s="85">
        <v>23</v>
      </c>
      <c r="E17" s="85">
        <v>143962</v>
      </c>
      <c r="F17" s="85">
        <v>27353</v>
      </c>
      <c r="G17" s="85">
        <v>116609</v>
      </c>
      <c r="H17" s="85">
        <v>28598</v>
      </c>
      <c r="I17" s="71">
        <f t="shared" si="0"/>
        <v>24.524693634282087</v>
      </c>
      <c r="J17" s="72">
        <f t="shared" si="1"/>
        <v>19.864964365596478</v>
      </c>
    </row>
    <row r="18" spans="2:10" s="66" customFormat="1" ht="24" customHeight="1">
      <c r="B18" s="93">
        <v>9</v>
      </c>
      <c r="C18" s="70" t="s">
        <v>68</v>
      </c>
      <c r="D18" s="85">
        <v>53</v>
      </c>
      <c r="E18" s="85">
        <v>699005</v>
      </c>
      <c r="F18" s="85">
        <v>174019</v>
      </c>
      <c r="G18" s="85">
        <v>524986</v>
      </c>
      <c r="H18" s="85">
        <v>117143.45</v>
      </c>
      <c r="I18" s="71">
        <f t="shared" si="0"/>
        <v>22.313633125454775</v>
      </c>
      <c r="J18" s="72">
        <f t="shared" si="1"/>
        <v>16.758599723893248</v>
      </c>
    </row>
    <row r="19" spans="2:10" s="66" customFormat="1" ht="24" customHeight="1">
      <c r="B19" s="93">
        <v>10</v>
      </c>
      <c r="C19" s="70" t="s">
        <v>69</v>
      </c>
      <c r="D19" s="85">
        <v>24</v>
      </c>
      <c r="E19" s="85">
        <v>419760</v>
      </c>
      <c r="F19" s="85">
        <v>137010</v>
      </c>
      <c r="G19" s="85">
        <v>282750</v>
      </c>
      <c r="H19" s="85">
        <v>58225</v>
      </c>
      <c r="I19" s="71">
        <f t="shared" si="0"/>
        <v>20.592396109637491</v>
      </c>
      <c r="J19" s="72">
        <f t="shared" si="1"/>
        <v>13.871021536115876</v>
      </c>
    </row>
    <row r="20" spans="2:10" s="66" customFormat="1" ht="24" customHeight="1">
      <c r="B20" s="93">
        <v>11</v>
      </c>
      <c r="C20" s="70" t="s">
        <v>70</v>
      </c>
      <c r="D20" s="85">
        <v>6</v>
      </c>
      <c r="E20" s="85">
        <v>49327.25</v>
      </c>
      <c r="F20" s="85">
        <v>5885.72</v>
      </c>
      <c r="G20" s="85">
        <v>43441.53</v>
      </c>
      <c r="H20" s="85">
        <v>6543.68</v>
      </c>
      <c r="I20" s="71">
        <f t="shared" si="0"/>
        <v>15.063189533149501</v>
      </c>
      <c r="J20" s="72">
        <f t="shared" si="1"/>
        <v>13.265852039187266</v>
      </c>
    </row>
    <row r="21" spans="2:10" s="66" customFormat="1" ht="24" customHeight="1" thickBot="1">
      <c r="B21" s="93">
        <v>12</v>
      </c>
      <c r="C21" s="70" t="s">
        <v>71</v>
      </c>
      <c r="D21" s="85">
        <v>12</v>
      </c>
      <c r="E21" s="85">
        <v>58203</v>
      </c>
      <c r="F21" s="85">
        <v>3755</v>
      </c>
      <c r="G21" s="85">
        <v>54448</v>
      </c>
      <c r="H21" s="85">
        <v>13698.26</v>
      </c>
      <c r="I21" s="71">
        <f t="shared" si="0"/>
        <v>25.158426388480752</v>
      </c>
      <c r="J21" s="72">
        <f t="shared" si="1"/>
        <v>23.535316049000912</v>
      </c>
    </row>
    <row r="22" spans="2:10" s="66" customFormat="1" ht="24" customHeight="1" thickBot="1">
      <c r="B22" s="94"/>
      <c r="C22" s="73" t="s">
        <v>72</v>
      </c>
      <c r="D22" s="86">
        <f>SUM(D10:D21)</f>
        <v>160</v>
      </c>
      <c r="E22" s="86">
        <f>SUM(E10:E21)</f>
        <v>1739681.7863828</v>
      </c>
      <c r="F22" s="86">
        <f>SUM(F10:F21)</f>
        <v>487592.36</v>
      </c>
      <c r="G22" s="86">
        <f>SUM(G10:G21)</f>
        <v>1252089.4263827999</v>
      </c>
      <c r="H22" s="86">
        <f>SUM(H10:H21)</f>
        <v>309214.27999999997</v>
      </c>
      <c r="I22" s="74">
        <f>H22/G22*100</f>
        <v>24.695862251093256</v>
      </c>
      <c r="J22" s="75">
        <f>H22/E22*100</f>
        <v>17.774186200047989</v>
      </c>
    </row>
    <row r="23" spans="2:10" s="66" customFormat="1" ht="24" customHeight="1">
      <c r="B23" s="92">
        <v>13</v>
      </c>
      <c r="C23" s="67" t="s">
        <v>44</v>
      </c>
      <c r="D23" s="84">
        <v>15</v>
      </c>
      <c r="E23" s="84">
        <v>80669.950260700003</v>
      </c>
      <c r="F23" s="84">
        <v>25500</v>
      </c>
      <c r="G23" s="84">
        <v>55169.950260700003</v>
      </c>
      <c r="H23" s="84">
        <v>15427.6778918</v>
      </c>
      <c r="I23" s="68">
        <f t="shared" ref="I23" si="2">H23/G23*100</f>
        <v>27.963914810323505</v>
      </c>
      <c r="J23" s="69">
        <f t="shared" ref="J23" si="3">H23/E23*100</f>
        <v>19.124442053010544</v>
      </c>
    </row>
    <row r="24" spans="2:10" s="66" customFormat="1" ht="24" customHeight="1">
      <c r="B24" s="92">
        <v>14</v>
      </c>
      <c r="C24" s="70" t="s">
        <v>73</v>
      </c>
      <c r="D24" s="85">
        <v>2</v>
      </c>
      <c r="E24" s="85">
        <v>12000</v>
      </c>
      <c r="F24" s="85">
        <v>1420</v>
      </c>
      <c r="G24" s="85">
        <v>10580</v>
      </c>
      <c r="H24" s="85">
        <v>1535.37</v>
      </c>
      <c r="I24" s="71">
        <f t="shared" ref="I24:I34" si="4">H24/G24*100</f>
        <v>14.512003780718336</v>
      </c>
      <c r="J24" s="72">
        <f t="shared" ref="J24:J34" si="5">H24/E24*100</f>
        <v>12.794749999999999</v>
      </c>
    </row>
    <row r="25" spans="2:10" s="66" customFormat="1" ht="24" customHeight="1">
      <c r="B25" s="92">
        <v>15</v>
      </c>
      <c r="C25" s="70" t="s">
        <v>74</v>
      </c>
      <c r="D25" s="85">
        <v>1</v>
      </c>
      <c r="E25" s="85">
        <v>749</v>
      </c>
      <c r="F25" s="85">
        <v>114</v>
      </c>
      <c r="G25" s="85">
        <v>635</v>
      </c>
      <c r="H25" s="85">
        <v>912.86</v>
      </c>
      <c r="I25" s="71">
        <f t="shared" si="4"/>
        <v>143.75748031496062</v>
      </c>
      <c r="J25" s="72">
        <f t="shared" si="5"/>
        <v>121.87716955941255</v>
      </c>
    </row>
    <row r="26" spans="2:10" s="66" customFormat="1" ht="24" customHeight="1">
      <c r="B26" s="92">
        <v>16</v>
      </c>
      <c r="C26" s="70" t="s">
        <v>46</v>
      </c>
      <c r="D26" s="85">
        <v>1</v>
      </c>
      <c r="E26" s="85">
        <v>1142.6500000000001</v>
      </c>
      <c r="F26" s="85">
        <v>184.94</v>
      </c>
      <c r="G26" s="85">
        <v>957.71</v>
      </c>
      <c r="H26" s="85">
        <v>1152.07</v>
      </c>
      <c r="I26" s="71">
        <f t="shared" si="4"/>
        <v>120.29424356015912</v>
      </c>
      <c r="J26" s="72">
        <f t="shared" si="5"/>
        <v>100.82439942239529</v>
      </c>
    </row>
    <row r="27" spans="2:10" s="66" customFormat="1" ht="24" customHeight="1">
      <c r="B27" s="92">
        <v>17</v>
      </c>
      <c r="C27" s="70" t="s">
        <v>47</v>
      </c>
      <c r="D27" s="85">
        <v>17</v>
      </c>
      <c r="E27" s="85">
        <v>143105.59507849999</v>
      </c>
      <c r="F27" s="85">
        <v>14811.510800900001</v>
      </c>
      <c r="G27" s="85">
        <v>128294.08427759999</v>
      </c>
      <c r="H27" s="85">
        <v>86351.514844700636</v>
      </c>
      <c r="I27" s="71">
        <f t="shared" si="4"/>
        <v>67.307479788276964</v>
      </c>
      <c r="J27" s="72">
        <f t="shared" si="5"/>
        <v>60.341117199039537</v>
      </c>
    </row>
    <row r="28" spans="2:10" s="66" customFormat="1" ht="24" customHeight="1">
      <c r="B28" s="92">
        <v>18</v>
      </c>
      <c r="C28" s="70" t="s">
        <v>75</v>
      </c>
      <c r="D28" s="85">
        <v>2</v>
      </c>
      <c r="E28" s="85">
        <v>12331</v>
      </c>
      <c r="F28" s="85">
        <v>2082</v>
      </c>
      <c r="G28" s="85">
        <v>10249</v>
      </c>
      <c r="H28" s="85">
        <v>5260.94</v>
      </c>
      <c r="I28" s="71">
        <f t="shared" si="4"/>
        <v>51.331251829446764</v>
      </c>
      <c r="J28" s="72">
        <f t="shared" si="5"/>
        <v>42.664341902522096</v>
      </c>
    </row>
    <row r="29" spans="2:10" s="66" customFormat="1" ht="24" customHeight="1">
      <c r="B29" s="92">
        <v>19</v>
      </c>
      <c r="C29" s="70" t="s">
        <v>48</v>
      </c>
      <c r="D29" s="85">
        <v>9</v>
      </c>
      <c r="E29" s="85">
        <v>43306.067165400003</v>
      </c>
      <c r="F29" s="85">
        <v>0</v>
      </c>
      <c r="G29" s="85">
        <v>43306.067165400003</v>
      </c>
      <c r="H29" s="85">
        <v>21035.9500797</v>
      </c>
      <c r="I29" s="71">
        <f t="shared" si="4"/>
        <v>48.575064550093735</v>
      </c>
      <c r="J29" s="72">
        <f t="shared" si="5"/>
        <v>48.575064550093735</v>
      </c>
    </row>
    <row r="30" spans="2:10" s="66" customFormat="1" ht="24" customHeight="1">
      <c r="B30" s="92">
        <v>20</v>
      </c>
      <c r="C30" s="70" t="s">
        <v>76</v>
      </c>
      <c r="D30" s="85">
        <v>7</v>
      </c>
      <c r="E30" s="85">
        <v>30139.830348592997</v>
      </c>
      <c r="F30" s="85">
        <v>866.85593779999999</v>
      </c>
      <c r="G30" s="85">
        <v>29272.974410792998</v>
      </c>
      <c r="H30" s="85">
        <v>5364.0902539604695</v>
      </c>
      <c r="I30" s="71">
        <f t="shared" si="4"/>
        <v>18.324377217993675</v>
      </c>
      <c r="J30" s="72">
        <f t="shared" si="5"/>
        <v>17.797347204414105</v>
      </c>
    </row>
    <row r="31" spans="2:10" s="66" customFormat="1" ht="24" customHeight="1">
      <c r="B31" s="92">
        <v>21</v>
      </c>
      <c r="C31" s="76" t="s">
        <v>77</v>
      </c>
      <c r="D31" s="85">
        <v>1</v>
      </c>
      <c r="E31" s="85">
        <v>2645</v>
      </c>
      <c r="F31" s="85">
        <v>548</v>
      </c>
      <c r="G31" s="85">
        <v>2097</v>
      </c>
      <c r="H31" s="85">
        <v>2299.87</v>
      </c>
      <c r="I31" s="71">
        <f t="shared" si="4"/>
        <v>109.67429661421077</v>
      </c>
      <c r="J31" s="72">
        <f t="shared" si="5"/>
        <v>86.951606805292997</v>
      </c>
    </row>
    <row r="32" spans="2:10" s="66" customFormat="1" ht="24" customHeight="1">
      <c r="B32" s="92">
        <v>22</v>
      </c>
      <c r="C32" s="70" t="s">
        <v>49</v>
      </c>
      <c r="D32" s="85">
        <v>1</v>
      </c>
      <c r="E32" s="85">
        <v>520.55999999999995</v>
      </c>
      <c r="F32" s="85">
        <v>183.69</v>
      </c>
      <c r="G32" s="85">
        <v>336.86999999999995</v>
      </c>
      <c r="H32" s="85">
        <v>119</v>
      </c>
      <c r="I32" s="71">
        <f t="shared" si="4"/>
        <v>35.325199631905491</v>
      </c>
      <c r="J32" s="72">
        <f t="shared" si="5"/>
        <v>22.85999692638697</v>
      </c>
    </row>
    <row r="33" spans="2:10" s="66" customFormat="1" ht="24" customHeight="1">
      <c r="B33" s="92">
        <v>23</v>
      </c>
      <c r="C33" s="70" t="s">
        <v>78</v>
      </c>
      <c r="D33" s="85">
        <v>3</v>
      </c>
      <c r="E33" s="85">
        <v>16750.302697400002</v>
      </c>
      <c r="F33" s="85">
        <v>2193.3995279999999</v>
      </c>
      <c r="G33" s="85">
        <v>14556.903169400002</v>
      </c>
      <c r="H33" s="85">
        <v>7150.7939847999987</v>
      </c>
      <c r="I33" s="71">
        <f t="shared" si="4"/>
        <v>49.123044246331524</v>
      </c>
      <c r="J33" s="72">
        <f t="shared" si="5"/>
        <v>42.690535890494395</v>
      </c>
    </row>
    <row r="34" spans="2:10" s="66" customFormat="1" ht="24" customHeight="1" thickBot="1">
      <c r="B34" s="92">
        <v>24</v>
      </c>
      <c r="C34" s="77" t="s">
        <v>50</v>
      </c>
      <c r="D34" s="85">
        <v>6</v>
      </c>
      <c r="E34" s="85">
        <v>20559.991699999999</v>
      </c>
      <c r="F34" s="85">
        <v>13752.0337</v>
      </c>
      <c r="G34" s="85">
        <v>6807.9579999999987</v>
      </c>
      <c r="H34" s="85">
        <v>1406.1325743</v>
      </c>
      <c r="I34" s="71">
        <f t="shared" si="4"/>
        <v>20.654248664577544</v>
      </c>
      <c r="J34" s="72">
        <f t="shared" si="5"/>
        <v>6.8391689783610179</v>
      </c>
    </row>
    <row r="35" spans="2:10" s="66" customFormat="1" ht="24" customHeight="1" thickBot="1">
      <c r="B35" s="94"/>
      <c r="C35" s="73" t="s">
        <v>79</v>
      </c>
      <c r="D35" s="86">
        <f>SUM(D23:D34)</f>
        <v>65</v>
      </c>
      <c r="E35" s="86">
        <f>SUM(E23:E34)</f>
        <v>363919.94725059299</v>
      </c>
      <c r="F35" s="86">
        <f>SUM(F23:F34)</f>
        <v>61656.429966700001</v>
      </c>
      <c r="G35" s="86">
        <f>SUM(G23:G34)</f>
        <v>302263.51728389296</v>
      </c>
      <c r="H35" s="86">
        <f>SUM(H23:H34)</f>
        <v>148016.26962926108</v>
      </c>
      <c r="I35" s="74">
        <f>H35/G35*100</f>
        <v>48.969280500445159</v>
      </c>
      <c r="J35" s="75">
        <f>H35/E35*100</f>
        <v>40.67275529893886</v>
      </c>
    </row>
    <row r="36" spans="2:10" s="66" customFormat="1" ht="24" customHeight="1">
      <c r="B36" s="95">
        <v>25</v>
      </c>
      <c r="C36" s="78" t="s">
        <v>80</v>
      </c>
      <c r="D36" s="85">
        <v>1</v>
      </c>
      <c r="E36" s="85">
        <v>129</v>
      </c>
      <c r="F36" s="85"/>
      <c r="G36" s="85">
        <v>129</v>
      </c>
      <c r="H36" s="85">
        <v>1271</v>
      </c>
      <c r="I36" s="71">
        <f t="shared" ref="I36:I37" si="6">H36/G36*100</f>
        <v>985.2713178294573</v>
      </c>
      <c r="J36" s="72">
        <f t="shared" ref="J36:J37" si="7">H36/E36*100</f>
        <v>985.2713178294573</v>
      </c>
    </row>
    <row r="37" spans="2:10" s="66" customFormat="1" ht="24" customHeight="1" thickBot="1">
      <c r="B37" s="96">
        <v>26</v>
      </c>
      <c r="C37" s="79" t="s">
        <v>45</v>
      </c>
      <c r="D37" s="85">
        <v>13</v>
      </c>
      <c r="E37" s="85">
        <v>72994.850000000006</v>
      </c>
      <c r="F37" s="85">
        <v>5839.656293</v>
      </c>
      <c r="G37" s="85">
        <v>67155.193706999999</v>
      </c>
      <c r="H37" s="85">
        <v>34495.25</v>
      </c>
      <c r="I37" s="71">
        <f t="shared" si="6"/>
        <v>51.366466383082368</v>
      </c>
      <c r="J37" s="72">
        <f t="shared" si="7"/>
        <v>47.25710101466062</v>
      </c>
    </row>
    <row r="38" spans="2:10" s="66" customFormat="1" ht="24" customHeight="1" thickBot="1">
      <c r="B38" s="94"/>
      <c r="C38" s="73" t="s">
        <v>103</v>
      </c>
      <c r="D38" s="86">
        <f>SUM(D36:D37)</f>
        <v>14</v>
      </c>
      <c r="E38" s="86">
        <f t="shared" ref="E38:H38" si="8">SUM(E36:E37)</f>
        <v>73123.850000000006</v>
      </c>
      <c r="F38" s="86">
        <f t="shared" si="8"/>
        <v>5839.656293</v>
      </c>
      <c r="G38" s="86">
        <f t="shared" si="8"/>
        <v>67284.193706999999</v>
      </c>
      <c r="H38" s="86">
        <f t="shared" si="8"/>
        <v>35766.25</v>
      </c>
      <c r="I38" s="74">
        <f>H38/G38*100</f>
        <v>53.156986848575414</v>
      </c>
      <c r="J38" s="75">
        <f>H38/E38*100</f>
        <v>48.911880323587994</v>
      </c>
    </row>
    <row r="39" spans="2:10" s="66" customFormat="1" ht="24" customHeight="1" thickBot="1">
      <c r="B39" s="94"/>
      <c r="C39" s="73" t="s">
        <v>81</v>
      </c>
      <c r="D39" s="86">
        <f>D35+D38</f>
        <v>79</v>
      </c>
      <c r="E39" s="86">
        <f>E35+E38</f>
        <v>437043.79725059296</v>
      </c>
      <c r="F39" s="86">
        <f>F35+F38</f>
        <v>67496.086259700009</v>
      </c>
      <c r="G39" s="86">
        <f>G35+G38</f>
        <v>369547.71099089296</v>
      </c>
      <c r="H39" s="86">
        <f>H35+H38</f>
        <v>183782.51962926108</v>
      </c>
      <c r="I39" s="74">
        <f>H39/G39*100</f>
        <v>49.731743470003572</v>
      </c>
      <c r="J39" s="75">
        <f>H39/E39*100</f>
        <v>42.051281996317528</v>
      </c>
    </row>
    <row r="40" spans="2:10" s="66" customFormat="1" ht="24" customHeight="1" thickBot="1">
      <c r="B40" s="96">
        <v>27</v>
      </c>
      <c r="C40" s="80" t="s">
        <v>82</v>
      </c>
      <c r="D40" s="85">
        <v>32</v>
      </c>
      <c r="E40" s="85">
        <v>153915</v>
      </c>
      <c r="F40" s="85">
        <v>6726.43</v>
      </c>
      <c r="G40" s="85">
        <v>147188.57</v>
      </c>
      <c r="H40" s="85">
        <v>38532.86</v>
      </c>
      <c r="I40" s="71">
        <f t="shared" ref="I40" si="9">H40/G40*100</f>
        <v>26.179247478251877</v>
      </c>
      <c r="J40" s="72">
        <f t="shared" ref="J40" si="10">H40/E40*100</f>
        <v>25.035155767793917</v>
      </c>
    </row>
    <row r="41" spans="2:10" s="66" customFormat="1" ht="24" customHeight="1" thickBot="1">
      <c r="B41" s="94"/>
      <c r="C41" s="73" t="s">
        <v>17</v>
      </c>
      <c r="D41" s="86">
        <f>SUM(D40)</f>
        <v>32</v>
      </c>
      <c r="E41" s="86">
        <f t="shared" ref="E41:H41" si="11">SUM(E40)</f>
        <v>153915</v>
      </c>
      <c r="F41" s="86">
        <f t="shared" si="11"/>
        <v>6726.43</v>
      </c>
      <c r="G41" s="86">
        <f t="shared" si="11"/>
        <v>147188.57</v>
      </c>
      <c r="H41" s="86">
        <f t="shared" si="11"/>
        <v>38532.86</v>
      </c>
      <c r="I41" s="74">
        <f>H41/G41*100</f>
        <v>26.179247478251877</v>
      </c>
      <c r="J41" s="75">
        <f>H41/E41*100</f>
        <v>25.035155767793917</v>
      </c>
    </row>
    <row r="42" spans="2:10" s="66" customFormat="1" ht="24" customHeight="1" thickBot="1">
      <c r="B42" s="94"/>
      <c r="C42" s="73" t="s">
        <v>28</v>
      </c>
      <c r="D42" s="86">
        <f>D22+D39+D41</f>
        <v>271</v>
      </c>
      <c r="E42" s="86">
        <f>E22+E39+E41</f>
        <v>2330640.583633393</v>
      </c>
      <c r="F42" s="86">
        <f>F22+F39+F41</f>
        <v>561814.87625970005</v>
      </c>
      <c r="G42" s="86">
        <f>G22+G39+G41</f>
        <v>1768825.7073736929</v>
      </c>
      <c r="H42" s="86">
        <f>H22+H39+H41</f>
        <v>531529.659629261</v>
      </c>
      <c r="I42" s="74">
        <f>H42/G42*100</f>
        <v>30.049860617328015</v>
      </c>
      <c r="J42" s="75">
        <f>H42/E42*100</f>
        <v>22.806161677688781</v>
      </c>
    </row>
    <row r="43" spans="2:10" s="66" customFormat="1" ht="24" customHeight="1">
      <c r="B43" s="96">
        <v>28</v>
      </c>
      <c r="C43" s="78" t="s">
        <v>83</v>
      </c>
      <c r="D43" s="85">
        <v>41</v>
      </c>
      <c r="E43" s="85">
        <v>145308.74</v>
      </c>
      <c r="F43" s="85">
        <v>616.69000000000005</v>
      </c>
      <c r="G43" s="85">
        <v>144692.04999999999</v>
      </c>
      <c r="H43" s="85">
        <v>35384.28</v>
      </c>
      <c r="I43" s="71">
        <f t="shared" ref="I43" si="12">H43/G43*100</f>
        <v>24.454888848419802</v>
      </c>
      <c r="J43" s="72">
        <f t="shared" ref="J43" si="13">H43/E43*100</f>
        <v>24.351102349383801</v>
      </c>
    </row>
    <row r="44" spans="2:10" s="66" customFormat="1" ht="24" customHeight="1" thickBot="1">
      <c r="B44" s="99">
        <v>29</v>
      </c>
      <c r="C44" s="79" t="s">
        <v>107</v>
      </c>
      <c r="D44" s="85">
        <v>1</v>
      </c>
      <c r="E44" s="85">
        <v>1385</v>
      </c>
      <c r="F44" s="85">
        <v>55.94</v>
      </c>
      <c r="G44" s="85">
        <v>1329.06</v>
      </c>
      <c r="H44" s="85">
        <v>308.49</v>
      </c>
      <c r="I44" s="71">
        <f t="shared" ref="I44" si="14">H44/G44*100</f>
        <v>23.21114170917792</v>
      </c>
      <c r="J44" s="72">
        <f t="shared" ref="J44" si="15">H44/E44*100</f>
        <v>22.273646209386282</v>
      </c>
    </row>
    <row r="45" spans="2:10" s="66" customFormat="1" ht="24" customHeight="1" thickBot="1">
      <c r="B45" s="94"/>
      <c r="C45" s="73" t="s">
        <v>84</v>
      </c>
      <c r="D45" s="86">
        <f>SUM(D43:D44)</f>
        <v>42</v>
      </c>
      <c r="E45" s="86">
        <f t="shared" ref="E45:H45" si="16">SUM(E43:E44)</f>
        <v>146693.74</v>
      </c>
      <c r="F45" s="86">
        <f t="shared" si="16"/>
        <v>672.63000000000011</v>
      </c>
      <c r="G45" s="86">
        <f t="shared" si="16"/>
        <v>146021.10999999999</v>
      </c>
      <c r="H45" s="86">
        <f t="shared" si="16"/>
        <v>35692.769999999997</v>
      </c>
      <c r="I45" s="74">
        <f t="shared" ref="I45:I50" si="17">H45/G45*100</f>
        <v>24.443568467600336</v>
      </c>
      <c r="J45" s="75">
        <f t="shared" ref="J45:J50" si="18">H45/E45*100</f>
        <v>24.331488173932982</v>
      </c>
    </row>
    <row r="46" spans="2:10" s="66" customFormat="1" ht="24" customHeight="1">
      <c r="B46" s="95">
        <v>30</v>
      </c>
      <c r="C46" s="78" t="s">
        <v>86</v>
      </c>
      <c r="D46" s="85">
        <v>4</v>
      </c>
      <c r="E46" s="85">
        <v>0</v>
      </c>
      <c r="F46" s="85">
        <v>0</v>
      </c>
      <c r="G46" s="85">
        <f t="shared" ref="G46" si="19">E46-F46</f>
        <v>0</v>
      </c>
      <c r="H46" s="85">
        <v>8381.99</v>
      </c>
      <c r="I46" s="71"/>
      <c r="J46" s="72"/>
    </row>
    <row r="47" spans="2:10" s="66" customFormat="1" ht="24" customHeight="1" thickBot="1">
      <c r="B47" s="97">
        <v>31</v>
      </c>
      <c r="C47" s="79" t="s">
        <v>87</v>
      </c>
      <c r="D47" s="87"/>
      <c r="E47" s="87"/>
      <c r="F47" s="87"/>
      <c r="G47" s="87"/>
      <c r="H47" s="87"/>
      <c r="I47" s="81"/>
      <c r="J47" s="82"/>
    </row>
    <row r="48" spans="2:10" s="66" customFormat="1" ht="24" customHeight="1" thickBot="1">
      <c r="B48" s="94"/>
      <c r="C48" s="73" t="s">
        <v>85</v>
      </c>
      <c r="D48" s="86">
        <f>SUM(D46:D47)</f>
        <v>4</v>
      </c>
      <c r="E48" s="86">
        <f t="shared" ref="E48:H48" si="20">SUM(E46:E47)</f>
        <v>0</v>
      </c>
      <c r="F48" s="86">
        <f t="shared" si="20"/>
        <v>0</v>
      </c>
      <c r="G48" s="86">
        <f t="shared" si="20"/>
        <v>0</v>
      </c>
      <c r="H48" s="86">
        <f t="shared" si="20"/>
        <v>8381.99</v>
      </c>
      <c r="I48" s="74"/>
      <c r="J48" s="75"/>
    </row>
    <row r="49" spans="2:10" s="66" customFormat="1" ht="55.2" customHeight="1" thickBot="1">
      <c r="B49" s="98"/>
      <c r="C49" s="83" t="s">
        <v>104</v>
      </c>
      <c r="D49" s="86"/>
      <c r="E49" s="86"/>
      <c r="F49" s="86"/>
      <c r="G49" s="86"/>
      <c r="H49" s="86"/>
      <c r="I49" s="74"/>
      <c r="J49" s="75"/>
    </row>
    <row r="50" spans="2:10" s="66" customFormat="1" ht="24" customHeight="1" thickBot="1">
      <c r="B50" s="94"/>
      <c r="C50" s="73" t="s">
        <v>105</v>
      </c>
      <c r="D50" s="86">
        <f>D42+D45+D48</f>
        <v>317</v>
      </c>
      <c r="E50" s="86">
        <f t="shared" ref="E50:H50" si="21">E42+E45+E48</f>
        <v>2477334.3236333933</v>
      </c>
      <c r="F50" s="86">
        <f t="shared" si="21"/>
        <v>562487.50625970005</v>
      </c>
      <c r="G50" s="86">
        <f t="shared" si="21"/>
        <v>1914846.817373693</v>
      </c>
      <c r="H50" s="86">
        <f t="shared" si="21"/>
        <v>575604.41962926101</v>
      </c>
      <c r="I50" s="74">
        <f t="shared" si="17"/>
        <v>30.060076576711808</v>
      </c>
      <c r="J50" s="75">
        <f t="shared" si="18"/>
        <v>23.234830040422167</v>
      </c>
    </row>
    <row r="51" spans="2:10">
      <c r="I51" s="150" t="s">
        <v>106</v>
      </c>
      <c r="J51" s="150"/>
    </row>
  </sheetData>
  <mergeCells count="15"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  <mergeCell ref="I3:J3"/>
    <mergeCell ref="H7:H8"/>
    <mergeCell ref="I7:I8"/>
    <mergeCell ref="J7:J8"/>
    <mergeCell ref="I51:J51"/>
  </mergeCells>
  <pageMargins left="0.41" right="0" top="1.08" bottom="0.2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CD RATIO</vt:lpstr>
      <vt:lpstr>'BASIC STAT.DATA'!Print_Area</vt:lpstr>
      <vt:lpstr>'CD RATIO'!Print_Area</vt:lpstr>
      <vt:lpstr>'Debt Swap'!Print_Area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2021-03-15T12:01:11Z</cp:lastPrinted>
  <dcterms:created xsi:type="dcterms:W3CDTF">2011-10-07T06:46:22Z</dcterms:created>
  <dcterms:modified xsi:type="dcterms:W3CDTF">2021-03-15T12:04:10Z</dcterms:modified>
</cp:coreProperties>
</file>