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80" windowHeight="6420"/>
  </bookViews>
  <sheets>
    <sheet name="Sep2020" sheetId="2" r:id="rId1"/>
  </sheets>
  <calcPr calcId="162913"/>
</workbook>
</file>

<file path=xl/calcChain.xml><?xml version="1.0" encoding="utf-8"?>
<calcChain xmlns="http://schemas.openxmlformats.org/spreadsheetml/2006/main">
  <c r="J23" i="2" l="1"/>
  <c r="J58" i="2" l="1"/>
  <c r="J55" i="2"/>
  <c r="J52" i="2"/>
  <c r="J49" i="2"/>
  <c r="J45" i="2"/>
  <c r="J43" i="2"/>
  <c r="J36" i="2"/>
  <c r="J33" i="2"/>
  <c r="J32" i="2"/>
  <c r="J30" i="2"/>
  <c r="J29" i="2"/>
  <c r="J28" i="2"/>
  <c r="J27" i="2"/>
  <c r="J25" i="2"/>
  <c r="J22" i="2"/>
  <c r="J20" i="2"/>
  <c r="J19" i="2"/>
  <c r="J18" i="2"/>
  <c r="J17" i="2"/>
  <c r="J16" i="2"/>
  <c r="J15" i="2"/>
  <c r="J14" i="2"/>
  <c r="J13" i="2"/>
  <c r="J12" i="2"/>
  <c r="J11" i="2"/>
  <c r="J10" i="2"/>
  <c r="J9" i="2"/>
  <c r="H56" i="2"/>
  <c r="F56" i="2"/>
  <c r="E56" i="2"/>
  <c r="H59" i="2"/>
  <c r="F59" i="2"/>
  <c r="E59" i="2"/>
  <c r="H21" i="2"/>
  <c r="F21" i="2"/>
  <c r="E21" i="2"/>
  <c r="H44" i="2"/>
  <c r="F44" i="2"/>
  <c r="E44" i="2"/>
  <c r="H50" i="2"/>
  <c r="F50" i="2"/>
  <c r="E50" i="2"/>
  <c r="D59" i="2"/>
  <c r="D56" i="2"/>
  <c r="H53" i="2"/>
  <c r="F53" i="2"/>
  <c r="E53" i="2"/>
  <c r="D53" i="2"/>
  <c r="G10" i="2"/>
  <c r="I10" i="2" s="1"/>
  <c r="G11" i="2"/>
  <c r="G12" i="2"/>
  <c r="I12" i="2" s="1"/>
  <c r="G13" i="2"/>
  <c r="I13" i="2" s="1"/>
  <c r="G14" i="2"/>
  <c r="I14" i="2" s="1"/>
  <c r="G15" i="2"/>
  <c r="I15" i="2" s="1"/>
  <c r="G16" i="2"/>
  <c r="I16" i="2" s="1"/>
  <c r="G17" i="2"/>
  <c r="I17" i="2" s="1"/>
  <c r="G18" i="2"/>
  <c r="I18" i="2" s="1"/>
  <c r="G19" i="2"/>
  <c r="I19" i="2" s="1"/>
  <c r="G20" i="2"/>
  <c r="I20" i="2" s="1"/>
  <c r="G22" i="2"/>
  <c r="I22" i="2" s="1"/>
  <c r="G23" i="2"/>
  <c r="I23" i="2" s="1"/>
  <c r="G24" i="2"/>
  <c r="G25" i="2"/>
  <c r="I25" i="2" s="1"/>
  <c r="G26" i="2"/>
  <c r="G27" i="2"/>
  <c r="I27" i="2" s="1"/>
  <c r="G28" i="2"/>
  <c r="I28" i="2" s="1"/>
  <c r="G29" i="2"/>
  <c r="I29" i="2" s="1"/>
  <c r="G30" i="2"/>
  <c r="I30" i="2" s="1"/>
  <c r="G31" i="2"/>
  <c r="G32" i="2"/>
  <c r="I32" i="2" s="1"/>
  <c r="G33" i="2"/>
  <c r="I33" i="2" s="1"/>
  <c r="G34" i="2"/>
  <c r="G35" i="2"/>
  <c r="G36" i="2"/>
  <c r="I36" i="2" s="1"/>
  <c r="G37" i="2"/>
  <c r="G38" i="2"/>
  <c r="G39" i="2"/>
  <c r="G40" i="2"/>
  <c r="G41" i="2"/>
  <c r="G42" i="2"/>
  <c r="G43" i="2"/>
  <c r="I43" i="2" s="1"/>
  <c r="G45" i="2"/>
  <c r="I45" i="2" s="1"/>
  <c r="G46" i="2"/>
  <c r="G47" i="2"/>
  <c r="G48" i="2"/>
  <c r="G49" i="2"/>
  <c r="I49" i="2" s="1"/>
  <c r="G52" i="2"/>
  <c r="G53" i="2" s="1"/>
  <c r="I53" i="2" s="1"/>
  <c r="G55" i="2"/>
  <c r="I55" i="2" s="1"/>
  <c r="G57" i="2"/>
  <c r="G58" i="2"/>
  <c r="I58" i="2" s="1"/>
  <c r="G9" i="2"/>
  <c r="I9" i="2" s="1"/>
  <c r="G59" i="2" l="1"/>
  <c r="J53" i="2"/>
  <c r="F51" i="2"/>
  <c r="G56" i="2"/>
  <c r="I56" i="2" s="1"/>
  <c r="G21" i="2"/>
  <c r="J44" i="2"/>
  <c r="J21" i="2"/>
  <c r="J59" i="2"/>
  <c r="I11" i="2"/>
  <c r="F54" i="2"/>
  <c r="F61" i="2" s="1"/>
  <c r="I52" i="2"/>
  <c r="J56" i="2"/>
  <c r="G50" i="2"/>
  <c r="I50" i="2" s="1"/>
  <c r="J50" i="2"/>
  <c r="E51" i="2"/>
  <c r="E54" i="2" s="1"/>
  <c r="E61" i="2" s="1"/>
  <c r="I59" i="2"/>
  <c r="H51" i="2"/>
  <c r="I21" i="2"/>
  <c r="G44" i="2"/>
  <c r="J51" i="2" l="1"/>
  <c r="H54" i="2"/>
  <c r="J54" i="2" s="1"/>
  <c r="I44" i="2"/>
  <c r="G51" i="2"/>
  <c r="H61" i="2" l="1"/>
  <c r="J61" i="2" s="1"/>
  <c r="G54" i="2"/>
  <c r="I51" i="2"/>
  <c r="I54" i="2" l="1"/>
  <c r="G61" i="2"/>
  <c r="I61" i="2" s="1"/>
  <c r="D44" i="2" l="1"/>
  <c r="D50" i="2"/>
  <c r="D21" i="2"/>
  <c r="D51" i="2" l="1"/>
  <c r="D54" i="2" s="1"/>
  <c r="D61" i="2" s="1"/>
</calcChain>
</file>

<file path=xl/sharedStrings.xml><?xml version="1.0" encoding="utf-8"?>
<sst xmlns="http://schemas.openxmlformats.org/spreadsheetml/2006/main" count="67" uniqueCount="67">
  <si>
    <t>Amt.in lacs</t>
  </si>
  <si>
    <t>BANK</t>
  </si>
  <si>
    <t>Advances made in the Distt by banks located outside the Distt</t>
  </si>
  <si>
    <t>G.TOTAL</t>
  </si>
  <si>
    <t>SLBC PUNJAB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</si>
  <si>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</si>
  <si>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</si>
  <si>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</si>
  <si>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</si>
  <si>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</si>
  <si>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</si>
  <si>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</si>
  <si>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</si>
  <si>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</si>
  <si>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</si>
  <si>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</si>
  <si>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</si>
  <si>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</si>
  <si>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Axis Bank</t>
  </si>
  <si>
    <t>Bandhan Bank</t>
  </si>
  <si>
    <t>Catholic Syrian Bank</t>
  </si>
  <si>
    <t>DCB</t>
  </si>
  <si>
    <t>Dhan Laxmi Bank</t>
  </si>
  <si>
    <t>Federal Bank</t>
  </si>
  <si>
    <t>HDFC Bank</t>
  </si>
  <si>
    <t>IDBI Bank</t>
  </si>
  <si>
    <t>ICICI Bank</t>
  </si>
  <si>
    <t>IDFC Bank</t>
  </si>
  <si>
    <t>Indusind Bank</t>
  </si>
  <si>
    <t>J&amp;K Bank</t>
  </si>
  <si>
    <t>Karnataka Bank</t>
  </si>
  <si>
    <t>Karur Vysya Bank</t>
  </si>
  <si>
    <t>Kotak Mahindra Bank</t>
  </si>
  <si>
    <t>Laxmi Vilas Bank</t>
  </si>
  <si>
    <t>Nainital Bank</t>
  </si>
  <si>
    <t>Royal Bank of Scotland</t>
  </si>
  <si>
    <t>RBL Bank Ltd.</t>
  </si>
  <si>
    <t>South Indian Bank</t>
  </si>
  <si>
    <t>Tamilnad Mercentile Bank</t>
  </si>
  <si>
    <t>Yes Bank</t>
  </si>
  <si>
    <t>Total Pvt. Sector Banks</t>
  </si>
  <si>
    <t>AU Small Finance Bank</t>
  </si>
  <si>
    <t>Equitas Bank</t>
  </si>
  <si>
    <t>Jana Small Finance</t>
  </si>
  <si>
    <t>Ujjivan Small Finance Bank</t>
  </si>
  <si>
    <t>Total Small Finance Banks</t>
  </si>
  <si>
    <t>Total Pvt. &amp; Small Finance Banks</t>
  </si>
  <si>
    <t>Punjab Gramin Bank</t>
  </si>
  <si>
    <t>Total RRBs</t>
  </si>
  <si>
    <t>Total Schedule Commercial Banks</t>
  </si>
  <si>
    <t>Pb. State Coop. bank</t>
  </si>
  <si>
    <t>Total Coop. Banks</t>
  </si>
  <si>
    <t>Total Others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</si>
  <si>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</si>
  <si>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</si>
  <si>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</si>
  <si>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</si>
  <si>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</si>
  <si>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</si>
  <si>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</si>
  <si>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PFC/PADB</t>
  </si>
  <si>
    <t>Capital Small Finance Bank</t>
  </si>
  <si>
    <t>SIDBI/CUCB</t>
  </si>
  <si>
    <t>CD RATIO OF BANKS AS ON 30.09.2020 (Net of NRE Deposit)</t>
  </si>
  <si>
    <t>DISTRICT NAME : HOSHIARPUR</t>
  </si>
  <si>
    <t>Annexure-13.3</t>
  </si>
  <si>
    <t>S.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</si>
</sst>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color theme="1"/>
      <name val="Tahoma"/>
      <family val="2"/>
    </font>
    <font>
      <sz val="14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20"/>
      <name val="Tahoma"/>
      <family val="2"/>
    </font>
    <font>
      <sz val="2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 vertical="top"/>
    </xf>
    <xf numFmtId="0" fontId="3" fillId="0" borderId="17" xfId="0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/>
    </xf>
    <xf numFmtId="0" fontId="0" fillId="0" borderId="0" xfId="0" applyBorder="1"/>
    <xf numFmtId="1" fontId="6" fillId="0" borderId="0" xfId="0" applyNumberFormat="1" applyFont="1" applyBorder="1" applyAlignment="1" applyProtection="1">
      <alignment horizontal="right" vertical="center"/>
      <protection locked="0"/>
    </xf>
    <xf numFmtId="1" fontId="3" fillId="0" borderId="14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right" vertical="center"/>
      <protection locked="0"/>
    </xf>
    <xf numFmtId="1" fontId="8" fillId="2" borderId="1" xfId="0" applyNumberFormat="1" applyFont="1" applyFill="1" applyBorder="1" applyAlignment="1" applyProtection="1">
      <alignment horizontal="right" vertical="center"/>
      <protection locked="0"/>
    </xf>
    <xf numFmtId="1" fontId="8" fillId="2" borderId="13" xfId="0" applyNumberFormat="1" applyFont="1" applyFill="1" applyBorder="1" applyAlignment="1" applyProtection="1">
      <alignment horizontal="right" vertical="center"/>
      <protection locked="0"/>
    </xf>
    <xf numFmtId="1" fontId="9" fillId="2" borderId="1" xfId="0" applyNumberFormat="1" applyFont="1" applyFill="1" applyBorder="1" applyAlignment="1" applyProtection="1">
      <alignment horizontal="right" vertical="center"/>
      <protection locked="0"/>
    </xf>
    <xf numFmtId="1" fontId="8" fillId="2" borderId="1" xfId="0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 vertical="center" wrapText="1"/>
    </xf>
    <xf numFmtId="1" fontId="9" fillId="0" borderId="2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0" fontId="3" fillId="2" borderId="27" xfId="0" applyFont="1" applyFill="1" applyBorder="1" applyAlignment="1">
      <alignment horizontal="left" vertical="top"/>
    </xf>
    <xf numFmtId="1" fontId="10" fillId="2" borderId="9" xfId="0" applyNumberFormat="1" applyFont="1" applyFill="1" applyBorder="1" applyAlignment="1">
      <alignment horizontal="right"/>
    </xf>
    <xf numFmtId="1" fontId="10" fillId="2" borderId="10" xfId="0" applyNumberFormat="1" applyFont="1" applyFill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2" fontId="10" fillId="2" borderId="10" xfId="0" applyNumberFormat="1" applyFont="1" applyFill="1" applyBorder="1" applyAlignment="1">
      <alignment horizontal="right"/>
    </xf>
    <xf numFmtId="2" fontId="10" fillId="2" borderId="11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12" fillId="0" borderId="0" xfId="0" applyFont="1"/>
    <xf numFmtId="2" fontId="8" fillId="2" borderId="28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0" xfId="0" applyFont="1"/>
    <xf numFmtId="0" fontId="15" fillId="0" borderId="5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15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3"/>
  <sheetViews>
    <sheetView tabSelected="1" view="pageBreakPreview" topLeftCell="A19" zoomScale="60" zoomScaleNormal="80" workbookViewId="0">
      <selection activeCell="G29" sqref="G29"/>
    </sheetView>
  </sheetViews>
  <sheetFormatPr defaultRowHeight="14.4" x14ac:dyDescent="0.3"/>
  <cols>
    <col min="2" max="2" width="7.6640625" customWidth="1"/>
    <col min="3" max="3" width="40" customWidth="1"/>
    <col min="4" max="10" width="17.44140625" customWidth="1"/>
    <col min="12" max="12" width="13.109375" customWidth="1"/>
    <col min="13" max="13" width="30.6640625" customWidth="1"/>
  </cols>
  <sheetData>
    <row r="2" spans="2:10" ht="22.8" thickBot="1" x14ac:dyDescent="0.5">
      <c r="I2" s="68" t="s">
        <v>65</v>
      </c>
      <c r="J2" s="68"/>
    </row>
    <row r="3" spans="2:10" ht="22.8" customHeight="1" thickBot="1" x14ac:dyDescent="0.4">
      <c r="B3" s="52" t="s">
        <v>64</v>
      </c>
      <c r="C3" s="53"/>
      <c r="D3" s="53"/>
      <c r="E3" s="53"/>
      <c r="F3" s="53"/>
      <c r="G3" s="53"/>
      <c r="H3" s="53"/>
      <c r="I3" s="53"/>
      <c r="J3" s="54"/>
    </row>
    <row r="4" spans="2:10" s="49" customFormat="1" ht="25.8" customHeight="1" thickBot="1" x14ac:dyDescent="0.55000000000000004">
      <c r="B4" s="55" t="s">
        <v>63</v>
      </c>
      <c r="C4" s="56"/>
      <c r="D4" s="56"/>
      <c r="E4" s="56"/>
      <c r="F4" s="56"/>
      <c r="G4" s="56"/>
      <c r="H4" s="56"/>
      <c r="I4" s="56"/>
      <c r="J4" s="57"/>
    </row>
    <row r="5" spans="2:10" s="69" customFormat="1" ht="22.2" customHeight="1" thickBot="1" x14ac:dyDescent="0.45">
      <c r="B5" s="70" t="s">
        <v>0</v>
      </c>
      <c r="C5" s="71"/>
      <c r="D5" s="71"/>
      <c r="E5" s="71"/>
      <c r="F5" s="71"/>
      <c r="G5" s="71"/>
      <c r="H5" s="71"/>
      <c r="I5" s="71"/>
      <c r="J5" s="72"/>
    </row>
    <row r="6" spans="2:10" ht="39" customHeight="1" x14ac:dyDescent="0.3">
      <c r="B6" s="58" t="s">
        <v>66</v>
      </c>
      <c r="C6" s="58" t="s">
        <v>1</v>
      </c>
      <c r="D6" s="60" t="s">
        <v>53</v>
      </c>
      <c r="E6" s="60" t="s">
        <v>54</v>
      </c>
      <c r="F6" s="66" t="s">
        <v>55</v>
      </c>
      <c r="G6" s="60" t="s">
        <v>56</v>
      </c>
      <c r="H6" s="60" t="s">
        <v>57</v>
      </c>
      <c r="I6" s="62" t="s">
        <v>58</v>
      </c>
      <c r="J6" s="64" t="s">
        <v>59</v>
      </c>
    </row>
    <row r="7" spans="2:10" ht="30" customHeight="1" thickBot="1" x14ac:dyDescent="0.35">
      <c r="B7" s="59"/>
      <c r="C7" s="59"/>
      <c r="D7" s="61"/>
      <c r="E7" s="61"/>
      <c r="F7" s="67"/>
      <c r="G7" s="61"/>
      <c r="H7" s="61"/>
      <c r="I7" s="63"/>
      <c r="J7" s="65"/>
    </row>
    <row r="8" spans="2:10" ht="15.75" customHeight="1" thickBot="1" x14ac:dyDescent="0.35">
      <c r="B8" s="3"/>
      <c r="C8" s="26"/>
      <c r="D8" s="27">
        <v>1</v>
      </c>
      <c r="E8" s="4">
        <v>2</v>
      </c>
      <c r="F8" s="5">
        <v>3</v>
      </c>
      <c r="G8" s="4">
        <v>4</v>
      </c>
      <c r="H8" s="4">
        <v>5</v>
      </c>
      <c r="I8" s="4">
        <v>6</v>
      </c>
      <c r="J8" s="6">
        <v>7</v>
      </c>
    </row>
    <row r="9" spans="2:10" ht="19.05" customHeight="1" x14ac:dyDescent="0.3">
      <c r="B9" s="2">
        <v>1</v>
      </c>
      <c r="C9" s="7" t="s">
        <v>5</v>
      </c>
      <c r="D9" s="28">
        <v>11</v>
      </c>
      <c r="E9" s="29">
        <v>62466.7</v>
      </c>
      <c r="F9" s="29">
        <v>24211.15</v>
      </c>
      <c r="G9" s="34">
        <f>SUM(E9-F9)</f>
        <v>38255.549999999996</v>
      </c>
      <c r="H9" s="29">
        <v>11362.75</v>
      </c>
      <c r="I9" s="40">
        <f>SUM(H9/G9*100)</f>
        <v>29.702226212928583</v>
      </c>
      <c r="J9" s="50">
        <f>H9/E9*100</f>
        <v>18.190091680847555</v>
      </c>
    </row>
    <row r="10" spans="2:10" ht="19.05" customHeight="1" x14ac:dyDescent="0.3">
      <c r="B10" s="2">
        <v>2</v>
      </c>
      <c r="C10" s="7" t="s">
        <v>6</v>
      </c>
      <c r="D10" s="29">
        <v>10</v>
      </c>
      <c r="E10" s="29">
        <v>34581</v>
      </c>
      <c r="F10" s="29">
        <v>8455</v>
      </c>
      <c r="G10" s="35">
        <f t="shared" ref="G10:G58" si="0">SUM(E10-F10)</f>
        <v>26126</v>
      </c>
      <c r="H10" s="29">
        <v>19178</v>
      </c>
      <c r="I10" s="41">
        <f t="shared" ref="I10:I61" si="1">SUM(H10/G10*100)</f>
        <v>73.405802648702448</v>
      </c>
      <c r="J10" s="50">
        <f t="shared" ref="J10:J61" si="2">H10/E10*100</f>
        <v>55.458199589369883</v>
      </c>
    </row>
    <row r="11" spans="2:10" ht="19.05" customHeight="1" x14ac:dyDescent="0.3">
      <c r="B11" s="2">
        <v>3</v>
      </c>
      <c r="C11" s="7" t="s">
        <v>7</v>
      </c>
      <c r="D11" s="29">
        <v>2</v>
      </c>
      <c r="E11" s="29">
        <v>10622</v>
      </c>
      <c r="F11" s="29">
        <v>844</v>
      </c>
      <c r="G11" s="35">
        <f t="shared" si="0"/>
        <v>9778</v>
      </c>
      <c r="H11" s="29">
        <v>1950.29</v>
      </c>
      <c r="I11" s="41">
        <f t="shared" si="1"/>
        <v>19.945694416036002</v>
      </c>
      <c r="J11" s="50">
        <f t="shared" si="2"/>
        <v>18.360854829598946</v>
      </c>
    </row>
    <row r="12" spans="2:10" ht="19.05" customHeight="1" x14ac:dyDescent="0.3">
      <c r="B12" s="2">
        <v>4</v>
      </c>
      <c r="C12" s="7" t="s">
        <v>8</v>
      </c>
      <c r="D12" s="29">
        <v>16</v>
      </c>
      <c r="E12" s="29">
        <v>103277</v>
      </c>
      <c r="F12" s="29">
        <v>17607</v>
      </c>
      <c r="G12" s="35">
        <f t="shared" si="0"/>
        <v>85670</v>
      </c>
      <c r="H12" s="29">
        <v>34729</v>
      </c>
      <c r="I12" s="41">
        <f t="shared" si="1"/>
        <v>40.538111357534731</v>
      </c>
      <c r="J12" s="50">
        <f t="shared" si="2"/>
        <v>33.627041838938005</v>
      </c>
    </row>
    <row r="13" spans="2:10" ht="19.05" customHeight="1" x14ac:dyDescent="0.3">
      <c r="B13" s="2">
        <v>5</v>
      </c>
      <c r="C13" s="7" t="s">
        <v>9</v>
      </c>
      <c r="D13" s="29">
        <v>4</v>
      </c>
      <c r="E13" s="29">
        <v>40001</v>
      </c>
      <c r="F13" s="29">
        <v>4732</v>
      </c>
      <c r="G13" s="35">
        <f t="shared" si="0"/>
        <v>35269</v>
      </c>
      <c r="H13" s="29">
        <v>3696</v>
      </c>
      <c r="I13" s="41">
        <f t="shared" si="1"/>
        <v>10.479457880858545</v>
      </c>
      <c r="J13" s="50">
        <f t="shared" si="2"/>
        <v>9.2397690057748569</v>
      </c>
    </row>
    <row r="14" spans="2:10" ht="19.05" customHeight="1" x14ac:dyDescent="0.3">
      <c r="B14" s="2">
        <v>6</v>
      </c>
      <c r="C14" s="7" t="s">
        <v>10</v>
      </c>
      <c r="D14" s="29">
        <v>17</v>
      </c>
      <c r="E14" s="29">
        <v>66568.3</v>
      </c>
      <c r="F14" s="29">
        <v>4627.1099999999997</v>
      </c>
      <c r="G14" s="35">
        <f t="shared" si="0"/>
        <v>61941.19</v>
      </c>
      <c r="H14" s="29">
        <v>12893.21</v>
      </c>
      <c r="I14" s="41">
        <f t="shared" si="1"/>
        <v>20.815244266375892</v>
      </c>
      <c r="J14" s="50">
        <f t="shared" si="2"/>
        <v>19.368393063965879</v>
      </c>
    </row>
    <row r="15" spans="2:10" ht="19.05" customHeight="1" x14ac:dyDescent="0.3">
      <c r="B15" s="2">
        <v>7</v>
      </c>
      <c r="C15" s="7" t="s">
        <v>11</v>
      </c>
      <c r="D15" s="29">
        <v>6</v>
      </c>
      <c r="E15" s="29">
        <v>22458</v>
      </c>
      <c r="F15" s="29">
        <v>333</v>
      </c>
      <c r="G15" s="35">
        <f t="shared" si="0"/>
        <v>22125</v>
      </c>
      <c r="H15" s="29">
        <v>6657</v>
      </c>
      <c r="I15" s="41">
        <f t="shared" si="1"/>
        <v>30.08813559322034</v>
      </c>
      <c r="J15" s="50">
        <f t="shared" si="2"/>
        <v>29.641998397007747</v>
      </c>
    </row>
    <row r="16" spans="2:10" ht="19.05" customHeight="1" x14ac:dyDescent="0.3">
      <c r="B16" s="2">
        <v>8</v>
      </c>
      <c r="C16" s="7" t="s">
        <v>12</v>
      </c>
      <c r="D16" s="29">
        <v>30</v>
      </c>
      <c r="E16" s="29">
        <v>181201</v>
      </c>
      <c r="F16" s="29">
        <v>35182</v>
      </c>
      <c r="G16" s="35">
        <f t="shared" si="0"/>
        <v>146019</v>
      </c>
      <c r="H16" s="29">
        <v>41635</v>
      </c>
      <c r="I16" s="41">
        <f t="shared" si="1"/>
        <v>28.513412638081348</v>
      </c>
      <c r="J16" s="50">
        <f t="shared" si="2"/>
        <v>22.977246262437845</v>
      </c>
    </row>
    <row r="17" spans="2:10" ht="19.05" customHeight="1" x14ac:dyDescent="0.3">
      <c r="B17" s="2">
        <v>9</v>
      </c>
      <c r="C17" s="7" t="s">
        <v>13</v>
      </c>
      <c r="D17" s="29">
        <v>93</v>
      </c>
      <c r="E17" s="29">
        <v>1175030</v>
      </c>
      <c r="F17" s="29">
        <v>158674</v>
      </c>
      <c r="G17" s="35">
        <f t="shared" si="0"/>
        <v>1016356</v>
      </c>
      <c r="H17" s="29">
        <v>234317</v>
      </c>
      <c r="I17" s="41">
        <f t="shared" si="1"/>
        <v>23.054618657242148</v>
      </c>
      <c r="J17" s="50">
        <f t="shared" si="2"/>
        <v>19.941363199237465</v>
      </c>
    </row>
    <row r="18" spans="2:10" ht="19.05" customHeight="1" x14ac:dyDescent="0.3">
      <c r="B18" s="2">
        <v>10</v>
      </c>
      <c r="C18" s="7" t="s">
        <v>14</v>
      </c>
      <c r="D18" s="29">
        <v>40</v>
      </c>
      <c r="E18" s="29">
        <v>732889</v>
      </c>
      <c r="F18" s="29">
        <v>118577</v>
      </c>
      <c r="G18" s="35">
        <f t="shared" si="0"/>
        <v>614312</v>
      </c>
      <c r="H18" s="29">
        <v>118426</v>
      </c>
      <c r="I18" s="41">
        <f t="shared" si="1"/>
        <v>19.277826251155762</v>
      </c>
      <c r="J18" s="50">
        <f t="shared" si="2"/>
        <v>16.158790758218501</v>
      </c>
    </row>
    <row r="19" spans="2:10" ht="19.05" customHeight="1" x14ac:dyDescent="0.3">
      <c r="B19" s="2">
        <v>11</v>
      </c>
      <c r="C19" s="7" t="s">
        <v>15</v>
      </c>
      <c r="D19" s="29">
        <v>8</v>
      </c>
      <c r="E19" s="29">
        <v>29799</v>
      </c>
      <c r="F19" s="29">
        <v>1542.26</v>
      </c>
      <c r="G19" s="35">
        <f t="shared" si="0"/>
        <v>28256.74</v>
      </c>
      <c r="H19" s="29">
        <v>11182</v>
      </c>
      <c r="I19" s="41">
        <f t="shared" si="1"/>
        <v>39.572859431059634</v>
      </c>
      <c r="J19" s="50">
        <f t="shared" si="2"/>
        <v>37.524749152656128</v>
      </c>
    </row>
    <row r="20" spans="2:10" ht="19.05" customHeight="1" thickBot="1" x14ac:dyDescent="0.35">
      <c r="B20" s="12">
        <v>12</v>
      </c>
      <c r="C20" s="7" t="s">
        <v>16</v>
      </c>
      <c r="D20" s="30">
        <v>12</v>
      </c>
      <c r="E20" s="31">
        <v>67736</v>
      </c>
      <c r="F20" s="32">
        <v>11023</v>
      </c>
      <c r="G20" s="36">
        <f t="shared" si="0"/>
        <v>56713</v>
      </c>
      <c r="H20" s="33">
        <v>21378</v>
      </c>
      <c r="I20" s="42">
        <f t="shared" si="1"/>
        <v>37.695061097102958</v>
      </c>
      <c r="J20" s="50">
        <f t="shared" si="2"/>
        <v>31.560765324199835</v>
      </c>
    </row>
    <row r="21" spans="2:10" s="25" customFormat="1" ht="19.05" customHeight="1" thickBot="1" x14ac:dyDescent="0.35">
      <c r="B21" s="13"/>
      <c r="C21" s="37" t="s">
        <v>17</v>
      </c>
      <c r="D21" s="38">
        <f>SUM(D9:D20)</f>
        <v>249</v>
      </c>
      <c r="E21" s="39">
        <f t="shared" ref="E21:H21" si="3">SUM(E9:E20)</f>
        <v>2526629</v>
      </c>
      <c r="F21" s="39">
        <f t="shared" si="3"/>
        <v>385807.52</v>
      </c>
      <c r="G21" s="39">
        <f t="shared" si="3"/>
        <v>2140821.48</v>
      </c>
      <c r="H21" s="39">
        <f t="shared" si="3"/>
        <v>517404.25</v>
      </c>
      <c r="I21" s="43">
        <f t="shared" si="1"/>
        <v>24.168491153218437</v>
      </c>
      <c r="J21" s="44">
        <f t="shared" si="2"/>
        <v>20.478046044749743</v>
      </c>
    </row>
    <row r="22" spans="2:10" s="25" customFormat="1" ht="19.05" customHeight="1" x14ac:dyDescent="0.3">
      <c r="B22" s="1">
        <v>13</v>
      </c>
      <c r="C22" s="7" t="s">
        <v>18</v>
      </c>
      <c r="D22" s="28">
        <v>22</v>
      </c>
      <c r="E22" s="29">
        <v>100681</v>
      </c>
      <c r="F22" s="29">
        <v>5281</v>
      </c>
      <c r="G22" s="34">
        <f t="shared" si="0"/>
        <v>95400</v>
      </c>
      <c r="H22" s="29">
        <v>58679</v>
      </c>
      <c r="I22" s="40">
        <f t="shared" si="1"/>
        <v>61.508385744234808</v>
      </c>
      <c r="J22" s="50">
        <f t="shared" si="2"/>
        <v>58.282098906447096</v>
      </c>
    </row>
    <row r="23" spans="2:10" s="25" customFormat="1" ht="19.05" customHeight="1" x14ac:dyDescent="0.3">
      <c r="B23" s="1">
        <v>14</v>
      </c>
      <c r="C23" s="7" t="s">
        <v>19</v>
      </c>
      <c r="D23" s="29">
        <v>2</v>
      </c>
      <c r="E23" s="29">
        <v>2492</v>
      </c>
      <c r="F23" s="29">
        <v>0</v>
      </c>
      <c r="G23" s="35">
        <f t="shared" si="0"/>
        <v>2492</v>
      </c>
      <c r="H23" s="29">
        <v>232.45</v>
      </c>
      <c r="I23" s="41">
        <f t="shared" si="1"/>
        <v>9.32784911717496</v>
      </c>
      <c r="J23" s="50">
        <f t="shared" si="2"/>
        <v>9.32784911717496</v>
      </c>
    </row>
    <row r="24" spans="2:10" s="25" customFormat="1" ht="19.05" customHeight="1" x14ac:dyDescent="0.3">
      <c r="B24" s="1">
        <v>15</v>
      </c>
      <c r="C24" s="7" t="s">
        <v>20</v>
      </c>
      <c r="D24" s="29">
        <v>0</v>
      </c>
      <c r="E24" s="29">
        <v>0</v>
      </c>
      <c r="F24" s="29">
        <v>0</v>
      </c>
      <c r="G24" s="35">
        <f t="shared" si="0"/>
        <v>0</v>
      </c>
      <c r="H24" s="29">
        <v>0</v>
      </c>
      <c r="I24" s="41"/>
      <c r="J24" s="50"/>
    </row>
    <row r="25" spans="2:10" s="25" customFormat="1" ht="19.05" customHeight="1" x14ac:dyDescent="0.3">
      <c r="B25" s="1">
        <v>16</v>
      </c>
      <c r="C25" s="7" t="s">
        <v>21</v>
      </c>
      <c r="D25" s="29">
        <v>1</v>
      </c>
      <c r="E25" s="29">
        <v>15755.74</v>
      </c>
      <c r="F25" s="29">
        <v>1011</v>
      </c>
      <c r="G25" s="35">
        <f t="shared" si="0"/>
        <v>14744.74</v>
      </c>
      <c r="H25" s="29">
        <v>1710.09</v>
      </c>
      <c r="I25" s="41">
        <f t="shared" si="1"/>
        <v>11.597966461260082</v>
      </c>
      <c r="J25" s="50">
        <f t="shared" si="2"/>
        <v>10.85375869365704</v>
      </c>
    </row>
    <row r="26" spans="2:10" s="25" customFormat="1" ht="19.05" customHeight="1" x14ac:dyDescent="0.3">
      <c r="B26" s="1">
        <v>17</v>
      </c>
      <c r="C26" s="7" t="s">
        <v>22</v>
      </c>
      <c r="D26" s="29">
        <v>0</v>
      </c>
      <c r="E26" s="29">
        <v>0</v>
      </c>
      <c r="F26" s="29">
        <v>0</v>
      </c>
      <c r="G26" s="35">
        <f t="shared" si="0"/>
        <v>0</v>
      </c>
      <c r="H26" s="29">
        <v>0</v>
      </c>
      <c r="I26" s="41"/>
      <c r="J26" s="50"/>
    </row>
    <row r="27" spans="2:10" s="25" customFormat="1" ht="19.05" customHeight="1" x14ac:dyDescent="0.3">
      <c r="B27" s="1">
        <v>18</v>
      </c>
      <c r="C27" s="7" t="s">
        <v>23</v>
      </c>
      <c r="D27" s="29">
        <v>1</v>
      </c>
      <c r="E27" s="29">
        <v>1912</v>
      </c>
      <c r="F27" s="29">
        <v>286</v>
      </c>
      <c r="G27" s="35">
        <f t="shared" si="0"/>
        <v>1626</v>
      </c>
      <c r="H27" s="29">
        <v>1617</v>
      </c>
      <c r="I27" s="41">
        <f t="shared" si="1"/>
        <v>99.446494464944649</v>
      </c>
      <c r="J27" s="50">
        <f t="shared" si="2"/>
        <v>84.571129707112974</v>
      </c>
    </row>
    <row r="28" spans="2:10" s="25" customFormat="1" ht="19.05" customHeight="1" x14ac:dyDescent="0.3">
      <c r="B28" s="1">
        <v>19</v>
      </c>
      <c r="C28" s="7" t="s">
        <v>24</v>
      </c>
      <c r="D28" s="29">
        <v>28</v>
      </c>
      <c r="E28" s="29">
        <v>219377</v>
      </c>
      <c r="F28" s="29">
        <v>21675.599999999999</v>
      </c>
      <c r="G28" s="35">
        <f t="shared" si="0"/>
        <v>197701.4</v>
      </c>
      <c r="H28" s="29">
        <v>102229.23</v>
      </c>
      <c r="I28" s="41">
        <f t="shared" si="1"/>
        <v>51.708905450340772</v>
      </c>
      <c r="J28" s="50">
        <f t="shared" si="2"/>
        <v>46.599793961992368</v>
      </c>
    </row>
    <row r="29" spans="2:10" s="25" customFormat="1" ht="19.05" customHeight="1" x14ac:dyDescent="0.3">
      <c r="B29" s="1">
        <v>20</v>
      </c>
      <c r="C29" s="7" t="s">
        <v>25</v>
      </c>
      <c r="D29" s="29">
        <v>3</v>
      </c>
      <c r="E29" s="29">
        <v>9277.49</v>
      </c>
      <c r="F29" s="29">
        <v>165.6</v>
      </c>
      <c r="G29" s="35">
        <f t="shared" si="0"/>
        <v>9111.89</v>
      </c>
      <c r="H29" s="29">
        <v>4691.43</v>
      </c>
      <c r="I29" s="41">
        <f t="shared" si="1"/>
        <v>51.486903375699235</v>
      </c>
      <c r="J29" s="50">
        <f t="shared" si="2"/>
        <v>50.567879889927127</v>
      </c>
    </row>
    <row r="30" spans="2:10" s="25" customFormat="1" ht="19.05" customHeight="1" x14ac:dyDescent="0.3">
      <c r="B30" s="1">
        <v>21</v>
      </c>
      <c r="C30" s="7" t="s">
        <v>26</v>
      </c>
      <c r="D30" s="29">
        <v>8</v>
      </c>
      <c r="E30" s="29">
        <v>60281.200199999999</v>
      </c>
      <c r="F30" s="29">
        <v>681</v>
      </c>
      <c r="G30" s="35">
        <f t="shared" si="0"/>
        <v>59600.200199999999</v>
      </c>
      <c r="H30" s="29">
        <v>17816.9905</v>
      </c>
      <c r="I30" s="41">
        <f t="shared" si="1"/>
        <v>29.894178946063338</v>
      </c>
      <c r="J30" s="50">
        <f t="shared" si="2"/>
        <v>29.556462779253025</v>
      </c>
    </row>
    <row r="31" spans="2:10" s="25" customFormat="1" ht="19.05" customHeight="1" x14ac:dyDescent="0.3">
      <c r="B31" s="1">
        <v>22</v>
      </c>
      <c r="C31" s="7" t="s">
        <v>27</v>
      </c>
      <c r="D31" s="29">
        <v>0</v>
      </c>
      <c r="E31" s="29">
        <v>0</v>
      </c>
      <c r="F31" s="29">
        <v>0</v>
      </c>
      <c r="G31" s="35">
        <f t="shared" si="0"/>
        <v>0</v>
      </c>
      <c r="H31" s="29">
        <v>0</v>
      </c>
      <c r="I31" s="41"/>
      <c r="J31" s="50"/>
    </row>
    <row r="32" spans="2:10" s="25" customFormat="1" ht="19.05" customHeight="1" x14ac:dyDescent="0.3">
      <c r="B32" s="1">
        <v>23</v>
      </c>
      <c r="C32" s="7" t="s">
        <v>28</v>
      </c>
      <c r="D32" s="29">
        <v>6</v>
      </c>
      <c r="E32" s="29">
        <v>18532.091479999999</v>
      </c>
      <c r="F32" s="29">
        <v>0</v>
      </c>
      <c r="G32" s="35">
        <f t="shared" si="0"/>
        <v>18532.091479999999</v>
      </c>
      <c r="H32" s="29">
        <v>10170.4031</v>
      </c>
      <c r="I32" s="41">
        <f t="shared" si="1"/>
        <v>54.879953031615401</v>
      </c>
      <c r="J32" s="50">
        <f t="shared" si="2"/>
        <v>54.879953031615401</v>
      </c>
    </row>
    <row r="33" spans="2:10" s="25" customFormat="1" ht="18" customHeight="1" x14ac:dyDescent="0.3">
      <c r="B33" s="1">
        <v>24</v>
      </c>
      <c r="C33" s="7" t="s">
        <v>29</v>
      </c>
      <c r="D33" s="28">
        <v>1</v>
      </c>
      <c r="E33" s="29">
        <v>967.46</v>
      </c>
      <c r="F33" s="29">
        <v>13.48</v>
      </c>
      <c r="G33" s="34">
        <f t="shared" si="0"/>
        <v>953.98</v>
      </c>
      <c r="H33" s="29">
        <v>2722.03</v>
      </c>
      <c r="I33" s="40">
        <f t="shared" si="1"/>
        <v>285.33407408960358</v>
      </c>
      <c r="J33" s="50">
        <f t="shared" si="2"/>
        <v>281.35840241457009</v>
      </c>
    </row>
    <row r="34" spans="2:10" s="25" customFormat="1" ht="19.05" customHeight="1" x14ac:dyDescent="0.3">
      <c r="B34" s="1">
        <v>25</v>
      </c>
      <c r="C34" s="7" t="s">
        <v>30</v>
      </c>
      <c r="D34" s="29">
        <v>0</v>
      </c>
      <c r="E34" s="29">
        <v>0</v>
      </c>
      <c r="F34" s="29">
        <v>0</v>
      </c>
      <c r="G34" s="35">
        <f t="shared" si="0"/>
        <v>0</v>
      </c>
      <c r="H34" s="29">
        <v>0</v>
      </c>
      <c r="I34" s="41"/>
      <c r="J34" s="50"/>
    </row>
    <row r="35" spans="2:10" s="25" customFormat="1" ht="19.05" customHeight="1" x14ac:dyDescent="0.3">
      <c r="B35" s="1">
        <v>26</v>
      </c>
      <c r="C35" s="7" t="s">
        <v>31</v>
      </c>
      <c r="D35" s="29">
        <v>0</v>
      </c>
      <c r="E35" s="29">
        <v>0</v>
      </c>
      <c r="F35" s="29">
        <v>0</v>
      </c>
      <c r="G35" s="35">
        <f t="shared" si="0"/>
        <v>0</v>
      </c>
      <c r="H35" s="29">
        <v>0</v>
      </c>
      <c r="I35" s="41"/>
      <c r="J35" s="50"/>
    </row>
    <row r="36" spans="2:10" s="25" customFormat="1" ht="19.05" customHeight="1" x14ac:dyDescent="0.3">
      <c r="B36" s="1">
        <v>27</v>
      </c>
      <c r="C36" s="7" t="s">
        <v>32</v>
      </c>
      <c r="D36" s="29">
        <v>6</v>
      </c>
      <c r="E36" s="29">
        <v>15432</v>
      </c>
      <c r="F36" s="29">
        <v>1570</v>
      </c>
      <c r="G36" s="35">
        <f t="shared" si="0"/>
        <v>13862</v>
      </c>
      <c r="H36" s="29">
        <v>641.83000000000004</v>
      </c>
      <c r="I36" s="41">
        <f t="shared" si="1"/>
        <v>4.6301399509450301</v>
      </c>
      <c r="J36" s="50">
        <f t="shared" si="2"/>
        <v>4.1590850181441166</v>
      </c>
    </row>
    <row r="37" spans="2:10" s="25" customFormat="1" ht="19.05" customHeight="1" x14ac:dyDescent="0.3">
      <c r="B37" s="1">
        <v>28</v>
      </c>
      <c r="C37" s="7" t="s">
        <v>33</v>
      </c>
      <c r="D37" s="29">
        <v>0</v>
      </c>
      <c r="E37" s="29">
        <v>0</v>
      </c>
      <c r="F37" s="29">
        <v>0</v>
      </c>
      <c r="G37" s="35">
        <f t="shared" si="0"/>
        <v>0</v>
      </c>
      <c r="H37" s="29">
        <v>0</v>
      </c>
      <c r="I37" s="41"/>
      <c r="J37" s="50"/>
    </row>
    <row r="38" spans="2:10" s="25" customFormat="1" ht="19.05" customHeight="1" x14ac:dyDescent="0.3">
      <c r="B38" s="1">
        <v>29</v>
      </c>
      <c r="C38" s="7" t="s">
        <v>34</v>
      </c>
      <c r="D38" s="29">
        <v>0</v>
      </c>
      <c r="E38" s="29">
        <v>0</v>
      </c>
      <c r="F38" s="29">
        <v>0</v>
      </c>
      <c r="G38" s="35">
        <f t="shared" si="0"/>
        <v>0</v>
      </c>
      <c r="H38" s="29">
        <v>0</v>
      </c>
      <c r="I38" s="41"/>
      <c r="J38" s="50"/>
    </row>
    <row r="39" spans="2:10" s="25" customFormat="1" ht="19.05" customHeight="1" x14ac:dyDescent="0.3">
      <c r="B39" s="1">
        <v>30</v>
      </c>
      <c r="C39" s="7" t="s">
        <v>35</v>
      </c>
      <c r="D39" s="29">
        <v>0</v>
      </c>
      <c r="E39" s="29">
        <v>0</v>
      </c>
      <c r="F39" s="29">
        <v>0</v>
      </c>
      <c r="G39" s="35">
        <f t="shared" si="0"/>
        <v>0</v>
      </c>
      <c r="H39" s="29">
        <v>0</v>
      </c>
      <c r="I39" s="41"/>
      <c r="J39" s="50"/>
    </row>
    <row r="40" spans="2:10" s="25" customFormat="1" ht="19.05" customHeight="1" x14ac:dyDescent="0.3">
      <c r="B40" s="1">
        <v>31</v>
      </c>
      <c r="C40" s="7" t="s">
        <v>36</v>
      </c>
      <c r="D40" s="29">
        <v>0</v>
      </c>
      <c r="E40" s="29">
        <v>0</v>
      </c>
      <c r="F40" s="29">
        <v>0</v>
      </c>
      <c r="G40" s="35">
        <f t="shared" si="0"/>
        <v>0</v>
      </c>
      <c r="H40" s="29">
        <v>0</v>
      </c>
      <c r="I40" s="41"/>
      <c r="J40" s="50"/>
    </row>
    <row r="41" spans="2:10" s="25" customFormat="1" ht="19.05" customHeight="1" x14ac:dyDescent="0.3">
      <c r="B41" s="1">
        <v>32</v>
      </c>
      <c r="C41" s="7" t="s">
        <v>37</v>
      </c>
      <c r="D41" s="29">
        <v>0</v>
      </c>
      <c r="E41" s="29">
        <v>0</v>
      </c>
      <c r="F41" s="29">
        <v>0</v>
      </c>
      <c r="G41" s="35">
        <f t="shared" si="0"/>
        <v>0</v>
      </c>
      <c r="H41" s="29">
        <v>0</v>
      </c>
      <c r="I41" s="41"/>
      <c r="J41" s="50"/>
    </row>
    <row r="42" spans="2:10" s="25" customFormat="1" ht="19.05" customHeight="1" x14ac:dyDescent="0.3">
      <c r="B42" s="1">
        <v>33</v>
      </c>
      <c r="C42" s="7" t="s">
        <v>38</v>
      </c>
      <c r="D42" s="29">
        <v>0</v>
      </c>
      <c r="E42" s="29">
        <v>0</v>
      </c>
      <c r="F42" s="29">
        <v>0</v>
      </c>
      <c r="G42" s="35">
        <f t="shared" si="0"/>
        <v>0</v>
      </c>
      <c r="H42" s="29">
        <v>0</v>
      </c>
      <c r="I42" s="41"/>
      <c r="J42" s="50"/>
    </row>
    <row r="43" spans="2:10" s="25" customFormat="1" ht="19.05" customHeight="1" thickBot="1" x14ac:dyDescent="0.35">
      <c r="B43" s="1">
        <v>34</v>
      </c>
      <c r="C43" s="7" t="s">
        <v>39</v>
      </c>
      <c r="D43" s="29">
        <v>5</v>
      </c>
      <c r="E43" s="29">
        <v>17170.13</v>
      </c>
      <c r="F43" s="29">
        <v>1111.0999999999999</v>
      </c>
      <c r="G43" s="35">
        <f t="shared" si="0"/>
        <v>16059.03</v>
      </c>
      <c r="H43" s="29">
        <v>1206.3900000000001</v>
      </c>
      <c r="I43" s="41">
        <f t="shared" si="1"/>
        <v>7.5122220956060231</v>
      </c>
      <c r="J43" s="50">
        <f t="shared" si="2"/>
        <v>7.0260970650775505</v>
      </c>
    </row>
    <row r="44" spans="2:10" s="25" customFormat="1" ht="19.05" customHeight="1" thickBot="1" x14ac:dyDescent="0.35">
      <c r="B44" s="13"/>
      <c r="C44" s="10" t="s">
        <v>40</v>
      </c>
      <c r="D44" s="38">
        <f>SUM(D22:D43)</f>
        <v>83</v>
      </c>
      <c r="E44" s="39">
        <f t="shared" ref="E44:H44" si="4">SUM(E22:E43)</f>
        <v>461878.11168000003</v>
      </c>
      <c r="F44" s="39">
        <f t="shared" si="4"/>
        <v>31794.779999999995</v>
      </c>
      <c r="G44" s="39">
        <f t="shared" si="4"/>
        <v>430083.33168000006</v>
      </c>
      <c r="H44" s="39">
        <f t="shared" si="4"/>
        <v>201716.84359999996</v>
      </c>
      <c r="I44" s="43">
        <f t="shared" si="1"/>
        <v>46.901804543796111</v>
      </c>
      <c r="J44" s="44">
        <f t="shared" si="2"/>
        <v>43.673176645303798</v>
      </c>
    </row>
    <row r="45" spans="2:10" s="25" customFormat="1" ht="19.05" customHeight="1" x14ac:dyDescent="0.3">
      <c r="B45" s="1">
        <v>35</v>
      </c>
      <c r="C45" s="7" t="s">
        <v>41</v>
      </c>
      <c r="D45" s="29">
        <v>2</v>
      </c>
      <c r="E45" s="29">
        <v>13356.6</v>
      </c>
      <c r="F45" s="29">
        <v>151</v>
      </c>
      <c r="G45" s="35">
        <f t="shared" si="0"/>
        <v>13205.6</v>
      </c>
      <c r="H45" s="29">
        <v>5067.3287019999998</v>
      </c>
      <c r="I45" s="41">
        <f t="shared" si="1"/>
        <v>38.372574528987698</v>
      </c>
      <c r="J45" s="50">
        <f t="shared" si="2"/>
        <v>37.938762125091714</v>
      </c>
    </row>
    <row r="46" spans="2:10" s="25" customFormat="1" ht="19.05" customHeight="1" x14ac:dyDescent="0.3">
      <c r="B46" s="2">
        <v>36</v>
      </c>
      <c r="C46" s="7" t="s">
        <v>42</v>
      </c>
      <c r="D46" s="29">
        <v>0</v>
      </c>
      <c r="E46" s="29">
        <v>0</v>
      </c>
      <c r="F46" s="29">
        <v>0</v>
      </c>
      <c r="G46" s="35">
        <f t="shared" si="0"/>
        <v>0</v>
      </c>
      <c r="H46" s="29">
        <v>0</v>
      </c>
      <c r="I46" s="41"/>
      <c r="J46" s="50"/>
    </row>
    <row r="47" spans="2:10" s="25" customFormat="1" ht="19.05" customHeight="1" x14ac:dyDescent="0.3">
      <c r="B47" s="1">
        <v>37</v>
      </c>
      <c r="C47" s="7" t="s">
        <v>43</v>
      </c>
      <c r="D47" s="29">
        <v>0</v>
      </c>
      <c r="E47" s="29">
        <v>0</v>
      </c>
      <c r="F47" s="29">
        <v>0</v>
      </c>
      <c r="G47" s="35">
        <f t="shared" si="0"/>
        <v>0</v>
      </c>
      <c r="H47" s="29">
        <v>0</v>
      </c>
      <c r="I47" s="41"/>
      <c r="J47" s="50"/>
    </row>
    <row r="48" spans="2:10" s="25" customFormat="1" ht="19.05" customHeight="1" x14ac:dyDescent="0.3">
      <c r="B48" s="2">
        <v>38</v>
      </c>
      <c r="C48" s="7" t="s">
        <v>44</v>
      </c>
      <c r="D48" s="29">
        <v>0</v>
      </c>
      <c r="E48" s="29">
        <v>0</v>
      </c>
      <c r="F48" s="29">
        <v>0</v>
      </c>
      <c r="G48" s="35">
        <f t="shared" si="0"/>
        <v>0</v>
      </c>
      <c r="H48" s="29">
        <v>0</v>
      </c>
      <c r="I48" s="41"/>
      <c r="J48" s="50"/>
    </row>
    <row r="49" spans="2:10" s="25" customFormat="1" ht="19.05" customHeight="1" thickBot="1" x14ac:dyDescent="0.35">
      <c r="B49" s="15">
        <v>39</v>
      </c>
      <c r="C49" s="7" t="s">
        <v>61</v>
      </c>
      <c r="D49" s="29">
        <v>11</v>
      </c>
      <c r="E49" s="29">
        <v>59097</v>
      </c>
      <c r="F49" s="29">
        <v>3560</v>
      </c>
      <c r="G49" s="35">
        <f t="shared" si="0"/>
        <v>55537</v>
      </c>
      <c r="H49" s="29">
        <v>25147.5</v>
      </c>
      <c r="I49" s="41">
        <f t="shared" si="1"/>
        <v>45.28062372832526</v>
      </c>
      <c r="J49" s="50">
        <f t="shared" si="2"/>
        <v>42.55292146809483</v>
      </c>
    </row>
    <row r="50" spans="2:10" s="25" customFormat="1" ht="19.05" customHeight="1" thickBot="1" x14ac:dyDescent="0.35">
      <c r="B50" s="16"/>
      <c r="C50" s="14" t="s">
        <v>45</v>
      </c>
      <c r="D50" s="38">
        <f>SUM(D45:D49)</f>
        <v>13</v>
      </c>
      <c r="E50" s="39">
        <f t="shared" ref="E50:H50" si="5">SUM(E45:E49)</f>
        <v>72453.600000000006</v>
      </c>
      <c r="F50" s="39">
        <f t="shared" si="5"/>
        <v>3711</v>
      </c>
      <c r="G50" s="39">
        <f t="shared" si="5"/>
        <v>68742.600000000006</v>
      </c>
      <c r="H50" s="39">
        <f t="shared" si="5"/>
        <v>30214.828701999999</v>
      </c>
      <c r="I50" s="43">
        <f t="shared" si="1"/>
        <v>43.953572751103387</v>
      </c>
      <c r="J50" s="44">
        <f t="shared" si="2"/>
        <v>41.702315277639748</v>
      </c>
    </row>
    <row r="51" spans="2:10" s="25" customFormat="1" ht="19.05" customHeight="1" thickBot="1" x14ac:dyDescent="0.35">
      <c r="B51" s="17"/>
      <c r="C51" s="18" t="s">
        <v>46</v>
      </c>
      <c r="D51" s="38">
        <f>SUM(D44+D50)</f>
        <v>96</v>
      </c>
      <c r="E51" s="39">
        <f t="shared" ref="E51:H51" si="6">SUM(E44+E50)</f>
        <v>534331.71168000007</v>
      </c>
      <c r="F51" s="39">
        <f t="shared" si="6"/>
        <v>35505.78</v>
      </c>
      <c r="G51" s="39">
        <f t="shared" si="6"/>
        <v>498825.93168000004</v>
      </c>
      <c r="H51" s="39">
        <f t="shared" si="6"/>
        <v>231931.67230199996</v>
      </c>
      <c r="I51" s="43">
        <f t="shared" si="1"/>
        <v>46.495512276371706</v>
      </c>
      <c r="J51" s="44">
        <f t="shared" si="2"/>
        <v>43.405934409690985</v>
      </c>
    </row>
    <row r="52" spans="2:10" s="25" customFormat="1" ht="19.05" customHeight="1" thickBot="1" x14ac:dyDescent="0.35">
      <c r="B52" s="15">
        <v>40</v>
      </c>
      <c r="C52" s="11" t="s">
        <v>47</v>
      </c>
      <c r="D52" s="29">
        <v>39</v>
      </c>
      <c r="E52" s="29">
        <v>113936.29</v>
      </c>
      <c r="F52" s="29">
        <v>714.93</v>
      </c>
      <c r="G52" s="35">
        <f t="shared" si="0"/>
        <v>113221.36</v>
      </c>
      <c r="H52" s="29">
        <v>51223.86</v>
      </c>
      <c r="I52" s="41">
        <f t="shared" si="1"/>
        <v>45.2422228455832</v>
      </c>
      <c r="J52" s="50">
        <f t="shared" si="2"/>
        <v>44.958335926156629</v>
      </c>
    </row>
    <row r="53" spans="2:10" s="25" customFormat="1" ht="19.05" customHeight="1" thickBot="1" x14ac:dyDescent="0.35">
      <c r="B53" s="16"/>
      <c r="C53" s="14" t="s">
        <v>48</v>
      </c>
      <c r="D53" s="39">
        <f>SUM(D52)</f>
        <v>39</v>
      </c>
      <c r="E53" s="39">
        <f t="shared" ref="E53:H53" si="7">SUM(E52)</f>
        <v>113936.29</v>
      </c>
      <c r="F53" s="39">
        <f t="shared" si="7"/>
        <v>714.93</v>
      </c>
      <c r="G53" s="39">
        <f t="shared" si="7"/>
        <v>113221.36</v>
      </c>
      <c r="H53" s="39">
        <f t="shared" si="7"/>
        <v>51223.86</v>
      </c>
      <c r="I53" s="44">
        <f t="shared" si="1"/>
        <v>45.2422228455832</v>
      </c>
      <c r="J53" s="44">
        <f t="shared" si="2"/>
        <v>44.958335926156629</v>
      </c>
    </row>
    <row r="54" spans="2:10" s="25" customFormat="1" ht="19.05" customHeight="1" thickBot="1" x14ac:dyDescent="0.35">
      <c r="B54" s="16"/>
      <c r="C54" s="14" t="s">
        <v>49</v>
      </c>
      <c r="D54" s="39">
        <f>SUM(D21+D51+D53)</f>
        <v>384</v>
      </c>
      <c r="E54" s="39">
        <f t="shared" ref="E54:H54" si="8">SUM(E21+E51+E53)</f>
        <v>3174897.0016800002</v>
      </c>
      <c r="F54" s="39">
        <f t="shared" si="8"/>
        <v>422028.23000000004</v>
      </c>
      <c r="G54" s="39">
        <f t="shared" si="8"/>
        <v>2752868.7716799998</v>
      </c>
      <c r="H54" s="39">
        <f t="shared" si="8"/>
        <v>800559.78230199998</v>
      </c>
      <c r="I54" s="44">
        <f t="shared" si="1"/>
        <v>29.080927886491313</v>
      </c>
      <c r="J54" s="44">
        <f t="shared" si="2"/>
        <v>25.215299327139839</v>
      </c>
    </row>
    <row r="55" spans="2:10" s="25" customFormat="1" ht="19.05" customHeight="1" thickBot="1" x14ac:dyDescent="0.35">
      <c r="B55" s="15">
        <v>41</v>
      </c>
      <c r="C55" s="11" t="s">
        <v>50</v>
      </c>
      <c r="D55" s="29">
        <v>67</v>
      </c>
      <c r="E55" s="29">
        <v>196537.60000000001</v>
      </c>
      <c r="F55" s="29">
        <v>6.43</v>
      </c>
      <c r="G55" s="35">
        <f t="shared" si="0"/>
        <v>196531.17</v>
      </c>
      <c r="H55" s="29">
        <v>67912.97</v>
      </c>
      <c r="I55" s="41">
        <f t="shared" si="1"/>
        <v>34.555826437099007</v>
      </c>
      <c r="J55" s="50">
        <f t="shared" si="2"/>
        <v>34.554695895340124</v>
      </c>
    </row>
    <row r="56" spans="2:10" s="25" customFormat="1" ht="19.05" customHeight="1" thickBot="1" x14ac:dyDescent="0.35">
      <c r="B56" s="16"/>
      <c r="C56" s="14" t="s">
        <v>51</v>
      </c>
      <c r="D56" s="39">
        <f>D55</f>
        <v>67</v>
      </c>
      <c r="E56" s="39">
        <f t="shared" ref="E56:H56" si="9">E55</f>
        <v>196537.60000000001</v>
      </c>
      <c r="F56" s="39">
        <f t="shared" si="9"/>
        <v>6.43</v>
      </c>
      <c r="G56" s="39">
        <f t="shared" si="9"/>
        <v>196531.17</v>
      </c>
      <c r="H56" s="39">
        <f t="shared" si="9"/>
        <v>67912.97</v>
      </c>
      <c r="I56" s="44">
        <f t="shared" si="1"/>
        <v>34.555826437099007</v>
      </c>
      <c r="J56" s="44">
        <f t="shared" si="2"/>
        <v>34.554695895340124</v>
      </c>
    </row>
    <row r="57" spans="2:10" s="25" customFormat="1" ht="19.05" customHeight="1" x14ac:dyDescent="0.3">
      <c r="B57" s="1">
        <v>42</v>
      </c>
      <c r="C57" s="8" t="s">
        <v>60</v>
      </c>
      <c r="D57" s="29">
        <v>0</v>
      </c>
      <c r="E57" s="29">
        <v>0</v>
      </c>
      <c r="F57" s="29">
        <v>0</v>
      </c>
      <c r="G57" s="35">
        <f t="shared" si="0"/>
        <v>0</v>
      </c>
      <c r="H57" s="29">
        <v>6910.87</v>
      </c>
      <c r="I57" s="45"/>
      <c r="J57" s="46"/>
    </row>
    <row r="58" spans="2:10" s="25" customFormat="1" ht="19.05" customHeight="1" thickBot="1" x14ac:dyDescent="0.35">
      <c r="B58" s="12">
        <v>43</v>
      </c>
      <c r="C58" s="9" t="s">
        <v>62</v>
      </c>
      <c r="D58" s="29">
        <v>2</v>
      </c>
      <c r="E58" s="29">
        <v>5020</v>
      </c>
      <c r="F58" s="29">
        <v>0.02</v>
      </c>
      <c r="G58" s="35">
        <f t="shared" si="0"/>
        <v>5019.9799999999996</v>
      </c>
      <c r="H58" s="29">
        <v>8696</v>
      </c>
      <c r="I58" s="41">
        <f t="shared" si="1"/>
        <v>173.22778178399119</v>
      </c>
      <c r="J58" s="50">
        <f t="shared" si="2"/>
        <v>173.22709163346616</v>
      </c>
    </row>
    <row r="59" spans="2:10" s="25" customFormat="1" ht="19.05" customHeight="1" thickBot="1" x14ac:dyDescent="0.35">
      <c r="B59" s="16"/>
      <c r="C59" s="14" t="s">
        <v>52</v>
      </c>
      <c r="D59" s="39">
        <f>D57+D58</f>
        <v>2</v>
      </c>
      <c r="E59" s="39">
        <f t="shared" ref="E59:H59" si="10">E57+E58</f>
        <v>5020</v>
      </c>
      <c r="F59" s="39">
        <f t="shared" si="10"/>
        <v>0.02</v>
      </c>
      <c r="G59" s="39">
        <f t="shared" si="10"/>
        <v>5019.9799999999996</v>
      </c>
      <c r="H59" s="39">
        <f t="shared" si="10"/>
        <v>15606.869999999999</v>
      </c>
      <c r="I59" s="44">
        <f t="shared" si="1"/>
        <v>310.89506332694555</v>
      </c>
      <c r="J59" s="44">
        <f t="shared" si="2"/>
        <v>310.89382470119517</v>
      </c>
    </row>
    <row r="60" spans="2:10" s="25" customFormat="1" ht="61.5" customHeight="1" thickBot="1" x14ac:dyDescent="0.35">
      <c r="B60" s="19"/>
      <c r="C60" s="20" t="s">
        <v>2</v>
      </c>
      <c r="D60" s="21"/>
      <c r="E60" s="24"/>
      <c r="F60" s="24"/>
      <c r="G60" s="24"/>
      <c r="H60" s="24"/>
      <c r="I60" s="47"/>
      <c r="J60" s="48"/>
    </row>
    <row r="61" spans="2:10" s="25" customFormat="1" ht="19.05" customHeight="1" thickBot="1" x14ac:dyDescent="0.35">
      <c r="B61" s="13"/>
      <c r="C61" s="10" t="s">
        <v>3</v>
      </c>
      <c r="D61" s="39">
        <f>SUM(D54+D56+D59)</f>
        <v>453</v>
      </c>
      <c r="E61" s="39">
        <f t="shared" ref="E61:H61" si="11">SUM(E54+E56+E59)</f>
        <v>3376454.6016800003</v>
      </c>
      <c r="F61" s="39">
        <f t="shared" si="11"/>
        <v>422034.68000000005</v>
      </c>
      <c r="G61" s="39">
        <f t="shared" si="11"/>
        <v>2954419.9216799997</v>
      </c>
      <c r="H61" s="39">
        <f t="shared" si="11"/>
        <v>884079.62230199995</v>
      </c>
      <c r="I61" s="44">
        <f t="shared" si="1"/>
        <v>29.923966319563583</v>
      </c>
      <c r="J61" s="44">
        <f t="shared" si="2"/>
        <v>26.183666792443006</v>
      </c>
    </row>
    <row r="62" spans="2:10" ht="17.399999999999999" x14ac:dyDescent="0.3">
      <c r="E62" s="22"/>
      <c r="F62" s="23"/>
    </row>
    <row r="63" spans="2:10" x14ac:dyDescent="0.3">
      <c r="I63" s="51" t="s">
        <v>4</v>
      </c>
      <c r="J63" s="51"/>
    </row>
  </sheetData>
  <mergeCells count="14">
    <mergeCell ref="I63:J63"/>
    <mergeCell ref="I2:J2"/>
    <mergeCell ref="B3:J3"/>
    <mergeCell ref="B5:J5"/>
    <mergeCell ref="B4:J4"/>
    <mergeCell ref="B6:B7"/>
    <mergeCell ref="D6:D7"/>
    <mergeCell ref="I6:I7"/>
    <mergeCell ref="J6:J7"/>
    <mergeCell ref="C6:C7"/>
    <mergeCell ref="E6:E7"/>
    <mergeCell ref="F6:F7"/>
    <mergeCell ref="G6:G7"/>
    <mergeCell ref="H6:H7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2020-12-08T06:09:35Z</dcterms:modified>
</cp:coreProperties>
</file>