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nnexure for e -final\final annex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Sheet2!$A$1:$AP$40</definedName>
  </definedNames>
  <calcPr calcId="162913"/>
</workbook>
</file>

<file path=xl/calcChain.xml><?xml version="1.0" encoding="utf-8"?>
<calcChain xmlns="http://schemas.openxmlformats.org/spreadsheetml/2006/main">
  <c r="AP7" i="14" l="1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1" i="14"/>
  <c r="AP32" i="14"/>
  <c r="AP33" i="14"/>
  <c r="AP34" i="14"/>
  <c r="AP35" i="14"/>
  <c r="AP36" i="14"/>
  <c r="AP37" i="14"/>
  <c r="AP38" i="14"/>
  <c r="AP8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1" i="14"/>
  <c r="AO32" i="14"/>
  <c r="AO33" i="14"/>
  <c r="AO34" i="14"/>
  <c r="AO35" i="14"/>
  <c r="AO36" i="14"/>
  <c r="AO37" i="14"/>
  <c r="AO38" i="14"/>
  <c r="AO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1" i="14"/>
  <c r="AN32" i="14"/>
  <c r="AN33" i="14"/>
  <c r="AN34" i="14"/>
  <c r="AN35" i="14"/>
  <c r="AN36" i="14"/>
  <c r="AN37" i="14"/>
  <c r="AN38" i="14"/>
  <c r="AN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1" i="14"/>
  <c r="AM32" i="14"/>
  <c r="AM33" i="14"/>
  <c r="AM34" i="14"/>
  <c r="AM35" i="14"/>
  <c r="AM36" i="14"/>
  <c r="AM37" i="14"/>
  <c r="AM38" i="14"/>
  <c r="AM7" i="14"/>
  <c r="AF38" i="14"/>
  <c r="AF8" i="14"/>
  <c r="AF9" i="14"/>
  <c r="AF10" i="14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31" i="14"/>
  <c r="AF32" i="14"/>
  <c r="AF35" i="14"/>
  <c r="AF36" i="14"/>
  <c r="AF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31" i="14"/>
  <c r="AE32" i="14"/>
  <c r="AE35" i="14"/>
  <c r="AE36" i="14"/>
  <c r="AE38" i="14"/>
  <c r="AE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AD20" i="14"/>
  <c r="AD21" i="14"/>
  <c r="AD22" i="14"/>
  <c r="AD23" i="14"/>
  <c r="AD24" i="14"/>
  <c r="AD25" i="14"/>
  <c r="AD26" i="14"/>
  <c r="AD27" i="14"/>
  <c r="AD28" i="14"/>
  <c r="AD31" i="14"/>
  <c r="AD32" i="14"/>
  <c r="AD35" i="14"/>
  <c r="AD36" i="14"/>
  <c r="AD38" i="14"/>
  <c r="AD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31" i="14"/>
  <c r="AC32" i="14"/>
  <c r="AC35" i="14"/>
  <c r="AC36" i="14"/>
  <c r="AC38" i="14"/>
  <c r="AC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1" i="14"/>
  <c r="V32" i="14"/>
  <c r="V34" i="14"/>
  <c r="V35" i="14"/>
  <c r="V36" i="14"/>
  <c r="V38" i="14"/>
  <c r="V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1" i="14"/>
  <c r="U32" i="14"/>
  <c r="U34" i="14"/>
  <c r="U35" i="14"/>
  <c r="U36" i="14"/>
  <c r="U38" i="14"/>
  <c r="U7" i="14"/>
  <c r="T38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1" i="14"/>
  <c r="T32" i="14"/>
  <c r="T34" i="14"/>
  <c r="T35" i="14"/>
  <c r="T36" i="14"/>
  <c r="T37" i="14"/>
  <c r="T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1" i="14"/>
  <c r="S32" i="14"/>
  <c r="S34" i="14"/>
  <c r="S35" i="14"/>
  <c r="S36" i="14"/>
  <c r="S37" i="14"/>
  <c r="S38" i="14"/>
  <c r="S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1" i="14"/>
  <c r="L32" i="14"/>
  <c r="L33" i="14"/>
  <c r="L34" i="14"/>
  <c r="L35" i="14"/>
  <c r="L36" i="14"/>
  <c r="L37" i="14"/>
  <c r="L38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1" i="14"/>
  <c r="K32" i="14"/>
  <c r="K33" i="14"/>
  <c r="K34" i="14"/>
  <c r="K35" i="14"/>
  <c r="K36" i="14"/>
  <c r="K37" i="14"/>
  <c r="K38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1" i="14"/>
  <c r="J32" i="14"/>
  <c r="J33" i="14"/>
  <c r="J34" i="14"/>
  <c r="J35" i="14"/>
  <c r="J36" i="14"/>
  <c r="J37" i="14"/>
  <c r="J38" i="14"/>
  <c r="J7" i="14"/>
  <c r="K7" i="14"/>
  <c r="L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1" i="14"/>
  <c r="I32" i="14"/>
  <c r="I33" i="14"/>
  <c r="I34" i="14"/>
  <c r="I35" i="14"/>
  <c r="I36" i="14"/>
  <c r="I37" i="14"/>
  <c r="I38" i="14"/>
  <c r="I7" i="14"/>
  <c r="H36" i="14" l="1"/>
  <c r="G36" i="14"/>
  <c r="H35" i="14"/>
  <c r="G35" i="14"/>
  <c r="H19" i="14"/>
  <c r="G19" i="14"/>
  <c r="C35" i="14" l="1"/>
  <c r="E35" i="14"/>
  <c r="F35" i="14"/>
  <c r="AL30" i="14" l="1"/>
  <c r="AK30" i="14"/>
  <c r="Z35" i="14" l="1"/>
  <c r="Z36" i="14" s="1"/>
  <c r="Z38" i="14" s="1"/>
  <c r="Y35" i="14"/>
  <c r="Z19" i="14"/>
  <c r="Y19" i="14"/>
  <c r="Y36" i="14" s="1"/>
  <c r="Y38" i="14" s="1"/>
  <c r="P35" i="14"/>
  <c r="O35" i="14"/>
  <c r="P19" i="14"/>
  <c r="O19" i="14"/>
  <c r="P36" i="14" l="1"/>
  <c r="P38" i="14" s="1"/>
  <c r="O36" i="14"/>
  <c r="O38" i="14" s="1"/>
  <c r="AL21" i="14"/>
  <c r="AG7" i="14" l="1"/>
  <c r="AH7" i="14"/>
  <c r="AI7" i="14"/>
  <c r="AJ7" i="14"/>
  <c r="AK7" i="14"/>
  <c r="AL7" i="14"/>
  <c r="AG8" i="14"/>
  <c r="AH8" i="14"/>
  <c r="AI8" i="14"/>
  <c r="AJ8" i="14"/>
  <c r="AK8" i="14"/>
  <c r="AL8" i="14"/>
  <c r="AG9" i="14"/>
  <c r="AH9" i="14"/>
  <c r="AI9" i="14"/>
  <c r="AJ9" i="14"/>
  <c r="AK9" i="14"/>
  <c r="AL9" i="14"/>
  <c r="AG10" i="14"/>
  <c r="AH10" i="14"/>
  <c r="AI10" i="14"/>
  <c r="AJ10" i="14"/>
  <c r="AK10" i="14"/>
  <c r="AL10" i="14"/>
  <c r="AG11" i="14"/>
  <c r="AH11" i="14"/>
  <c r="AI11" i="14"/>
  <c r="AJ11" i="14"/>
  <c r="AK11" i="14"/>
  <c r="AL11" i="14"/>
  <c r="AG12" i="14"/>
  <c r="AH12" i="14"/>
  <c r="AI12" i="14"/>
  <c r="AJ12" i="14"/>
  <c r="AK12" i="14"/>
  <c r="AL12" i="14"/>
  <c r="AG13" i="14"/>
  <c r="AH13" i="14"/>
  <c r="AI13" i="14"/>
  <c r="AJ13" i="14"/>
  <c r="AK13" i="14"/>
  <c r="AL13" i="14"/>
  <c r="AG14" i="14"/>
  <c r="AH14" i="14"/>
  <c r="AI14" i="14"/>
  <c r="AJ14" i="14"/>
  <c r="AK14" i="14"/>
  <c r="AL14" i="14"/>
  <c r="AG15" i="14"/>
  <c r="AH15" i="14"/>
  <c r="AI15" i="14"/>
  <c r="AJ15" i="14"/>
  <c r="AK15" i="14"/>
  <c r="AL15" i="14"/>
  <c r="AG16" i="14"/>
  <c r="AH16" i="14"/>
  <c r="AI16" i="14"/>
  <c r="AJ16" i="14"/>
  <c r="AK16" i="14"/>
  <c r="AL16" i="14"/>
  <c r="AG17" i="14"/>
  <c r="AH17" i="14"/>
  <c r="AI17" i="14"/>
  <c r="AJ17" i="14"/>
  <c r="AK17" i="14"/>
  <c r="AL17" i="14"/>
  <c r="AG18" i="14"/>
  <c r="AH18" i="14"/>
  <c r="AI18" i="14"/>
  <c r="AJ18" i="14"/>
  <c r="AK18" i="14"/>
  <c r="AL18" i="14"/>
  <c r="AG20" i="14"/>
  <c r="AH20" i="14"/>
  <c r="AI20" i="14"/>
  <c r="AJ20" i="14"/>
  <c r="AK20" i="14"/>
  <c r="AL20" i="14"/>
  <c r="AG21" i="14"/>
  <c r="AH21" i="14"/>
  <c r="AI21" i="14"/>
  <c r="AJ21" i="14"/>
  <c r="AK21" i="14"/>
  <c r="AG22" i="14"/>
  <c r="AH22" i="14"/>
  <c r="AI22" i="14"/>
  <c r="AJ22" i="14"/>
  <c r="AK22" i="14"/>
  <c r="AL22" i="14"/>
  <c r="AG23" i="14"/>
  <c r="AH23" i="14"/>
  <c r="AI23" i="14"/>
  <c r="AJ23" i="14"/>
  <c r="AK23" i="14"/>
  <c r="AL23" i="14"/>
  <c r="AG24" i="14"/>
  <c r="AH24" i="14"/>
  <c r="AI24" i="14"/>
  <c r="AJ24" i="14"/>
  <c r="AK24" i="14"/>
  <c r="AL24" i="14"/>
  <c r="AG25" i="14"/>
  <c r="AH25" i="14"/>
  <c r="AI25" i="14"/>
  <c r="AJ25" i="14"/>
  <c r="AK25" i="14"/>
  <c r="AL25" i="14"/>
  <c r="AG26" i="14"/>
  <c r="AH26" i="14"/>
  <c r="AI26" i="14"/>
  <c r="AJ26" i="14"/>
  <c r="AK26" i="14"/>
  <c r="AL26" i="14"/>
  <c r="AG27" i="14"/>
  <c r="AH27" i="14"/>
  <c r="AI27" i="14"/>
  <c r="AJ27" i="14"/>
  <c r="AK27" i="14"/>
  <c r="AL27" i="14"/>
  <c r="AG28" i="14"/>
  <c r="AH28" i="14"/>
  <c r="AI28" i="14"/>
  <c r="AJ28" i="14"/>
  <c r="AK28" i="14"/>
  <c r="AL28" i="14"/>
  <c r="AG31" i="14"/>
  <c r="AH31" i="14"/>
  <c r="AI31" i="14"/>
  <c r="AJ31" i="14"/>
  <c r="AK31" i="14"/>
  <c r="AL31" i="14"/>
  <c r="AG32" i="14"/>
  <c r="AH32" i="14"/>
  <c r="AI32" i="14"/>
  <c r="AJ32" i="14"/>
  <c r="AK32" i="14"/>
  <c r="AL32" i="14"/>
  <c r="AK29" i="14" l="1"/>
  <c r="AL29" i="14"/>
  <c r="AK33" i="14"/>
  <c r="AL33" i="14"/>
  <c r="AK34" i="14"/>
  <c r="AL34" i="14"/>
  <c r="E19" i="14" l="1"/>
  <c r="E36" i="14" s="1"/>
  <c r="E38" i="14" s="1"/>
  <c r="F19" i="14"/>
  <c r="F36" i="14" s="1"/>
  <c r="F38" i="14" s="1"/>
  <c r="AJ29" i="14" l="1"/>
  <c r="AJ33" i="14"/>
  <c r="AJ34" i="14"/>
  <c r="AJ37" i="14"/>
  <c r="AI29" i="14"/>
  <c r="AI33" i="14"/>
  <c r="AI34" i="14"/>
  <c r="AI37" i="14"/>
  <c r="AG29" i="14"/>
  <c r="AH29" i="14"/>
  <c r="AG33" i="14"/>
  <c r="AH33" i="14"/>
  <c r="AG34" i="14"/>
  <c r="AH34" i="14"/>
  <c r="AG37" i="14"/>
  <c r="AH37" i="14"/>
  <c r="AH35" i="14" l="1"/>
  <c r="AG19" i="14"/>
  <c r="AH19" i="14"/>
  <c r="AJ35" i="14"/>
  <c r="AG35" i="14"/>
  <c r="AJ19" i="14"/>
  <c r="AI35" i="14"/>
  <c r="AI19" i="14"/>
  <c r="AI36" i="14" l="1"/>
  <c r="AJ36" i="14"/>
  <c r="AH36" i="14"/>
  <c r="AG36" i="14"/>
  <c r="AJ38" i="14" l="1"/>
  <c r="AH38" i="14"/>
  <c r="AG38" i="14"/>
  <c r="AI38" i="14"/>
</calcChain>
</file>

<file path=xl/sharedStrings.xml><?xml version="1.0" encoding="utf-8"?>
<sst xmlns="http://schemas.openxmlformats.org/spreadsheetml/2006/main" count="91" uniqueCount="46">
  <si>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</si>
  <si>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</si>
  <si>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</si>
  <si>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</si>
  <si>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</si>
  <si>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</si>
  <si>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</si>
  <si>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</si>
  <si>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</si>
  <si>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</si>
  <si>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</si>
  <si>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</si>
  <si>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</si>
  <si>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</si>
  <si>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</si>
  <si>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</si>
  <si>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</si>
  <si>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</si>
  <si>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</si>
  <si>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</si>
  <si>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</si>
  <si>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</si>
  <si>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</si>
  <si>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</si>
  <si>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</si>
  <si>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</si>
  <si>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</si>
  <si>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</si>
  <si>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</si>
  <si>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</si>
  <si>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</si>
  <si>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</si>
  <si>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</si>
  <si>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</si>
  <si>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</si>
  <si>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</si>
  <si>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</si>
  <si>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</si>
  <si>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</si>
  <si>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</si>
  <si>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</si>
  <si>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</si>
  <si>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Bank Wise MSME Comparison</t>
  </si>
  <si>
    <t>S.NO</t>
  </si>
  <si>
    <t>RBL Bank</t>
  </si>
  <si>
    <t>Annexure- 16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</si>
</sst>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5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1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0" fontId="3" fillId="0" borderId="3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" fontId="4" fillId="0" borderId="32" xfId="0" applyNumberFormat="1" applyFont="1" applyFill="1" applyBorder="1"/>
    <xf numFmtId="1" fontId="4" fillId="0" borderId="29" xfId="0" applyNumberFormat="1" applyFont="1" applyFill="1" applyBorder="1"/>
    <xf numFmtId="1" fontId="4" fillId="0" borderId="27" xfId="0" applyNumberFormat="1" applyFont="1" applyFill="1" applyBorder="1"/>
    <xf numFmtId="1" fontId="4" fillId="0" borderId="30" xfId="0" applyNumberFormat="1" applyFont="1" applyFill="1" applyBorder="1"/>
    <xf numFmtId="0" fontId="3" fillId="0" borderId="26" xfId="0" applyFont="1" applyFill="1" applyBorder="1"/>
    <xf numFmtId="1" fontId="3" fillId="0" borderId="34" xfId="0" applyNumberFormat="1" applyFont="1" applyFill="1" applyBorder="1"/>
    <xf numFmtId="1" fontId="3" fillId="0" borderId="35" xfId="0" applyNumberFormat="1" applyFont="1" applyFill="1" applyBorder="1"/>
    <xf numFmtId="1" fontId="3" fillId="0" borderId="37" xfId="0" applyNumberFormat="1" applyFont="1" applyFill="1" applyBorder="1"/>
    <xf numFmtId="1" fontId="3" fillId="0" borderId="29" xfId="0" applyNumberFormat="1" applyFont="1" applyFill="1" applyBorder="1"/>
    <xf numFmtId="1" fontId="3" fillId="0" borderId="27" xfId="0" applyNumberFormat="1" applyFont="1" applyFill="1" applyBorder="1"/>
    <xf numFmtId="1" fontId="3" fillId="0" borderId="30" xfId="0" applyNumberFormat="1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1" fillId="0" borderId="27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3" fillId="0" borderId="41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1" fillId="0" borderId="26" xfId="0" applyFont="1" applyFill="1" applyBorder="1"/>
    <xf numFmtId="0" fontId="1" fillId="0" borderId="34" xfId="0" applyFont="1" applyFill="1" applyBorder="1"/>
    <xf numFmtId="0" fontId="9" fillId="0" borderId="23" xfId="0" applyFont="1" applyFill="1" applyBorder="1" applyAlignment="1"/>
    <xf numFmtId="0" fontId="6" fillId="0" borderId="23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2" fontId="3" fillId="0" borderId="10" xfId="1" applyNumberFormat="1" applyFont="1" applyFill="1" applyBorder="1" applyAlignment="1">
      <alignment wrapText="1"/>
    </xf>
    <xf numFmtId="2" fontId="3" fillId="0" borderId="10" xfId="1" applyNumberFormat="1" applyFont="1" applyFill="1" applyBorder="1"/>
    <xf numFmtId="2" fontId="3" fillId="0" borderId="33" xfId="1" applyNumberFormat="1" applyFont="1" applyFill="1" applyBorder="1"/>
    <xf numFmtId="2" fontId="3" fillId="0" borderId="10" xfId="0" applyNumberFormat="1" applyFont="1" applyFill="1" applyBorder="1"/>
    <xf numFmtId="2" fontId="3" fillId="0" borderId="4" xfId="0" applyNumberFormat="1" applyFont="1" applyFill="1" applyBorder="1"/>
    <xf numFmtId="2" fontId="3" fillId="0" borderId="33" xfId="0" applyNumberFormat="1" applyFont="1" applyFill="1" applyBorder="1"/>
    <xf numFmtId="2" fontId="3" fillId="0" borderId="4" xfId="1" applyNumberFormat="1" applyFont="1" applyFill="1" applyBorder="1"/>
    <xf numFmtId="2" fontId="3" fillId="0" borderId="3" xfId="1" applyNumberFormat="1" applyFont="1" applyFill="1" applyBorder="1"/>
    <xf numFmtId="2" fontId="3" fillId="0" borderId="43" xfId="1" applyNumberFormat="1" applyFont="1" applyFill="1" applyBorder="1" applyAlignment="1">
      <alignment wrapText="1"/>
    </xf>
    <xf numFmtId="2" fontId="3" fillId="0" borderId="43" xfId="1" applyNumberFormat="1" applyFont="1" applyFill="1" applyBorder="1"/>
    <xf numFmtId="2" fontId="3" fillId="0" borderId="44" xfId="1" applyNumberFormat="1" applyFont="1" applyFill="1" applyBorder="1"/>
    <xf numFmtId="2" fontId="3" fillId="0" borderId="43" xfId="0" applyNumberFormat="1" applyFont="1" applyFill="1" applyBorder="1"/>
    <xf numFmtId="2" fontId="3" fillId="0" borderId="45" xfId="0" applyNumberFormat="1" applyFont="1" applyFill="1" applyBorder="1"/>
    <xf numFmtId="2" fontId="3" fillId="0" borderId="44" xfId="0" applyNumberFormat="1" applyFont="1" applyFill="1" applyBorder="1"/>
    <xf numFmtId="2" fontId="3" fillId="0" borderId="28" xfId="1" applyNumberFormat="1" applyFont="1" applyFill="1" applyBorder="1"/>
    <xf numFmtId="2" fontId="3" fillId="0" borderId="35" xfId="1" applyNumberFormat="1" applyFont="1" applyFill="1" applyBorder="1" applyAlignment="1">
      <alignment wrapText="1"/>
    </xf>
    <xf numFmtId="2" fontId="3" fillId="0" borderId="35" xfId="1" applyNumberFormat="1" applyFont="1" applyFill="1" applyBorder="1"/>
    <xf numFmtId="2" fontId="3" fillId="0" borderId="36" xfId="1" applyNumberFormat="1" applyFont="1" applyFill="1" applyBorder="1"/>
    <xf numFmtId="2" fontId="3" fillId="0" borderId="35" xfId="0" applyNumberFormat="1" applyFont="1" applyFill="1" applyBorder="1"/>
    <xf numFmtId="2" fontId="3" fillId="0" borderId="38" xfId="0" applyNumberFormat="1" applyFont="1" applyFill="1" applyBorder="1"/>
    <xf numFmtId="2" fontId="3" fillId="0" borderId="36" xfId="0" applyNumberFormat="1" applyFont="1" applyFill="1" applyBorder="1"/>
    <xf numFmtId="0" fontId="1" fillId="0" borderId="15" xfId="0" applyNumberFormat="1" applyFont="1" applyFill="1" applyBorder="1" applyAlignment="1"/>
    <xf numFmtId="0" fontId="0" fillId="0" borderId="16" xfId="0" applyNumberFormat="1" applyBorder="1" applyAlignment="1"/>
    <xf numFmtId="0" fontId="0" fillId="0" borderId="17" xfId="0" applyNumberFormat="1" applyBorder="1" applyAlignment="1"/>
    <xf numFmtId="0" fontId="7" fillId="0" borderId="0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7" fontId="3" fillId="0" borderId="13" xfId="0" quotePrefix="1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17" fontId="3" fillId="0" borderId="19" xfId="0" quotePrefix="1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17" fontId="3" fillId="0" borderId="14" xfId="0" quotePrefix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" fontId="3" fillId="0" borderId="19" xfId="0" quotePrefix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" fontId="3" fillId="0" borderId="13" xfId="0" quotePrefix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0"/>
  <sheetViews>
    <sheetView tabSelected="1" view="pageBreakPreview" zoomScale="55" zoomScaleSheetLayoutView="55" workbookViewId="0">
      <selection activeCell="A2" sqref="A2:AP2"/>
    </sheetView>
  </sheetViews>
  <sheetFormatPr defaultColWidth="8.81640625" defaultRowHeight="15.6" x14ac:dyDescent="0.3"/>
  <cols>
    <col min="1" max="1" width="8.81640625" style="13"/>
    <col min="2" max="2" width="34.453125" style="13" customWidth="1"/>
    <col min="3" max="3" width="10.81640625" style="13" customWidth="1"/>
    <col min="4" max="4" width="11.36328125" style="13" customWidth="1"/>
    <col min="5" max="5" width="10" style="13" customWidth="1"/>
    <col min="6" max="6" width="11.81640625" style="13" customWidth="1"/>
    <col min="7" max="7" width="10.1796875" style="13" customWidth="1"/>
    <col min="8" max="9" width="11.81640625" style="13" customWidth="1"/>
    <col min="10" max="10" width="12.453125" style="13" customWidth="1"/>
    <col min="11" max="11" width="11" style="13" customWidth="1"/>
    <col min="12" max="12" width="10.08984375" style="13" customWidth="1"/>
    <col min="13" max="13" width="10.1796875" style="13" customWidth="1"/>
    <col min="14" max="14" width="11.453125" style="13" customWidth="1"/>
    <col min="15" max="15" width="11.08984375" style="13" customWidth="1"/>
    <col min="16" max="16" width="11.1796875" style="13" customWidth="1"/>
    <col min="17" max="17" width="10.453125" style="13" customWidth="1"/>
    <col min="18" max="18" width="12.90625" style="13" customWidth="1"/>
    <col min="19" max="20" width="11.453125" style="13" customWidth="1"/>
    <col min="21" max="21" width="11.1796875" style="16" customWidth="1"/>
    <col min="22" max="22" width="11.36328125" style="16" customWidth="1"/>
    <col min="23" max="23" width="10.453125" style="13" customWidth="1"/>
    <col min="24" max="24" width="12.36328125" style="13" customWidth="1"/>
    <col min="25" max="27" width="10.453125" style="13" customWidth="1"/>
    <col min="28" max="28" width="11.6328125" style="13" customWidth="1"/>
    <col min="29" max="29" width="10.6328125" style="13" customWidth="1"/>
    <col min="30" max="30" width="11.90625" style="13" customWidth="1"/>
    <col min="31" max="31" width="10.81640625" style="16" customWidth="1"/>
    <col min="32" max="32" width="11.453125" style="16" customWidth="1"/>
    <col min="33" max="33" width="11.453125" style="13" customWidth="1"/>
    <col min="34" max="34" width="12.54296875" style="13" customWidth="1"/>
    <col min="35" max="35" width="11.453125" style="13" customWidth="1"/>
    <col min="36" max="37" width="12.453125" style="13" customWidth="1"/>
    <col min="38" max="38" width="11.453125" style="13" customWidth="1"/>
    <col min="39" max="39" width="12.1796875" style="16" customWidth="1"/>
    <col min="40" max="40" width="11.08984375" style="16" customWidth="1"/>
    <col min="41" max="41" width="12.453125" style="16" customWidth="1"/>
    <col min="42" max="42" width="10.81640625" style="16" customWidth="1"/>
    <col min="43" max="69" width="8.81640625" style="53"/>
    <col min="70" max="16384" width="8.81640625" style="13"/>
  </cols>
  <sheetData>
    <row r="1" spans="1:69" s="17" customFormat="1" ht="37.950000000000003" customHeight="1" thickBot="1" x14ac:dyDescent="0.55000000000000004">
      <c r="A1" s="96" t="s">
        <v>45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 s="48" customFormat="1" ht="38.4" customHeight="1" thickBot="1" x14ac:dyDescent="0.6">
      <c r="A2" s="92" t="s">
        <v>42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</row>
    <row r="3" spans="1:69" s="49" customFormat="1" ht="26.4" customHeight="1" thickBot="1" x14ac:dyDescent="0.4">
      <c r="A3" s="94" t="s">
        <v>40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</row>
    <row r="4" spans="1:69" ht="30" customHeight="1" thickBot="1" x14ac:dyDescent="0.5">
      <c r="A4" s="77" t="s">
        <v>43</v>
      </c>
      <c r="B4" s="100" t="s">
        <v>0</v>
      </c>
      <c r="C4" s="82" t="s">
        <v>15</v>
      </c>
      <c r="D4" s="80"/>
      <c r="E4" s="80"/>
      <c r="F4" s="80"/>
      <c r="G4" s="80"/>
      <c r="H4" s="80"/>
      <c r="I4" s="80"/>
      <c r="J4" s="80"/>
      <c r="K4" s="80"/>
      <c r="L4" s="81"/>
      <c r="M4" s="80" t="s">
        <v>16</v>
      </c>
      <c r="N4" s="80"/>
      <c r="O4" s="80"/>
      <c r="P4" s="80"/>
      <c r="Q4" s="80"/>
      <c r="R4" s="80"/>
      <c r="S4" s="80"/>
      <c r="T4" s="80"/>
      <c r="U4" s="80"/>
      <c r="V4" s="80"/>
      <c r="W4" s="82" t="s">
        <v>17</v>
      </c>
      <c r="X4" s="80"/>
      <c r="Y4" s="80"/>
      <c r="Z4" s="80"/>
      <c r="AA4" s="80"/>
      <c r="AB4" s="80"/>
      <c r="AC4" s="80"/>
      <c r="AD4" s="80"/>
      <c r="AE4" s="80"/>
      <c r="AF4" s="81"/>
      <c r="AG4" s="80" t="s">
        <v>18</v>
      </c>
      <c r="AH4" s="80"/>
      <c r="AI4" s="80"/>
      <c r="AJ4" s="80"/>
      <c r="AK4" s="80"/>
      <c r="AL4" s="80"/>
      <c r="AM4" s="80"/>
      <c r="AN4" s="80"/>
      <c r="AO4" s="80"/>
      <c r="AP4" s="81"/>
    </row>
    <row r="5" spans="1:69" ht="40.200000000000003" customHeight="1" x14ac:dyDescent="0.3">
      <c r="A5" s="78"/>
      <c r="B5" s="101"/>
      <c r="C5" s="85">
        <v>43983</v>
      </c>
      <c r="D5" s="86"/>
      <c r="E5" s="87">
        <v>44256</v>
      </c>
      <c r="F5" s="88"/>
      <c r="G5" s="87">
        <v>44348</v>
      </c>
      <c r="H5" s="88"/>
      <c r="I5" s="98" t="s">
        <v>27</v>
      </c>
      <c r="J5" s="99"/>
      <c r="K5" s="98" t="s">
        <v>28</v>
      </c>
      <c r="L5" s="99"/>
      <c r="M5" s="89">
        <v>43983</v>
      </c>
      <c r="N5" s="90"/>
      <c r="O5" s="91">
        <v>44256</v>
      </c>
      <c r="P5" s="90"/>
      <c r="Q5" s="91">
        <v>44348</v>
      </c>
      <c r="R5" s="90"/>
      <c r="S5" s="83" t="s">
        <v>27</v>
      </c>
      <c r="T5" s="83"/>
      <c r="U5" s="83" t="s">
        <v>28</v>
      </c>
      <c r="V5" s="104"/>
      <c r="W5" s="103">
        <v>43983</v>
      </c>
      <c r="X5" s="90"/>
      <c r="Y5" s="91">
        <v>44256</v>
      </c>
      <c r="Z5" s="90"/>
      <c r="AA5" s="91">
        <v>44348</v>
      </c>
      <c r="AB5" s="90"/>
      <c r="AC5" s="83" t="s">
        <v>27</v>
      </c>
      <c r="AD5" s="83"/>
      <c r="AE5" s="83" t="s">
        <v>28</v>
      </c>
      <c r="AF5" s="84"/>
      <c r="AG5" s="89">
        <v>43983</v>
      </c>
      <c r="AH5" s="90"/>
      <c r="AI5" s="91">
        <v>44256</v>
      </c>
      <c r="AJ5" s="90"/>
      <c r="AK5" s="91">
        <v>44348</v>
      </c>
      <c r="AL5" s="90"/>
      <c r="AM5" s="83" t="s">
        <v>27</v>
      </c>
      <c r="AN5" s="83"/>
      <c r="AO5" s="83" t="s">
        <v>28</v>
      </c>
      <c r="AP5" s="84"/>
    </row>
    <row r="6" spans="1:69" s="14" customFormat="1" ht="38.4" customHeight="1" thickBot="1" x14ac:dyDescent="0.35">
      <c r="A6" s="79"/>
      <c r="B6" s="102"/>
      <c r="C6" s="9" t="s">
        <v>1</v>
      </c>
      <c r="D6" s="8" t="s">
        <v>7</v>
      </c>
      <c r="E6" s="8" t="s">
        <v>1</v>
      </c>
      <c r="F6" s="8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25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26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25" t="s">
        <v>1</v>
      </c>
      <c r="AH6" s="7" t="s">
        <v>7</v>
      </c>
      <c r="AI6" s="7" t="s">
        <v>1</v>
      </c>
      <c r="AJ6" s="7" t="s">
        <v>7</v>
      </c>
      <c r="AK6" s="7" t="s">
        <v>1</v>
      </c>
      <c r="AL6" s="7" t="s">
        <v>7</v>
      </c>
      <c r="AM6" s="7" t="s">
        <v>1</v>
      </c>
      <c r="AN6" s="7" t="s">
        <v>7</v>
      </c>
      <c r="AO6" s="7" t="s">
        <v>1</v>
      </c>
      <c r="AP6" s="26" t="s">
        <v>7</v>
      </c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</row>
    <row r="7" spans="1:69" ht="30" customHeight="1" x14ac:dyDescent="0.3">
      <c r="A7" s="42">
        <v>1</v>
      </c>
      <c r="B7" s="38" t="s">
        <v>29</v>
      </c>
      <c r="C7" s="5">
        <v>109716</v>
      </c>
      <c r="D7" s="6">
        <v>486938</v>
      </c>
      <c r="E7" s="6">
        <v>143244</v>
      </c>
      <c r="F7" s="6">
        <v>437831</v>
      </c>
      <c r="G7" s="6">
        <v>116281</v>
      </c>
      <c r="H7" s="6">
        <v>405070.56</v>
      </c>
      <c r="I7" s="56">
        <f>(G7-C7)/C7*100</f>
        <v>5.9836304641073319</v>
      </c>
      <c r="J7" s="56">
        <f>(H7-D7)/D7*100</f>
        <v>-16.812703054598327</v>
      </c>
      <c r="K7" s="57">
        <f>(G7-E7)/E7*100</f>
        <v>-18.823126972159393</v>
      </c>
      <c r="L7" s="58">
        <f>(H7-F7)/F7*100</f>
        <v>-7.4824395714328142</v>
      </c>
      <c r="M7" s="27">
        <v>14585</v>
      </c>
      <c r="N7" s="6">
        <v>381549</v>
      </c>
      <c r="O7" s="6">
        <v>14863</v>
      </c>
      <c r="P7" s="6">
        <v>445811</v>
      </c>
      <c r="Q7" s="6">
        <v>11194</v>
      </c>
      <c r="R7" s="6">
        <v>447807.9</v>
      </c>
      <c r="S7" s="56">
        <f>(Q7-M7)/M7*100</f>
        <v>-23.249914295509086</v>
      </c>
      <c r="T7" s="56">
        <f>(R7-N7)/N7*100</f>
        <v>17.365764292397575</v>
      </c>
      <c r="U7" s="59">
        <f>(Q7-O7)/O7*100</f>
        <v>-24.685460539594967</v>
      </c>
      <c r="V7" s="60">
        <f>(R7-P7)/P7*100</f>
        <v>0.44792524186258825</v>
      </c>
      <c r="W7" s="5">
        <v>1023</v>
      </c>
      <c r="X7" s="6">
        <v>145692</v>
      </c>
      <c r="Y7" s="6">
        <v>1027</v>
      </c>
      <c r="Z7" s="6">
        <v>150107</v>
      </c>
      <c r="AA7" s="6">
        <v>673</v>
      </c>
      <c r="AB7" s="6">
        <v>185129</v>
      </c>
      <c r="AC7" s="56">
        <f>(AA7-W7)/W7*100</f>
        <v>-34.21309872922776</v>
      </c>
      <c r="AD7" s="56">
        <f>(AB7-X7)/X7*100</f>
        <v>27.068747769266672</v>
      </c>
      <c r="AE7" s="59">
        <f>(AA7-Y7)/Y7*100</f>
        <v>-34.469328140214216</v>
      </c>
      <c r="AF7" s="61">
        <f>(AB7-Z7)/Z7*100</f>
        <v>23.331356965364705</v>
      </c>
      <c r="AG7" s="27">
        <f t="shared" ref="AG7:AL7" si="0">C7+M7+W7</f>
        <v>125324</v>
      </c>
      <c r="AH7" s="6">
        <f t="shared" si="0"/>
        <v>1014179</v>
      </c>
      <c r="AI7" s="6">
        <f t="shared" si="0"/>
        <v>159134</v>
      </c>
      <c r="AJ7" s="6">
        <f t="shared" si="0"/>
        <v>1033749</v>
      </c>
      <c r="AK7" s="6">
        <f t="shared" si="0"/>
        <v>128148</v>
      </c>
      <c r="AL7" s="6">
        <f t="shared" si="0"/>
        <v>1038007.46</v>
      </c>
      <c r="AM7" s="56">
        <f>(AK7-AG7)/AG7*100</f>
        <v>2.2533592927132871</v>
      </c>
      <c r="AN7" s="56">
        <f>(AL7-AH7)/AH7*100</f>
        <v>2.3495319859709149</v>
      </c>
      <c r="AO7" s="57">
        <f>(AK7-AI7)/AI7*100</f>
        <v>-19.471640252868653</v>
      </c>
      <c r="AP7" s="57">
        <f>(AL7-AJ7)/AJ7*100</f>
        <v>0.41194332473356327</v>
      </c>
    </row>
    <row r="8" spans="1:69" ht="30" customHeight="1" x14ac:dyDescent="0.3">
      <c r="A8" s="43">
        <v>2</v>
      </c>
      <c r="B8" s="39" t="s">
        <v>30</v>
      </c>
      <c r="C8" s="1">
        <v>47625</v>
      </c>
      <c r="D8" s="2">
        <v>139690</v>
      </c>
      <c r="E8" s="2">
        <v>49163</v>
      </c>
      <c r="F8" s="2">
        <v>161776.95776999998</v>
      </c>
      <c r="G8" s="2">
        <v>47619</v>
      </c>
      <c r="H8" s="2">
        <v>156704.68513999996</v>
      </c>
      <c r="I8" s="56">
        <f t="shared" ref="I8:I38" si="1">(G8-C8)/C8*100</f>
        <v>-1.2598425196850394E-2</v>
      </c>
      <c r="J8" s="56">
        <f t="shared" ref="J8:J38" si="2">(H8-D8)/D8*100</f>
        <v>12.180317231011495</v>
      </c>
      <c r="K8" s="57">
        <f t="shared" ref="K8:K38" si="3">(G8-E8)/E8*100</f>
        <v>-3.1405731952891403</v>
      </c>
      <c r="L8" s="58">
        <f t="shared" ref="L8:L38" si="4">(H8-F8)/F8*100</f>
        <v>-3.1353492486929597</v>
      </c>
      <c r="M8" s="12">
        <v>2966</v>
      </c>
      <c r="N8" s="2">
        <v>66614</v>
      </c>
      <c r="O8" s="2">
        <v>3243</v>
      </c>
      <c r="P8" s="2">
        <v>70866</v>
      </c>
      <c r="Q8" s="2">
        <v>3081</v>
      </c>
      <c r="R8" s="2">
        <v>69312.882890000008</v>
      </c>
      <c r="S8" s="56">
        <f t="shared" ref="S8:S38" si="5">(Q8-M8)/M8*100</f>
        <v>3.8772757923128793</v>
      </c>
      <c r="T8" s="56">
        <f t="shared" ref="T8:T37" si="6">(R8-N8)/N8*100</f>
        <v>4.0515250397814393</v>
      </c>
      <c r="U8" s="59">
        <f t="shared" ref="U8:U38" si="7">(Q8-O8)/O8*100</f>
        <v>-4.995374653098982</v>
      </c>
      <c r="V8" s="60">
        <f t="shared" ref="V8:V38" si="8">(R8-P8)/P8*100</f>
        <v>-2.1916251940281546</v>
      </c>
      <c r="W8" s="1">
        <v>346</v>
      </c>
      <c r="X8" s="2">
        <v>27635</v>
      </c>
      <c r="Y8" s="2">
        <v>404</v>
      </c>
      <c r="Z8" s="2">
        <v>28368</v>
      </c>
      <c r="AA8" s="2">
        <v>363</v>
      </c>
      <c r="AB8" s="2">
        <v>26489.216059999999</v>
      </c>
      <c r="AC8" s="56">
        <f t="shared" ref="AC8:AC38" si="9">(AA8-W8)/W8*100</f>
        <v>4.9132947976878611</v>
      </c>
      <c r="AD8" s="56">
        <f t="shared" ref="AD8:AD38" si="10">(AB8-X8)/X8*100</f>
        <v>-4.1461333092093406</v>
      </c>
      <c r="AE8" s="59">
        <f t="shared" ref="AE8:AE38" si="11">(AA8-Y8)/Y8*100</f>
        <v>-10.14851485148515</v>
      </c>
      <c r="AF8" s="61">
        <f t="shared" ref="AF8:AF36" si="12">(AB8-Z8)/Z8*100</f>
        <v>-6.6228988296672338</v>
      </c>
      <c r="AG8" s="12">
        <f t="shared" ref="AG8:AG38" si="13">C8+M8+W8</f>
        <v>50937</v>
      </c>
      <c r="AH8" s="2">
        <f t="shared" ref="AH8:AJ38" si="14">D8+N8+X8</f>
        <v>233939</v>
      </c>
      <c r="AI8" s="2">
        <f t="shared" ref="AI8:AI18" si="15">E8+O8+Y8</f>
        <v>52810</v>
      </c>
      <c r="AJ8" s="2">
        <f t="shared" ref="AJ8:AJ18" si="16">F8+P8+Z8</f>
        <v>261010.95776999998</v>
      </c>
      <c r="AK8" s="2">
        <f t="shared" ref="AK8:AK18" si="17">G8+Q8+AA8</f>
        <v>51063</v>
      </c>
      <c r="AL8" s="2">
        <f t="shared" ref="AL8:AL18" si="18">H8+R8+AB8</f>
        <v>252506.78408999997</v>
      </c>
      <c r="AM8" s="56">
        <f t="shared" ref="AM8:AM38" si="19">(AK8-AG8)/AG8*100</f>
        <v>0.24736439130690854</v>
      </c>
      <c r="AN8" s="56">
        <f t="shared" ref="AN8:AN38" si="20">(AL8-AH8)/AH8*100</f>
        <v>7.937019517908503</v>
      </c>
      <c r="AO8" s="57">
        <f t="shared" ref="AO8:AO38" si="21">(AK8-AI8)/AI8*100</f>
        <v>-3.3080855898504069</v>
      </c>
      <c r="AP8" s="63">
        <f>(AL8-AJ8)/AJ8*100</f>
        <v>-3.2581673017321338</v>
      </c>
    </row>
    <row r="9" spans="1:69" ht="30" customHeight="1" x14ac:dyDescent="0.3">
      <c r="A9" s="43">
        <v>3</v>
      </c>
      <c r="B9" s="39" t="s">
        <v>2</v>
      </c>
      <c r="C9" s="1">
        <v>34847</v>
      </c>
      <c r="D9" s="2">
        <v>108852</v>
      </c>
      <c r="E9" s="2">
        <v>37468</v>
      </c>
      <c r="F9" s="2">
        <v>114426</v>
      </c>
      <c r="G9" s="2">
        <v>38033</v>
      </c>
      <c r="H9" s="2">
        <v>114823</v>
      </c>
      <c r="I9" s="56">
        <f t="shared" si="1"/>
        <v>9.1428243464286734</v>
      </c>
      <c r="J9" s="56">
        <f t="shared" si="2"/>
        <v>5.4854297578363287</v>
      </c>
      <c r="K9" s="57">
        <f t="shared" si="3"/>
        <v>1.5079534536137504</v>
      </c>
      <c r="L9" s="58">
        <f t="shared" si="4"/>
        <v>0.3469491199552549</v>
      </c>
      <c r="M9" s="12">
        <v>1213</v>
      </c>
      <c r="N9" s="2">
        <v>18649</v>
      </c>
      <c r="O9" s="2">
        <v>1538</v>
      </c>
      <c r="P9" s="2">
        <v>20368</v>
      </c>
      <c r="Q9" s="2">
        <v>1561</v>
      </c>
      <c r="R9" s="2">
        <v>20437</v>
      </c>
      <c r="S9" s="56">
        <f t="shared" si="5"/>
        <v>28.689200329760922</v>
      </c>
      <c r="T9" s="56">
        <f t="shared" si="6"/>
        <v>9.5876454501581865</v>
      </c>
      <c r="U9" s="59">
        <f t="shared" si="7"/>
        <v>1.495448634590377</v>
      </c>
      <c r="V9" s="60">
        <f t="shared" si="8"/>
        <v>0.33876669285153183</v>
      </c>
      <c r="W9" s="1">
        <v>148</v>
      </c>
      <c r="X9" s="2">
        <v>7420</v>
      </c>
      <c r="Y9" s="2">
        <v>153</v>
      </c>
      <c r="Z9" s="2">
        <v>7485</v>
      </c>
      <c r="AA9" s="2">
        <v>156</v>
      </c>
      <c r="AB9" s="2">
        <v>7512</v>
      </c>
      <c r="AC9" s="56">
        <f t="shared" si="9"/>
        <v>5.4054054054054053</v>
      </c>
      <c r="AD9" s="56">
        <f t="shared" si="10"/>
        <v>1.2398921832884098</v>
      </c>
      <c r="AE9" s="59">
        <f t="shared" si="11"/>
        <v>1.9607843137254901</v>
      </c>
      <c r="AF9" s="61">
        <f t="shared" si="12"/>
        <v>0.36072144288577157</v>
      </c>
      <c r="AG9" s="12">
        <f t="shared" si="13"/>
        <v>36208</v>
      </c>
      <c r="AH9" s="2">
        <f t="shared" si="14"/>
        <v>134921</v>
      </c>
      <c r="AI9" s="2">
        <f t="shared" si="15"/>
        <v>39159</v>
      </c>
      <c r="AJ9" s="2">
        <f t="shared" si="16"/>
        <v>142279</v>
      </c>
      <c r="AK9" s="2">
        <f t="shared" si="17"/>
        <v>39750</v>
      </c>
      <c r="AL9" s="2">
        <f t="shared" si="18"/>
        <v>142772</v>
      </c>
      <c r="AM9" s="56">
        <f t="shared" si="19"/>
        <v>9.7823685373398135</v>
      </c>
      <c r="AN9" s="56">
        <f t="shared" si="20"/>
        <v>5.8189607251650965</v>
      </c>
      <c r="AO9" s="57">
        <f t="shared" si="21"/>
        <v>1.5092315942695165</v>
      </c>
      <c r="AP9" s="63">
        <f t="shared" ref="AP9:AP38" si="22">(AL9-AJ9)/AJ9*100</f>
        <v>0.34650229478700301</v>
      </c>
    </row>
    <row r="10" spans="1:69" ht="30" customHeight="1" x14ac:dyDescent="0.3">
      <c r="A10" s="43">
        <v>4</v>
      </c>
      <c r="B10" s="39" t="s">
        <v>31</v>
      </c>
      <c r="C10" s="1">
        <v>10421</v>
      </c>
      <c r="D10" s="2">
        <v>40902</v>
      </c>
      <c r="E10" s="2">
        <v>23368</v>
      </c>
      <c r="F10" s="2">
        <v>95680.006840200018</v>
      </c>
      <c r="G10" s="2">
        <v>23485</v>
      </c>
      <c r="H10" s="2">
        <v>95871.366850000006</v>
      </c>
      <c r="I10" s="56">
        <f t="shared" si="1"/>
        <v>125.36224930428941</v>
      </c>
      <c r="J10" s="56">
        <f t="shared" si="2"/>
        <v>134.3928581731945</v>
      </c>
      <c r="K10" s="57">
        <f t="shared" si="3"/>
        <v>0.50068469702156793</v>
      </c>
      <c r="L10" s="58">
        <f t="shared" si="4"/>
        <v>0.19999999594438561</v>
      </c>
      <c r="M10" s="12">
        <v>6319</v>
      </c>
      <c r="N10" s="2">
        <v>55378</v>
      </c>
      <c r="O10" s="2">
        <v>599</v>
      </c>
      <c r="P10" s="2">
        <v>31094</v>
      </c>
      <c r="Q10" s="2">
        <v>611</v>
      </c>
      <c r="R10" s="2">
        <v>31155.987519999999</v>
      </c>
      <c r="S10" s="56">
        <f t="shared" si="5"/>
        <v>-90.330748536160783</v>
      </c>
      <c r="T10" s="56">
        <f t="shared" si="6"/>
        <v>-43.739413629961362</v>
      </c>
      <c r="U10" s="59">
        <f t="shared" si="7"/>
        <v>2.003338898163606</v>
      </c>
      <c r="V10" s="60">
        <f t="shared" si="8"/>
        <v>0.19935524538495777</v>
      </c>
      <c r="W10" s="1">
        <v>104</v>
      </c>
      <c r="X10" s="2">
        <v>31762</v>
      </c>
      <c r="Y10" s="2">
        <v>86</v>
      </c>
      <c r="Z10" s="2">
        <v>28541</v>
      </c>
      <c r="AA10" s="2">
        <v>86</v>
      </c>
      <c r="AB10" s="2">
        <v>28541.006079999999</v>
      </c>
      <c r="AC10" s="56">
        <f t="shared" si="9"/>
        <v>-17.307692307692307</v>
      </c>
      <c r="AD10" s="56">
        <f t="shared" si="10"/>
        <v>-10.141029909955295</v>
      </c>
      <c r="AE10" s="59">
        <f t="shared" si="11"/>
        <v>0</v>
      </c>
      <c r="AF10" s="61">
        <f t="shared" si="12"/>
        <v>2.1302687359242461E-5</v>
      </c>
      <c r="AG10" s="12">
        <f t="shared" si="13"/>
        <v>16844</v>
      </c>
      <c r="AH10" s="2">
        <f t="shared" si="14"/>
        <v>128042</v>
      </c>
      <c r="AI10" s="2">
        <f t="shared" si="15"/>
        <v>24053</v>
      </c>
      <c r="AJ10" s="2">
        <f t="shared" si="16"/>
        <v>155315.00684020002</v>
      </c>
      <c r="AK10" s="2">
        <f t="shared" si="17"/>
        <v>24182</v>
      </c>
      <c r="AL10" s="2">
        <f t="shared" si="18"/>
        <v>155568.36045000001</v>
      </c>
      <c r="AM10" s="56">
        <f t="shared" si="19"/>
        <v>43.564473996675375</v>
      </c>
      <c r="AN10" s="56">
        <f t="shared" si="20"/>
        <v>21.497915098170921</v>
      </c>
      <c r="AO10" s="57">
        <f t="shared" si="21"/>
        <v>0.53631563630316381</v>
      </c>
      <c r="AP10" s="63">
        <f t="shared" si="22"/>
        <v>0.16312242773852439</v>
      </c>
    </row>
    <row r="11" spans="1:69" ht="30" customHeight="1" x14ac:dyDescent="0.3">
      <c r="A11" s="43">
        <v>5</v>
      </c>
      <c r="B11" s="39" t="s">
        <v>32</v>
      </c>
      <c r="C11" s="1">
        <v>22303</v>
      </c>
      <c r="D11" s="2">
        <v>64628</v>
      </c>
      <c r="E11" s="2">
        <v>26205</v>
      </c>
      <c r="F11" s="2">
        <v>83982.51</v>
      </c>
      <c r="G11" s="2">
        <v>25701</v>
      </c>
      <c r="H11" s="2">
        <v>83807.480000000025</v>
      </c>
      <c r="I11" s="56">
        <f t="shared" si="1"/>
        <v>15.235618526655607</v>
      </c>
      <c r="J11" s="56">
        <f t="shared" si="2"/>
        <v>29.676734542303684</v>
      </c>
      <c r="K11" s="57">
        <f t="shared" si="3"/>
        <v>-1.9232970807097884</v>
      </c>
      <c r="L11" s="58">
        <f t="shared" si="4"/>
        <v>-0.20841244206677051</v>
      </c>
      <c r="M11" s="12">
        <v>1822</v>
      </c>
      <c r="N11" s="2">
        <v>47202</v>
      </c>
      <c r="O11" s="2">
        <v>606</v>
      </c>
      <c r="P11" s="2">
        <v>49792</v>
      </c>
      <c r="Q11" s="2">
        <v>564</v>
      </c>
      <c r="R11" s="2">
        <v>50803.33</v>
      </c>
      <c r="S11" s="56">
        <f t="shared" si="5"/>
        <v>-69.045005488474203</v>
      </c>
      <c r="T11" s="56">
        <f t="shared" si="6"/>
        <v>7.6296131519850885</v>
      </c>
      <c r="U11" s="59">
        <f t="shared" si="7"/>
        <v>-6.9306930693069315</v>
      </c>
      <c r="V11" s="60">
        <f t="shared" si="8"/>
        <v>2.0311094151670988</v>
      </c>
      <c r="W11" s="1">
        <v>76</v>
      </c>
      <c r="X11" s="2">
        <v>6227</v>
      </c>
      <c r="Y11" s="2">
        <v>54</v>
      </c>
      <c r="Z11" s="2">
        <v>14993</v>
      </c>
      <c r="AA11" s="2">
        <v>50</v>
      </c>
      <c r="AB11" s="2">
        <v>14122.720000000001</v>
      </c>
      <c r="AC11" s="56">
        <f t="shared" si="9"/>
        <v>-34.210526315789473</v>
      </c>
      <c r="AD11" s="56">
        <f t="shared" si="10"/>
        <v>126.79813714469248</v>
      </c>
      <c r="AE11" s="59">
        <f t="shared" si="11"/>
        <v>-7.4074074074074066</v>
      </c>
      <c r="AF11" s="61">
        <f t="shared" si="12"/>
        <v>-5.8045754685519837</v>
      </c>
      <c r="AG11" s="12">
        <f t="shared" si="13"/>
        <v>24201</v>
      </c>
      <c r="AH11" s="2">
        <f t="shared" si="14"/>
        <v>118057</v>
      </c>
      <c r="AI11" s="2">
        <f t="shared" si="15"/>
        <v>26865</v>
      </c>
      <c r="AJ11" s="2">
        <f t="shared" si="16"/>
        <v>148767.51</v>
      </c>
      <c r="AK11" s="2">
        <f t="shared" si="17"/>
        <v>26315</v>
      </c>
      <c r="AL11" s="2">
        <f t="shared" si="18"/>
        <v>148733.53000000003</v>
      </c>
      <c r="AM11" s="56">
        <f t="shared" si="19"/>
        <v>8.7351762323870918</v>
      </c>
      <c r="AN11" s="56">
        <f t="shared" si="20"/>
        <v>25.984507483673163</v>
      </c>
      <c r="AO11" s="57">
        <f t="shared" si="21"/>
        <v>-2.0472734040573237</v>
      </c>
      <c r="AP11" s="63">
        <f t="shared" si="22"/>
        <v>-2.2841008765947194E-2</v>
      </c>
    </row>
    <row r="12" spans="1:69" ht="30" customHeight="1" x14ac:dyDescent="0.3">
      <c r="A12" s="43">
        <v>6</v>
      </c>
      <c r="B12" s="39" t="s">
        <v>33</v>
      </c>
      <c r="C12" s="1">
        <v>1835</v>
      </c>
      <c r="D12" s="2">
        <v>10063</v>
      </c>
      <c r="E12" s="2">
        <v>3720</v>
      </c>
      <c r="F12" s="2">
        <v>16573.62</v>
      </c>
      <c r="G12" s="2">
        <v>3475</v>
      </c>
      <c r="H12" s="2">
        <v>16358.87</v>
      </c>
      <c r="I12" s="56">
        <f t="shared" si="1"/>
        <v>89.373297002724797</v>
      </c>
      <c r="J12" s="56">
        <f t="shared" si="2"/>
        <v>62.564543376726633</v>
      </c>
      <c r="K12" s="57">
        <f t="shared" si="3"/>
        <v>-6.586021505376344</v>
      </c>
      <c r="L12" s="58">
        <f t="shared" si="4"/>
        <v>-1.2957338227858379</v>
      </c>
      <c r="M12" s="12">
        <v>173</v>
      </c>
      <c r="N12" s="2">
        <v>5148</v>
      </c>
      <c r="O12" s="2">
        <v>171</v>
      </c>
      <c r="P12" s="2">
        <v>7447</v>
      </c>
      <c r="Q12" s="2">
        <v>165</v>
      </c>
      <c r="R12" s="2">
        <v>7103.54</v>
      </c>
      <c r="S12" s="56">
        <f t="shared" si="5"/>
        <v>-4.6242774566473983</v>
      </c>
      <c r="T12" s="56">
        <f t="shared" si="6"/>
        <v>37.98640248640249</v>
      </c>
      <c r="U12" s="59">
        <f t="shared" si="7"/>
        <v>-3.5087719298245612</v>
      </c>
      <c r="V12" s="60">
        <f t="shared" si="8"/>
        <v>-4.6120585470659332</v>
      </c>
      <c r="W12" s="1">
        <v>9</v>
      </c>
      <c r="X12" s="2">
        <v>2053</v>
      </c>
      <c r="Y12" s="2">
        <v>5</v>
      </c>
      <c r="Z12" s="2">
        <v>409</v>
      </c>
      <c r="AA12" s="2">
        <v>4</v>
      </c>
      <c r="AB12" s="2">
        <v>480.13</v>
      </c>
      <c r="AC12" s="56">
        <f t="shared" si="9"/>
        <v>-55.555555555555557</v>
      </c>
      <c r="AD12" s="56">
        <f t="shared" si="10"/>
        <v>-76.613248904042862</v>
      </c>
      <c r="AE12" s="59">
        <f t="shared" si="11"/>
        <v>-20</v>
      </c>
      <c r="AF12" s="61">
        <f t="shared" si="12"/>
        <v>17.39119804400978</v>
      </c>
      <c r="AG12" s="12">
        <f t="shared" si="13"/>
        <v>2017</v>
      </c>
      <c r="AH12" s="2">
        <f t="shared" si="14"/>
        <v>17264</v>
      </c>
      <c r="AI12" s="2">
        <f t="shared" si="15"/>
        <v>3896</v>
      </c>
      <c r="AJ12" s="2">
        <f t="shared" si="16"/>
        <v>24429.62</v>
      </c>
      <c r="AK12" s="2">
        <f t="shared" si="17"/>
        <v>3644</v>
      </c>
      <c r="AL12" s="2">
        <f t="shared" si="18"/>
        <v>23942.54</v>
      </c>
      <c r="AM12" s="56">
        <f t="shared" si="19"/>
        <v>80.664352999504217</v>
      </c>
      <c r="AN12" s="56">
        <f t="shared" si="20"/>
        <v>38.684777571825769</v>
      </c>
      <c r="AO12" s="57">
        <f t="shared" si="21"/>
        <v>-6.4681724845995898</v>
      </c>
      <c r="AP12" s="63">
        <f t="shared" si="22"/>
        <v>-1.9938091546245831</v>
      </c>
    </row>
    <row r="13" spans="1:69" ht="30" customHeight="1" x14ac:dyDescent="0.3">
      <c r="A13" s="43">
        <v>7</v>
      </c>
      <c r="B13" s="39" t="s">
        <v>34</v>
      </c>
      <c r="C13" s="1">
        <v>39305</v>
      </c>
      <c r="D13" s="2">
        <v>127958</v>
      </c>
      <c r="E13" s="2">
        <v>46560</v>
      </c>
      <c r="F13" s="2">
        <v>147654.82</v>
      </c>
      <c r="G13" s="2">
        <v>45284</v>
      </c>
      <c r="H13" s="2">
        <v>144457.61000000002</v>
      </c>
      <c r="I13" s="56">
        <f t="shared" si="1"/>
        <v>15.211805113853199</v>
      </c>
      <c r="J13" s="56">
        <f t="shared" si="2"/>
        <v>12.894551337157518</v>
      </c>
      <c r="K13" s="57">
        <f t="shared" si="3"/>
        <v>-2.7405498281786942</v>
      </c>
      <c r="L13" s="58">
        <f t="shared" si="4"/>
        <v>-2.1653272138356146</v>
      </c>
      <c r="M13" s="12">
        <v>6798</v>
      </c>
      <c r="N13" s="2">
        <v>117142</v>
      </c>
      <c r="O13" s="2">
        <v>2955</v>
      </c>
      <c r="P13" s="2">
        <v>106839</v>
      </c>
      <c r="Q13" s="2">
        <v>2651</v>
      </c>
      <c r="R13" s="2">
        <v>88597.689999999973</v>
      </c>
      <c r="S13" s="56">
        <f t="shared" si="5"/>
        <v>-61.003236245954696</v>
      </c>
      <c r="T13" s="56">
        <f t="shared" si="6"/>
        <v>-24.367272199552701</v>
      </c>
      <c r="U13" s="59">
        <f t="shared" si="7"/>
        <v>-10.287648054145517</v>
      </c>
      <c r="V13" s="60">
        <f t="shared" si="8"/>
        <v>-17.073643519688527</v>
      </c>
      <c r="W13" s="1">
        <v>214</v>
      </c>
      <c r="X13" s="2">
        <v>28000</v>
      </c>
      <c r="Y13" s="2">
        <v>194</v>
      </c>
      <c r="Z13" s="2">
        <v>21304</v>
      </c>
      <c r="AA13" s="2">
        <v>271</v>
      </c>
      <c r="AB13" s="2">
        <v>20720.48</v>
      </c>
      <c r="AC13" s="56">
        <f t="shared" si="9"/>
        <v>26.635514018691588</v>
      </c>
      <c r="AD13" s="56">
        <f t="shared" si="10"/>
        <v>-25.998285714285718</v>
      </c>
      <c r="AE13" s="59">
        <f t="shared" si="11"/>
        <v>39.690721649484537</v>
      </c>
      <c r="AF13" s="61">
        <f t="shared" si="12"/>
        <v>-2.7390161472024053</v>
      </c>
      <c r="AG13" s="12">
        <f t="shared" si="13"/>
        <v>46317</v>
      </c>
      <c r="AH13" s="2">
        <f t="shared" si="14"/>
        <v>273100</v>
      </c>
      <c r="AI13" s="2">
        <f t="shared" si="15"/>
        <v>49709</v>
      </c>
      <c r="AJ13" s="2">
        <f t="shared" si="16"/>
        <v>275797.82</v>
      </c>
      <c r="AK13" s="2">
        <f t="shared" si="17"/>
        <v>48206</v>
      </c>
      <c r="AL13" s="2">
        <f t="shared" si="18"/>
        <v>253775.78</v>
      </c>
      <c r="AM13" s="56">
        <f t="shared" si="19"/>
        <v>4.0784161323056329</v>
      </c>
      <c r="AN13" s="56">
        <f t="shared" si="20"/>
        <v>-7.0758769681435378</v>
      </c>
      <c r="AO13" s="57">
        <f t="shared" si="21"/>
        <v>-3.0235973364984208</v>
      </c>
      <c r="AP13" s="63">
        <f t="shared" si="22"/>
        <v>-7.9848491913387889</v>
      </c>
    </row>
    <row r="14" spans="1:69" ht="30" customHeight="1" x14ac:dyDescent="0.3">
      <c r="A14" s="43">
        <v>8</v>
      </c>
      <c r="B14" s="39" t="s">
        <v>35</v>
      </c>
      <c r="C14" s="1">
        <v>22012</v>
      </c>
      <c r="D14" s="2">
        <v>51503</v>
      </c>
      <c r="E14" s="2">
        <v>22105</v>
      </c>
      <c r="F14" s="2">
        <v>49865.226034699961</v>
      </c>
      <c r="G14" s="2">
        <v>21504</v>
      </c>
      <c r="H14" s="2">
        <v>48737.007126099983</v>
      </c>
      <c r="I14" s="56">
        <f t="shared" si="1"/>
        <v>-2.3078320915864077</v>
      </c>
      <c r="J14" s="56">
        <f t="shared" si="2"/>
        <v>-5.3705471019164266</v>
      </c>
      <c r="K14" s="57">
        <f t="shared" si="3"/>
        <v>-2.7188418909748924</v>
      </c>
      <c r="L14" s="58">
        <f t="shared" si="4"/>
        <v>-2.2625364373458945</v>
      </c>
      <c r="M14" s="12">
        <v>2437</v>
      </c>
      <c r="N14" s="2">
        <v>44899</v>
      </c>
      <c r="O14" s="2">
        <v>2333</v>
      </c>
      <c r="P14" s="2">
        <v>52968</v>
      </c>
      <c r="Q14" s="2">
        <v>923</v>
      </c>
      <c r="R14" s="2">
        <v>21849.922770800003</v>
      </c>
      <c r="S14" s="56">
        <f t="shared" si="5"/>
        <v>-62.125564218301186</v>
      </c>
      <c r="T14" s="56">
        <f t="shared" si="6"/>
        <v>-51.335391053698295</v>
      </c>
      <c r="U14" s="59">
        <f t="shared" si="7"/>
        <v>-60.437205315045006</v>
      </c>
      <c r="V14" s="60">
        <f t="shared" si="8"/>
        <v>-58.748824250868445</v>
      </c>
      <c r="W14" s="1">
        <v>242</v>
      </c>
      <c r="X14" s="2">
        <v>7285</v>
      </c>
      <c r="Y14" s="2">
        <v>63</v>
      </c>
      <c r="Z14" s="2">
        <v>5190</v>
      </c>
      <c r="AA14" s="2">
        <v>22</v>
      </c>
      <c r="AB14" s="2">
        <v>1361.4928284</v>
      </c>
      <c r="AC14" s="56">
        <f t="shared" si="9"/>
        <v>-90.909090909090907</v>
      </c>
      <c r="AD14" s="56">
        <f t="shared" si="10"/>
        <v>-81.311011277968419</v>
      </c>
      <c r="AE14" s="59">
        <f t="shared" si="11"/>
        <v>-65.079365079365076</v>
      </c>
      <c r="AF14" s="61">
        <f t="shared" si="12"/>
        <v>-73.766997526011565</v>
      </c>
      <c r="AG14" s="12">
        <f t="shared" si="13"/>
        <v>24691</v>
      </c>
      <c r="AH14" s="2">
        <f t="shared" si="14"/>
        <v>103687</v>
      </c>
      <c r="AI14" s="2">
        <f t="shared" si="15"/>
        <v>24501</v>
      </c>
      <c r="AJ14" s="2">
        <f t="shared" si="16"/>
        <v>108023.22603469997</v>
      </c>
      <c r="AK14" s="2">
        <f t="shared" si="17"/>
        <v>22449</v>
      </c>
      <c r="AL14" s="2">
        <f t="shared" si="18"/>
        <v>71948.422725299999</v>
      </c>
      <c r="AM14" s="56">
        <f t="shared" si="19"/>
        <v>-9.0802316633591182</v>
      </c>
      <c r="AN14" s="56">
        <f t="shared" si="20"/>
        <v>-30.609987052089458</v>
      </c>
      <c r="AO14" s="57">
        <f t="shared" si="21"/>
        <v>-8.3751683604750831</v>
      </c>
      <c r="AP14" s="63">
        <f t="shared" si="22"/>
        <v>-33.395413776859222</v>
      </c>
    </row>
    <row r="15" spans="1:69" ht="30" customHeight="1" x14ac:dyDescent="0.3">
      <c r="A15" s="43">
        <v>9</v>
      </c>
      <c r="B15" s="39" t="s">
        <v>36</v>
      </c>
      <c r="C15" s="1">
        <v>19666</v>
      </c>
      <c r="D15" s="2">
        <v>67930</v>
      </c>
      <c r="E15" s="2">
        <v>16982</v>
      </c>
      <c r="F15" s="2">
        <v>70900.490000000005</v>
      </c>
      <c r="G15" s="2">
        <v>14680</v>
      </c>
      <c r="H15" s="2">
        <v>95079.37000000001</v>
      </c>
      <c r="I15" s="56">
        <f t="shared" si="1"/>
        <v>-25.353401810230856</v>
      </c>
      <c r="J15" s="56">
        <f t="shared" si="2"/>
        <v>39.966686294715167</v>
      </c>
      <c r="K15" s="57">
        <f t="shared" si="3"/>
        <v>-13.555529384053704</v>
      </c>
      <c r="L15" s="58">
        <f t="shared" si="4"/>
        <v>34.102556978097056</v>
      </c>
      <c r="M15" s="12">
        <v>1754</v>
      </c>
      <c r="N15" s="2">
        <v>63272</v>
      </c>
      <c r="O15" s="2">
        <v>1962</v>
      </c>
      <c r="P15" s="2">
        <v>32454</v>
      </c>
      <c r="Q15" s="2">
        <v>1943</v>
      </c>
      <c r="R15" s="2">
        <v>32453.600000000002</v>
      </c>
      <c r="S15" s="56">
        <f t="shared" si="5"/>
        <v>10.775370581527936</v>
      </c>
      <c r="T15" s="56">
        <f t="shared" si="6"/>
        <v>-48.707801239094699</v>
      </c>
      <c r="U15" s="59">
        <f t="shared" si="7"/>
        <v>-0.96839959225280325</v>
      </c>
      <c r="V15" s="60">
        <f t="shared" si="8"/>
        <v>-1.232513711708317E-3</v>
      </c>
      <c r="W15" s="1">
        <v>91</v>
      </c>
      <c r="X15" s="2">
        <v>17009</v>
      </c>
      <c r="Y15" s="2">
        <v>1157</v>
      </c>
      <c r="Z15" s="2">
        <v>24697</v>
      </c>
      <c r="AA15" s="2">
        <v>1157</v>
      </c>
      <c r="AB15" s="2">
        <v>24697.03</v>
      </c>
      <c r="AC15" s="56">
        <f t="shared" si="9"/>
        <v>1171.4285714285713</v>
      </c>
      <c r="AD15" s="56">
        <f t="shared" si="10"/>
        <v>45.199776588864708</v>
      </c>
      <c r="AE15" s="59">
        <f t="shared" si="11"/>
        <v>0</v>
      </c>
      <c r="AF15" s="61">
        <f t="shared" si="12"/>
        <v>1.214722435876254E-4</v>
      </c>
      <c r="AG15" s="12">
        <f t="shared" si="13"/>
        <v>21511</v>
      </c>
      <c r="AH15" s="2">
        <f t="shared" si="14"/>
        <v>148211</v>
      </c>
      <c r="AI15" s="2">
        <f t="shared" si="15"/>
        <v>20101</v>
      </c>
      <c r="AJ15" s="2">
        <f t="shared" si="16"/>
        <v>128051.49</v>
      </c>
      <c r="AK15" s="2">
        <f t="shared" si="17"/>
        <v>17780</v>
      </c>
      <c r="AL15" s="2">
        <f t="shared" si="18"/>
        <v>152230</v>
      </c>
      <c r="AM15" s="56">
        <f t="shared" si="19"/>
        <v>-17.344614383338758</v>
      </c>
      <c r="AN15" s="56">
        <f t="shared" si="20"/>
        <v>2.7116745720628024</v>
      </c>
      <c r="AO15" s="57">
        <f t="shared" si="21"/>
        <v>-11.54668921944182</v>
      </c>
      <c r="AP15" s="63">
        <f t="shared" si="22"/>
        <v>18.881865412108827</v>
      </c>
    </row>
    <row r="16" spans="1:69" ht="30" customHeight="1" x14ac:dyDescent="0.3">
      <c r="A16" s="43">
        <v>10</v>
      </c>
      <c r="B16" s="39" t="s">
        <v>37</v>
      </c>
      <c r="C16" s="1">
        <v>14004</v>
      </c>
      <c r="D16" s="2">
        <v>154503</v>
      </c>
      <c r="E16" s="2">
        <v>16599</v>
      </c>
      <c r="F16" s="2">
        <v>163685</v>
      </c>
      <c r="G16" s="2">
        <v>16529</v>
      </c>
      <c r="H16" s="2">
        <v>149185</v>
      </c>
      <c r="I16" s="56">
        <f t="shared" si="1"/>
        <v>18.030562696372463</v>
      </c>
      <c r="J16" s="56">
        <f t="shared" si="2"/>
        <v>-3.4420043623748406</v>
      </c>
      <c r="K16" s="57">
        <f t="shared" si="3"/>
        <v>-0.4217121513344177</v>
      </c>
      <c r="L16" s="58">
        <f t="shared" si="4"/>
        <v>-8.8584781745425669</v>
      </c>
      <c r="M16" s="12">
        <v>1834</v>
      </c>
      <c r="N16" s="2">
        <v>121211</v>
      </c>
      <c r="O16" s="2">
        <v>2088</v>
      </c>
      <c r="P16" s="2">
        <v>126269</v>
      </c>
      <c r="Q16" s="2">
        <v>2088</v>
      </c>
      <c r="R16" s="2">
        <v>126269</v>
      </c>
      <c r="S16" s="56">
        <f t="shared" si="5"/>
        <v>13.849509269356597</v>
      </c>
      <c r="T16" s="56">
        <f t="shared" si="6"/>
        <v>4.1728885992195428</v>
      </c>
      <c r="U16" s="59">
        <f t="shared" si="7"/>
        <v>0</v>
      </c>
      <c r="V16" s="60">
        <f t="shared" si="8"/>
        <v>0</v>
      </c>
      <c r="W16" s="1">
        <v>57</v>
      </c>
      <c r="X16" s="2">
        <v>12660</v>
      </c>
      <c r="Y16" s="2">
        <v>61</v>
      </c>
      <c r="Z16" s="2">
        <v>14414</v>
      </c>
      <c r="AA16" s="2">
        <v>61</v>
      </c>
      <c r="AB16" s="2">
        <v>14414</v>
      </c>
      <c r="AC16" s="56">
        <f t="shared" si="9"/>
        <v>7.0175438596491224</v>
      </c>
      <c r="AD16" s="56">
        <f t="shared" si="10"/>
        <v>13.854660347551343</v>
      </c>
      <c r="AE16" s="59">
        <f t="shared" si="11"/>
        <v>0</v>
      </c>
      <c r="AF16" s="61">
        <f t="shared" si="12"/>
        <v>0</v>
      </c>
      <c r="AG16" s="12">
        <f t="shared" si="13"/>
        <v>15895</v>
      </c>
      <c r="AH16" s="2">
        <f t="shared" si="14"/>
        <v>288374</v>
      </c>
      <c r="AI16" s="2">
        <f t="shared" si="15"/>
        <v>18748</v>
      </c>
      <c r="AJ16" s="2">
        <f t="shared" si="16"/>
        <v>304368</v>
      </c>
      <c r="AK16" s="2">
        <f t="shared" si="17"/>
        <v>18678</v>
      </c>
      <c r="AL16" s="2">
        <f t="shared" si="18"/>
        <v>289868</v>
      </c>
      <c r="AM16" s="56">
        <f t="shared" si="19"/>
        <v>17.508650519031139</v>
      </c>
      <c r="AN16" s="56">
        <f t="shared" si="20"/>
        <v>0.51807721916677651</v>
      </c>
      <c r="AO16" s="57">
        <f t="shared" si="21"/>
        <v>-0.37337315980371238</v>
      </c>
      <c r="AP16" s="63">
        <f t="shared" si="22"/>
        <v>-4.7639699311359935</v>
      </c>
    </row>
    <row r="17" spans="1:69" ht="30" customHeight="1" x14ac:dyDescent="0.3">
      <c r="A17" s="43">
        <v>11</v>
      </c>
      <c r="B17" s="39" t="s">
        <v>38</v>
      </c>
      <c r="C17" s="1">
        <v>39572</v>
      </c>
      <c r="D17" s="2">
        <v>115080</v>
      </c>
      <c r="E17" s="2">
        <v>50210</v>
      </c>
      <c r="F17" s="2">
        <v>286539.75027179992</v>
      </c>
      <c r="G17" s="2">
        <v>46000</v>
      </c>
      <c r="H17" s="2">
        <v>328602.36301819998</v>
      </c>
      <c r="I17" s="56">
        <f t="shared" si="1"/>
        <v>16.243808753664208</v>
      </c>
      <c r="J17" s="56">
        <f t="shared" si="2"/>
        <v>185.54254693969409</v>
      </c>
      <c r="K17" s="57">
        <f t="shared" si="3"/>
        <v>-8.3847839075881296</v>
      </c>
      <c r="L17" s="58">
        <f t="shared" si="4"/>
        <v>14.679503526648984</v>
      </c>
      <c r="M17" s="12">
        <v>6641</v>
      </c>
      <c r="N17" s="2">
        <v>242839</v>
      </c>
      <c r="O17" s="2">
        <v>868</v>
      </c>
      <c r="P17" s="2">
        <v>195704</v>
      </c>
      <c r="Q17" s="2">
        <v>448</v>
      </c>
      <c r="R17" s="2">
        <v>125676.84346819999</v>
      </c>
      <c r="S17" s="56">
        <f t="shared" si="5"/>
        <v>-93.254028007830144</v>
      </c>
      <c r="T17" s="56">
        <f t="shared" si="6"/>
        <v>-48.246845248003822</v>
      </c>
      <c r="U17" s="59">
        <f t="shared" si="7"/>
        <v>-48.387096774193552</v>
      </c>
      <c r="V17" s="60">
        <f t="shared" si="8"/>
        <v>-35.782179481155218</v>
      </c>
      <c r="W17" s="1">
        <v>80</v>
      </c>
      <c r="X17" s="2">
        <v>47240</v>
      </c>
      <c r="Y17" s="2">
        <v>92</v>
      </c>
      <c r="Z17" s="2">
        <v>121306</v>
      </c>
      <c r="AA17" s="2">
        <v>17</v>
      </c>
      <c r="AB17" s="2">
        <v>26612.603500000001</v>
      </c>
      <c r="AC17" s="56">
        <f t="shared" si="9"/>
        <v>-78.75</v>
      </c>
      <c r="AD17" s="56">
        <f t="shared" si="10"/>
        <v>-43.665106900931413</v>
      </c>
      <c r="AE17" s="59">
        <f t="shared" si="11"/>
        <v>-81.521739130434781</v>
      </c>
      <c r="AF17" s="61">
        <f t="shared" si="12"/>
        <v>-78.061593408405201</v>
      </c>
      <c r="AG17" s="12">
        <f t="shared" si="13"/>
        <v>46293</v>
      </c>
      <c r="AH17" s="2">
        <f t="shared" si="14"/>
        <v>405159</v>
      </c>
      <c r="AI17" s="2">
        <f t="shared" si="15"/>
        <v>51170</v>
      </c>
      <c r="AJ17" s="2">
        <f t="shared" si="16"/>
        <v>603549.75027179997</v>
      </c>
      <c r="AK17" s="2">
        <f t="shared" si="17"/>
        <v>46465</v>
      </c>
      <c r="AL17" s="2">
        <f t="shared" si="18"/>
        <v>480891.80998640001</v>
      </c>
      <c r="AM17" s="56">
        <f t="shared" si="19"/>
        <v>0.37154645410753245</v>
      </c>
      <c r="AN17" s="56">
        <f t="shared" si="20"/>
        <v>18.692120867708727</v>
      </c>
      <c r="AO17" s="57">
        <f t="shared" si="21"/>
        <v>-9.1948407269884687</v>
      </c>
      <c r="AP17" s="63">
        <f t="shared" si="22"/>
        <v>-20.322755535921061</v>
      </c>
    </row>
    <row r="18" spans="1:69" ht="30" customHeight="1" thickBot="1" x14ac:dyDescent="0.35">
      <c r="A18" s="41">
        <v>12</v>
      </c>
      <c r="B18" s="40" t="s">
        <v>39</v>
      </c>
      <c r="C18" s="28">
        <v>28470</v>
      </c>
      <c r="D18" s="29">
        <v>115185</v>
      </c>
      <c r="E18" s="29">
        <v>27966</v>
      </c>
      <c r="F18" s="29">
        <v>104663.57229069999</v>
      </c>
      <c r="G18" s="29">
        <v>34415</v>
      </c>
      <c r="H18" s="29">
        <v>154765</v>
      </c>
      <c r="I18" s="64">
        <f t="shared" si="1"/>
        <v>20.881629785739374</v>
      </c>
      <c r="J18" s="64">
        <f t="shared" si="2"/>
        <v>34.362113122368363</v>
      </c>
      <c r="K18" s="65">
        <f t="shared" si="3"/>
        <v>23.060144461131372</v>
      </c>
      <c r="L18" s="66">
        <f t="shared" si="4"/>
        <v>47.869021296296651</v>
      </c>
      <c r="M18" s="30">
        <v>2815</v>
      </c>
      <c r="N18" s="29">
        <v>102689</v>
      </c>
      <c r="O18" s="29">
        <v>2761</v>
      </c>
      <c r="P18" s="29">
        <v>110305</v>
      </c>
      <c r="Q18" s="29">
        <v>3165</v>
      </c>
      <c r="R18" s="29">
        <v>111915</v>
      </c>
      <c r="S18" s="64">
        <f t="shared" si="5"/>
        <v>12.433392539964476</v>
      </c>
      <c r="T18" s="64">
        <f t="shared" si="6"/>
        <v>8.984409235653283</v>
      </c>
      <c r="U18" s="67">
        <f t="shared" si="7"/>
        <v>14.632379572618618</v>
      </c>
      <c r="V18" s="68">
        <f t="shared" si="8"/>
        <v>1.4595893205203754</v>
      </c>
      <c r="W18" s="28">
        <v>400</v>
      </c>
      <c r="X18" s="29">
        <v>44803</v>
      </c>
      <c r="Y18" s="29">
        <v>499</v>
      </c>
      <c r="Z18" s="29">
        <v>43229</v>
      </c>
      <c r="AA18" s="29">
        <v>499</v>
      </c>
      <c r="AB18" s="29">
        <v>47265</v>
      </c>
      <c r="AC18" s="64">
        <f t="shared" si="9"/>
        <v>24.75</v>
      </c>
      <c r="AD18" s="64">
        <f t="shared" si="10"/>
        <v>5.4951677343035064</v>
      </c>
      <c r="AE18" s="67">
        <f t="shared" si="11"/>
        <v>0</v>
      </c>
      <c r="AF18" s="69">
        <f t="shared" si="12"/>
        <v>9.3363251520969719</v>
      </c>
      <c r="AG18" s="30">
        <f t="shared" si="13"/>
        <v>31685</v>
      </c>
      <c r="AH18" s="29">
        <f t="shared" si="14"/>
        <v>262677</v>
      </c>
      <c r="AI18" s="29">
        <f t="shared" si="15"/>
        <v>31226</v>
      </c>
      <c r="AJ18" s="29">
        <f t="shared" si="16"/>
        <v>258197.57229069999</v>
      </c>
      <c r="AK18" s="29">
        <f t="shared" si="17"/>
        <v>38079</v>
      </c>
      <c r="AL18" s="29">
        <f t="shared" si="18"/>
        <v>313945</v>
      </c>
      <c r="AM18" s="64">
        <f t="shared" si="19"/>
        <v>20.179895849771185</v>
      </c>
      <c r="AN18" s="64">
        <f t="shared" si="20"/>
        <v>19.517506290996167</v>
      </c>
      <c r="AO18" s="65">
        <f t="shared" si="21"/>
        <v>21.946454877345804</v>
      </c>
      <c r="AP18" s="70">
        <f t="shared" si="22"/>
        <v>21.590996078977454</v>
      </c>
    </row>
    <row r="19" spans="1:69" s="16" customFormat="1" ht="30" customHeight="1" thickBot="1" x14ac:dyDescent="0.35">
      <c r="A19" s="46"/>
      <c r="B19" s="31" t="s">
        <v>23</v>
      </c>
      <c r="C19" s="32">
        <v>389776</v>
      </c>
      <c r="D19" s="33">
        <v>1483232</v>
      </c>
      <c r="E19" s="33">
        <f>SUM(E7:E18)</f>
        <v>463590</v>
      </c>
      <c r="F19" s="33">
        <f>SUM(F7:F18)</f>
        <v>1733578.9532073999</v>
      </c>
      <c r="G19" s="33">
        <f>G18+G17+G16+G15+G14+G13+G12+G11+G10+G9+G8+G7</f>
        <v>433006</v>
      </c>
      <c r="H19" s="33">
        <f>H18+H17+H16+H15+H14+H13+H12+H11+H10+H9+H8+H7</f>
        <v>1793462.3121343001</v>
      </c>
      <c r="I19" s="71">
        <f t="shared" si="1"/>
        <v>11.090985591724479</v>
      </c>
      <c r="J19" s="71">
        <f t="shared" si="2"/>
        <v>20.915831922066143</v>
      </c>
      <c r="K19" s="72">
        <f t="shared" si="3"/>
        <v>-6.5972087404818911</v>
      </c>
      <c r="L19" s="73">
        <f t="shared" si="4"/>
        <v>3.454319678726276</v>
      </c>
      <c r="M19" s="34">
        <v>49357</v>
      </c>
      <c r="N19" s="33">
        <v>1266592</v>
      </c>
      <c r="O19" s="33">
        <f t="shared" ref="O19:P19" si="23">SUM(O7:O18)</f>
        <v>33987</v>
      </c>
      <c r="P19" s="33">
        <f t="shared" si="23"/>
        <v>1249917</v>
      </c>
      <c r="Q19" s="33">
        <v>28394</v>
      </c>
      <c r="R19" s="33">
        <v>1133382.6966489998</v>
      </c>
      <c r="S19" s="71">
        <f t="shared" si="5"/>
        <v>-42.472192394189271</v>
      </c>
      <c r="T19" s="71">
        <f t="shared" si="6"/>
        <v>-10.517143906719779</v>
      </c>
      <c r="U19" s="74">
        <f t="shared" si="7"/>
        <v>-16.456292111689763</v>
      </c>
      <c r="V19" s="75">
        <f t="shared" si="8"/>
        <v>-9.323363339405752</v>
      </c>
      <c r="W19" s="32">
        <v>2790</v>
      </c>
      <c r="X19" s="33">
        <v>377786</v>
      </c>
      <c r="Y19" s="33">
        <f t="shared" ref="Y19:Z19" si="24">SUM(Y7:Y18)</f>
        <v>3795</v>
      </c>
      <c r="Z19" s="33">
        <f t="shared" si="24"/>
        <v>460043</v>
      </c>
      <c r="AA19" s="33">
        <v>3359</v>
      </c>
      <c r="AB19" s="33">
        <v>393309.26632589998</v>
      </c>
      <c r="AC19" s="71">
        <f t="shared" si="9"/>
        <v>20.394265232974909</v>
      </c>
      <c r="AD19" s="71">
        <f t="shared" si="10"/>
        <v>4.1090104783925243</v>
      </c>
      <c r="AE19" s="74">
        <f t="shared" si="11"/>
        <v>-11.488801054018445</v>
      </c>
      <c r="AF19" s="76">
        <f t="shared" si="12"/>
        <v>-14.505977413872184</v>
      </c>
      <c r="AG19" s="34">
        <f t="shared" si="13"/>
        <v>441923</v>
      </c>
      <c r="AH19" s="33">
        <f t="shared" si="14"/>
        <v>3127610</v>
      </c>
      <c r="AI19" s="33">
        <f t="shared" ref="AI19:AL21" si="25">E19+O19+Y19</f>
        <v>501372</v>
      </c>
      <c r="AJ19" s="33">
        <f t="shared" si="25"/>
        <v>3443538.9532073997</v>
      </c>
      <c r="AK19" s="33">
        <v>464759</v>
      </c>
      <c r="AL19" s="33">
        <v>3324189.6872517001</v>
      </c>
      <c r="AM19" s="71">
        <f t="shared" si="19"/>
        <v>5.1674160430663258</v>
      </c>
      <c r="AN19" s="71">
        <f t="shared" si="20"/>
        <v>6.285300509069228</v>
      </c>
      <c r="AO19" s="72">
        <f t="shared" si="21"/>
        <v>-7.3025617705017432</v>
      </c>
      <c r="AP19" s="73">
        <f t="shared" si="22"/>
        <v>-3.4658898179309015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</row>
    <row r="20" spans="1:69" ht="30" customHeight="1" x14ac:dyDescent="0.3">
      <c r="A20" s="42">
        <v>13</v>
      </c>
      <c r="B20" s="38" t="s">
        <v>5</v>
      </c>
      <c r="C20" s="5">
        <v>4733</v>
      </c>
      <c r="D20" s="6">
        <v>38169</v>
      </c>
      <c r="E20" s="6">
        <v>5534</v>
      </c>
      <c r="F20" s="6">
        <v>38689</v>
      </c>
      <c r="G20" s="6">
        <v>5152</v>
      </c>
      <c r="H20" s="6">
        <v>34428.567679899919</v>
      </c>
      <c r="I20" s="56">
        <f t="shared" si="1"/>
        <v>8.8527361081766323</v>
      </c>
      <c r="J20" s="56">
        <f t="shared" si="2"/>
        <v>-9.7996602481073136</v>
      </c>
      <c r="K20" s="57">
        <f t="shared" si="3"/>
        <v>-6.9027827972533427</v>
      </c>
      <c r="L20" s="58">
        <f t="shared" si="4"/>
        <v>-11.011999069761639</v>
      </c>
      <c r="M20" s="27">
        <v>390</v>
      </c>
      <c r="N20" s="6">
        <v>7772</v>
      </c>
      <c r="O20" s="6">
        <v>419</v>
      </c>
      <c r="P20" s="6">
        <v>6072</v>
      </c>
      <c r="Q20" s="6">
        <v>363</v>
      </c>
      <c r="R20" s="6">
        <v>5913.4480077000035</v>
      </c>
      <c r="S20" s="56">
        <f t="shared" si="5"/>
        <v>-6.9230769230769234</v>
      </c>
      <c r="T20" s="56">
        <f t="shared" si="6"/>
        <v>-23.913432736747254</v>
      </c>
      <c r="U20" s="59">
        <f t="shared" si="7"/>
        <v>-13.365155131264917</v>
      </c>
      <c r="V20" s="60">
        <f t="shared" si="8"/>
        <v>-2.6111988191699034</v>
      </c>
      <c r="W20" s="5">
        <v>22</v>
      </c>
      <c r="X20" s="6">
        <v>3518</v>
      </c>
      <c r="Y20" s="6">
        <v>22</v>
      </c>
      <c r="Z20" s="6">
        <v>3466</v>
      </c>
      <c r="AA20" s="6">
        <v>22</v>
      </c>
      <c r="AB20" s="6">
        <v>3465.8331038000006</v>
      </c>
      <c r="AC20" s="56">
        <f t="shared" si="9"/>
        <v>0</v>
      </c>
      <c r="AD20" s="56">
        <f t="shared" si="10"/>
        <v>-1.4828566287663281</v>
      </c>
      <c r="AE20" s="59">
        <f t="shared" si="11"/>
        <v>0</v>
      </c>
      <c r="AF20" s="61">
        <f t="shared" si="12"/>
        <v>-4.8152394691121777E-3</v>
      </c>
      <c r="AG20" s="27">
        <f t="shared" si="13"/>
        <v>5145</v>
      </c>
      <c r="AH20" s="6">
        <f t="shared" si="14"/>
        <v>49459</v>
      </c>
      <c r="AI20" s="6">
        <f t="shared" ref="AI20:AI34" si="26">E20+O20+Y20</f>
        <v>5975</v>
      </c>
      <c r="AJ20" s="6">
        <f t="shared" ref="AJ20:AJ34" si="27">F20+P20+Z20</f>
        <v>48227</v>
      </c>
      <c r="AK20" s="6">
        <f t="shared" si="25"/>
        <v>5537</v>
      </c>
      <c r="AL20" s="6">
        <f t="shared" si="25"/>
        <v>43807.848791399927</v>
      </c>
      <c r="AM20" s="56">
        <f t="shared" si="19"/>
        <v>7.6190476190476195</v>
      </c>
      <c r="AN20" s="56">
        <f t="shared" si="20"/>
        <v>-11.425930990517545</v>
      </c>
      <c r="AO20" s="57">
        <f t="shared" si="21"/>
        <v>-7.3305439330543942</v>
      </c>
      <c r="AP20" s="62">
        <f t="shared" si="22"/>
        <v>-9.1632305733304449</v>
      </c>
    </row>
    <row r="21" spans="1:69" ht="30" customHeight="1" x14ac:dyDescent="0.3">
      <c r="A21" s="43">
        <v>14</v>
      </c>
      <c r="B21" s="39" t="s">
        <v>9</v>
      </c>
      <c r="C21" s="1">
        <v>466</v>
      </c>
      <c r="D21" s="2">
        <v>3530</v>
      </c>
      <c r="E21" s="2">
        <v>3055</v>
      </c>
      <c r="F21" s="2">
        <v>12135</v>
      </c>
      <c r="G21" s="2">
        <v>3058</v>
      </c>
      <c r="H21" s="2">
        <v>12405.092284699998</v>
      </c>
      <c r="I21" s="56">
        <f t="shared" si="1"/>
        <v>556.22317596566518</v>
      </c>
      <c r="J21" s="56">
        <f t="shared" si="2"/>
        <v>251.41904489235122</v>
      </c>
      <c r="K21" s="57">
        <f t="shared" si="3"/>
        <v>9.8199672667757767E-2</v>
      </c>
      <c r="L21" s="58">
        <f t="shared" si="4"/>
        <v>2.2257295813761711</v>
      </c>
      <c r="M21" s="12">
        <v>1667</v>
      </c>
      <c r="N21" s="2">
        <v>11882</v>
      </c>
      <c r="O21" s="2">
        <v>169</v>
      </c>
      <c r="P21" s="2">
        <v>4315</v>
      </c>
      <c r="Q21" s="2">
        <v>167</v>
      </c>
      <c r="R21" s="2">
        <v>4278.2711314000007</v>
      </c>
      <c r="S21" s="56">
        <f t="shared" si="5"/>
        <v>-89.982003599280148</v>
      </c>
      <c r="T21" s="56">
        <f t="shared" si="6"/>
        <v>-63.993678409358687</v>
      </c>
      <c r="U21" s="59">
        <f t="shared" si="7"/>
        <v>-1.1834319526627219</v>
      </c>
      <c r="V21" s="60">
        <f t="shared" si="8"/>
        <v>-0.85119046581690061</v>
      </c>
      <c r="W21" s="1">
        <v>5</v>
      </c>
      <c r="X21" s="2">
        <v>514</v>
      </c>
      <c r="Y21" s="2">
        <v>6</v>
      </c>
      <c r="Z21" s="2">
        <v>493</v>
      </c>
      <c r="AA21" s="2">
        <v>7</v>
      </c>
      <c r="AB21" s="2">
        <v>509.45673290000002</v>
      </c>
      <c r="AC21" s="56">
        <f t="shared" si="9"/>
        <v>40</v>
      </c>
      <c r="AD21" s="56">
        <f t="shared" si="10"/>
        <v>-0.88390410505836192</v>
      </c>
      <c r="AE21" s="59">
        <f t="shared" si="11"/>
        <v>16.666666666666664</v>
      </c>
      <c r="AF21" s="61">
        <f t="shared" si="12"/>
        <v>3.3380796957403689</v>
      </c>
      <c r="AG21" s="12">
        <f t="shared" si="13"/>
        <v>2138</v>
      </c>
      <c r="AH21" s="2">
        <f t="shared" si="14"/>
        <v>15926</v>
      </c>
      <c r="AI21" s="2">
        <f t="shared" si="26"/>
        <v>3230</v>
      </c>
      <c r="AJ21" s="2">
        <f t="shared" si="27"/>
        <v>16943</v>
      </c>
      <c r="AK21" s="2">
        <f t="shared" ref="AK21:AK34" si="28">G21+Q21+AA21</f>
        <v>3232</v>
      </c>
      <c r="AL21" s="6">
        <f t="shared" si="25"/>
        <v>17192.820148999999</v>
      </c>
      <c r="AM21" s="56">
        <f t="shared" si="19"/>
        <v>51.169317118802617</v>
      </c>
      <c r="AN21" s="56">
        <f t="shared" si="20"/>
        <v>7.9544151010925477</v>
      </c>
      <c r="AO21" s="57">
        <f t="shared" si="21"/>
        <v>6.1919504643962855E-2</v>
      </c>
      <c r="AP21" s="63">
        <f t="shared" si="22"/>
        <v>1.4744741132030881</v>
      </c>
    </row>
    <row r="22" spans="1:69" ht="30" customHeight="1" x14ac:dyDescent="0.3">
      <c r="A22" s="43">
        <v>15</v>
      </c>
      <c r="B22" s="39" t="s">
        <v>3</v>
      </c>
      <c r="C22" s="1">
        <v>173627</v>
      </c>
      <c r="D22" s="2">
        <v>334545</v>
      </c>
      <c r="E22" s="2">
        <v>174072</v>
      </c>
      <c r="F22" s="2">
        <v>231955</v>
      </c>
      <c r="G22" s="2">
        <v>5415</v>
      </c>
      <c r="H22" s="2">
        <v>167911.58802432625</v>
      </c>
      <c r="I22" s="56">
        <f t="shared" si="1"/>
        <v>-96.881245428418396</v>
      </c>
      <c r="J22" s="56">
        <f t="shared" si="2"/>
        <v>-49.808967994043776</v>
      </c>
      <c r="K22" s="57">
        <f t="shared" si="3"/>
        <v>-96.88921825451537</v>
      </c>
      <c r="L22" s="58">
        <f t="shared" si="4"/>
        <v>-27.61027439618622</v>
      </c>
      <c r="M22" s="12">
        <v>21534</v>
      </c>
      <c r="N22" s="2">
        <v>432881</v>
      </c>
      <c r="O22" s="2">
        <v>6556</v>
      </c>
      <c r="P22" s="2">
        <v>387425</v>
      </c>
      <c r="Q22" s="2">
        <v>4361</v>
      </c>
      <c r="R22" s="2">
        <v>317442.34409764939</v>
      </c>
      <c r="S22" s="56">
        <f t="shared" si="5"/>
        <v>-79.748305006036972</v>
      </c>
      <c r="T22" s="56">
        <f t="shared" si="6"/>
        <v>-26.667526618712905</v>
      </c>
      <c r="U22" s="59">
        <f t="shared" si="7"/>
        <v>-33.480780964002435</v>
      </c>
      <c r="V22" s="60">
        <f t="shared" si="8"/>
        <v>-18.063536401200388</v>
      </c>
      <c r="W22" s="1">
        <v>2556</v>
      </c>
      <c r="X22" s="2">
        <v>111590</v>
      </c>
      <c r="Y22" s="2">
        <v>1106</v>
      </c>
      <c r="Z22" s="2">
        <v>293477</v>
      </c>
      <c r="AA22" s="2">
        <v>1583</v>
      </c>
      <c r="AB22" s="2">
        <v>281455.62026100012</v>
      </c>
      <c r="AC22" s="56">
        <f t="shared" si="9"/>
        <v>-38.06729264475743</v>
      </c>
      <c r="AD22" s="56">
        <f t="shared" si="10"/>
        <v>152.22297720315453</v>
      </c>
      <c r="AE22" s="59">
        <f t="shared" si="11"/>
        <v>43.128390596745028</v>
      </c>
      <c r="AF22" s="61">
        <f t="shared" si="12"/>
        <v>-4.0961914354446449</v>
      </c>
      <c r="AG22" s="12">
        <f t="shared" si="13"/>
        <v>197717</v>
      </c>
      <c r="AH22" s="2">
        <f t="shared" si="14"/>
        <v>879016</v>
      </c>
      <c r="AI22" s="2">
        <f t="shared" si="26"/>
        <v>181734</v>
      </c>
      <c r="AJ22" s="2">
        <f t="shared" si="27"/>
        <v>912857</v>
      </c>
      <c r="AK22" s="2">
        <f t="shared" si="28"/>
        <v>11359</v>
      </c>
      <c r="AL22" s="2">
        <f t="shared" ref="AL22:AL34" si="29">H22+R22+AB22</f>
        <v>766809.55238297582</v>
      </c>
      <c r="AM22" s="56">
        <f t="shared" si="19"/>
        <v>-94.254919910781581</v>
      </c>
      <c r="AN22" s="56">
        <f t="shared" si="20"/>
        <v>-12.765006281685906</v>
      </c>
      <c r="AO22" s="57">
        <f t="shared" si="21"/>
        <v>-93.749656090770031</v>
      </c>
      <c r="AP22" s="63">
        <f t="shared" si="22"/>
        <v>-15.99894042736422</v>
      </c>
    </row>
    <row r="23" spans="1:69" ht="30" customHeight="1" x14ac:dyDescent="0.3">
      <c r="A23" s="43">
        <v>16</v>
      </c>
      <c r="B23" s="39" t="s">
        <v>4</v>
      </c>
      <c r="C23" s="1">
        <v>23109</v>
      </c>
      <c r="D23" s="2">
        <v>246646</v>
      </c>
      <c r="E23" s="2">
        <v>22125</v>
      </c>
      <c r="F23" s="2">
        <v>245019</v>
      </c>
      <c r="G23" s="2">
        <v>21302</v>
      </c>
      <c r="H23" s="2">
        <v>235266.41721479999</v>
      </c>
      <c r="I23" s="56">
        <f t="shared" si="1"/>
        <v>-7.8194642779869312</v>
      </c>
      <c r="J23" s="56">
        <f t="shared" si="2"/>
        <v>-4.6137309282129069</v>
      </c>
      <c r="K23" s="57">
        <f t="shared" si="3"/>
        <v>-3.7197740112994349</v>
      </c>
      <c r="L23" s="58">
        <f t="shared" si="4"/>
        <v>-3.9803373555520216</v>
      </c>
      <c r="M23" s="12">
        <v>6176</v>
      </c>
      <c r="N23" s="2">
        <v>194002</v>
      </c>
      <c r="O23" s="2">
        <v>6479</v>
      </c>
      <c r="P23" s="2">
        <v>205399</v>
      </c>
      <c r="Q23" s="2">
        <v>6180</v>
      </c>
      <c r="R23" s="2">
        <v>205913.6931336</v>
      </c>
      <c r="S23" s="56">
        <f t="shared" si="5"/>
        <v>6.476683937823835E-2</v>
      </c>
      <c r="T23" s="56">
        <f t="shared" si="6"/>
        <v>6.1399847081988836</v>
      </c>
      <c r="U23" s="59">
        <f t="shared" si="7"/>
        <v>-4.6149097082883159</v>
      </c>
      <c r="V23" s="60">
        <f t="shared" si="8"/>
        <v>0.25058210293136673</v>
      </c>
      <c r="W23" s="1">
        <v>645</v>
      </c>
      <c r="X23" s="2">
        <v>38605</v>
      </c>
      <c r="Y23" s="2">
        <v>842</v>
      </c>
      <c r="Z23" s="2">
        <v>49452</v>
      </c>
      <c r="AA23" s="2">
        <v>778</v>
      </c>
      <c r="AB23" s="2">
        <v>50119.391103700007</v>
      </c>
      <c r="AC23" s="56">
        <f t="shared" si="9"/>
        <v>20.620155038759691</v>
      </c>
      <c r="AD23" s="56">
        <f t="shared" si="10"/>
        <v>29.826165273151169</v>
      </c>
      <c r="AE23" s="59">
        <f t="shared" si="11"/>
        <v>-7.6009501187648461</v>
      </c>
      <c r="AF23" s="61">
        <f t="shared" si="12"/>
        <v>1.349573533325259</v>
      </c>
      <c r="AG23" s="12">
        <f t="shared" si="13"/>
        <v>29930</v>
      </c>
      <c r="AH23" s="2">
        <f t="shared" si="14"/>
        <v>479253</v>
      </c>
      <c r="AI23" s="2">
        <f t="shared" si="26"/>
        <v>29446</v>
      </c>
      <c r="AJ23" s="2">
        <f t="shared" si="27"/>
        <v>499870</v>
      </c>
      <c r="AK23" s="2">
        <f t="shared" si="28"/>
        <v>28260</v>
      </c>
      <c r="AL23" s="2">
        <f t="shared" si="29"/>
        <v>491299.5014521</v>
      </c>
      <c r="AM23" s="56">
        <f t="shared" si="19"/>
        <v>-5.5796859338456395</v>
      </c>
      <c r="AN23" s="56">
        <f t="shared" si="20"/>
        <v>2.513599591885705</v>
      </c>
      <c r="AO23" s="57">
        <f t="shared" si="21"/>
        <v>-4.0277117435305305</v>
      </c>
      <c r="AP23" s="63">
        <f t="shared" si="22"/>
        <v>-1.7145454914077665</v>
      </c>
    </row>
    <row r="24" spans="1:69" ht="30" customHeight="1" x14ac:dyDescent="0.3">
      <c r="A24" s="43">
        <v>17</v>
      </c>
      <c r="B24" s="39" t="s">
        <v>8</v>
      </c>
      <c r="C24" s="1">
        <v>1712</v>
      </c>
      <c r="D24" s="2">
        <v>37133</v>
      </c>
      <c r="E24" s="2">
        <v>4663</v>
      </c>
      <c r="F24" s="2">
        <v>55843</v>
      </c>
      <c r="G24" s="2">
        <v>4400</v>
      </c>
      <c r="H24" s="2">
        <v>53786.811917848325</v>
      </c>
      <c r="I24" s="56">
        <f t="shared" si="1"/>
        <v>157.00934579439252</v>
      </c>
      <c r="J24" s="56">
        <f t="shared" si="2"/>
        <v>44.849088190688406</v>
      </c>
      <c r="K24" s="57">
        <f t="shared" si="3"/>
        <v>-5.6401458288655375</v>
      </c>
      <c r="L24" s="58">
        <f t="shared" si="4"/>
        <v>-3.6820874275230113</v>
      </c>
      <c r="M24" s="12">
        <v>6229</v>
      </c>
      <c r="N24" s="2">
        <v>98858</v>
      </c>
      <c r="O24" s="2">
        <v>3938</v>
      </c>
      <c r="P24" s="2">
        <v>71056</v>
      </c>
      <c r="Q24" s="2">
        <v>1850</v>
      </c>
      <c r="R24" s="2">
        <v>60628.19079079997</v>
      </c>
      <c r="S24" s="56">
        <f t="shared" si="5"/>
        <v>-70.300208701236159</v>
      </c>
      <c r="T24" s="56">
        <f t="shared" si="6"/>
        <v>-38.67143701996806</v>
      </c>
      <c r="U24" s="59">
        <f t="shared" si="7"/>
        <v>-53.021838496698834</v>
      </c>
      <c r="V24" s="60">
        <f t="shared" si="8"/>
        <v>-14.675480197590673</v>
      </c>
      <c r="W24" s="1">
        <v>597</v>
      </c>
      <c r="X24" s="2">
        <v>10093</v>
      </c>
      <c r="Y24" s="2">
        <v>632</v>
      </c>
      <c r="Z24" s="2">
        <v>22845</v>
      </c>
      <c r="AA24" s="2">
        <v>384</v>
      </c>
      <c r="AB24" s="2">
        <v>26795.941437699999</v>
      </c>
      <c r="AC24" s="56">
        <f t="shared" si="9"/>
        <v>-35.678391959798994</v>
      </c>
      <c r="AD24" s="56">
        <f t="shared" si="10"/>
        <v>165.49035408401863</v>
      </c>
      <c r="AE24" s="59">
        <f t="shared" si="11"/>
        <v>-39.24050632911392</v>
      </c>
      <c r="AF24" s="61">
        <f t="shared" si="12"/>
        <v>17.294556523090389</v>
      </c>
      <c r="AG24" s="12">
        <f t="shared" si="13"/>
        <v>8538</v>
      </c>
      <c r="AH24" s="2">
        <f t="shared" si="14"/>
        <v>146084</v>
      </c>
      <c r="AI24" s="2">
        <f t="shared" si="26"/>
        <v>9233</v>
      </c>
      <c r="AJ24" s="2">
        <f t="shared" si="27"/>
        <v>149744</v>
      </c>
      <c r="AK24" s="2">
        <f t="shared" si="28"/>
        <v>6634</v>
      </c>
      <c r="AL24" s="2">
        <f t="shared" si="29"/>
        <v>141210.94414634831</v>
      </c>
      <c r="AM24" s="56">
        <f t="shared" si="19"/>
        <v>-22.300304520965099</v>
      </c>
      <c r="AN24" s="56">
        <f t="shared" si="20"/>
        <v>-3.3357902670050734</v>
      </c>
      <c r="AO24" s="57">
        <f t="shared" si="21"/>
        <v>-28.149030650926026</v>
      </c>
      <c r="AP24" s="63">
        <f t="shared" si="22"/>
        <v>-5.6984292216393913</v>
      </c>
    </row>
    <row r="25" spans="1:69" ht="30" customHeight="1" x14ac:dyDescent="0.3">
      <c r="A25" s="43">
        <v>18</v>
      </c>
      <c r="B25" s="39" t="s">
        <v>10</v>
      </c>
      <c r="C25" s="1">
        <v>3593</v>
      </c>
      <c r="D25" s="2">
        <v>60529</v>
      </c>
      <c r="E25" s="2">
        <v>3825</v>
      </c>
      <c r="F25" s="2">
        <v>50044</v>
      </c>
      <c r="G25" s="2">
        <v>1657</v>
      </c>
      <c r="H25" s="2">
        <v>33272</v>
      </c>
      <c r="I25" s="56">
        <f t="shared" si="1"/>
        <v>-53.882549401614256</v>
      </c>
      <c r="J25" s="56">
        <f t="shared" si="2"/>
        <v>-45.031307307241157</v>
      </c>
      <c r="K25" s="57">
        <f t="shared" si="3"/>
        <v>-56.679738562091508</v>
      </c>
      <c r="L25" s="58">
        <f t="shared" si="4"/>
        <v>-33.514507233634397</v>
      </c>
      <c r="M25" s="12">
        <v>2059</v>
      </c>
      <c r="N25" s="2">
        <v>36693</v>
      </c>
      <c r="O25" s="2">
        <v>1782</v>
      </c>
      <c r="P25" s="2">
        <v>29400</v>
      </c>
      <c r="Q25" s="2">
        <v>609</v>
      </c>
      <c r="R25" s="2">
        <v>28432</v>
      </c>
      <c r="S25" s="56">
        <f t="shared" si="5"/>
        <v>-70.422535211267601</v>
      </c>
      <c r="T25" s="56">
        <f t="shared" si="6"/>
        <v>-22.513830975935463</v>
      </c>
      <c r="U25" s="59">
        <f t="shared" si="7"/>
        <v>-65.82491582491582</v>
      </c>
      <c r="V25" s="60">
        <f t="shared" si="8"/>
        <v>-3.2925170068027212</v>
      </c>
      <c r="W25" s="1">
        <v>307</v>
      </c>
      <c r="X25" s="2">
        <v>9505</v>
      </c>
      <c r="Y25" s="2">
        <v>264</v>
      </c>
      <c r="Z25" s="2">
        <v>25046</v>
      </c>
      <c r="AA25" s="2">
        <v>221</v>
      </c>
      <c r="AB25" s="2">
        <v>31275</v>
      </c>
      <c r="AC25" s="56">
        <f t="shared" si="9"/>
        <v>-28.013029315960914</v>
      </c>
      <c r="AD25" s="56">
        <f t="shared" si="10"/>
        <v>229.03734876380852</v>
      </c>
      <c r="AE25" s="59">
        <f t="shared" si="11"/>
        <v>-16.287878787878789</v>
      </c>
      <c r="AF25" s="61">
        <f t="shared" si="12"/>
        <v>24.870238760680348</v>
      </c>
      <c r="AG25" s="12">
        <f t="shared" si="13"/>
        <v>5959</v>
      </c>
      <c r="AH25" s="2">
        <f t="shared" si="14"/>
        <v>106727</v>
      </c>
      <c r="AI25" s="2">
        <f t="shared" si="26"/>
        <v>5871</v>
      </c>
      <c r="AJ25" s="2">
        <f t="shared" si="27"/>
        <v>104490</v>
      </c>
      <c r="AK25" s="2">
        <f t="shared" si="28"/>
        <v>2487</v>
      </c>
      <c r="AL25" s="2">
        <f t="shared" si="29"/>
        <v>92979</v>
      </c>
      <c r="AM25" s="56">
        <f t="shared" si="19"/>
        <v>-58.264809531800644</v>
      </c>
      <c r="AN25" s="56">
        <f t="shared" si="20"/>
        <v>-12.881463921969136</v>
      </c>
      <c r="AO25" s="57">
        <f t="shared" si="21"/>
        <v>-57.639243740419012</v>
      </c>
      <c r="AP25" s="63">
        <f t="shared" si="22"/>
        <v>-11.016365202411714</v>
      </c>
    </row>
    <row r="26" spans="1:69" ht="30" customHeight="1" x14ac:dyDescent="0.3">
      <c r="A26" s="43">
        <v>19</v>
      </c>
      <c r="B26" s="39" t="s">
        <v>11</v>
      </c>
      <c r="C26" s="1">
        <v>135</v>
      </c>
      <c r="D26" s="2">
        <v>3188</v>
      </c>
      <c r="E26" s="2">
        <v>134</v>
      </c>
      <c r="F26" s="2">
        <v>3156</v>
      </c>
      <c r="G26" s="2">
        <v>149</v>
      </c>
      <c r="H26" s="2">
        <v>6092.33</v>
      </c>
      <c r="I26" s="56">
        <f t="shared" si="1"/>
        <v>10.37037037037037</v>
      </c>
      <c r="J26" s="56">
        <f t="shared" si="2"/>
        <v>91.10194479297364</v>
      </c>
      <c r="K26" s="57">
        <f t="shared" si="3"/>
        <v>11.194029850746269</v>
      </c>
      <c r="L26" s="58">
        <f t="shared" si="4"/>
        <v>93.039607097591883</v>
      </c>
      <c r="M26" s="12">
        <v>190</v>
      </c>
      <c r="N26" s="2">
        <v>9710</v>
      </c>
      <c r="O26" s="2">
        <v>46</v>
      </c>
      <c r="P26" s="2">
        <v>3709</v>
      </c>
      <c r="Q26" s="2">
        <v>34</v>
      </c>
      <c r="R26" s="2">
        <v>4164.5199999999995</v>
      </c>
      <c r="S26" s="56">
        <f t="shared" si="5"/>
        <v>-82.10526315789474</v>
      </c>
      <c r="T26" s="56">
        <f t="shared" si="6"/>
        <v>-57.111019567456232</v>
      </c>
      <c r="U26" s="59">
        <f t="shared" si="7"/>
        <v>-26.086956521739129</v>
      </c>
      <c r="V26" s="60">
        <f t="shared" si="8"/>
        <v>12.281477487193301</v>
      </c>
      <c r="W26" s="1">
        <v>24</v>
      </c>
      <c r="X26" s="2">
        <v>2819</v>
      </c>
      <c r="Y26" s="2">
        <v>16</v>
      </c>
      <c r="Z26" s="2">
        <v>4236</v>
      </c>
      <c r="AA26" s="2">
        <v>10</v>
      </c>
      <c r="AB26" s="2">
        <v>1590.15</v>
      </c>
      <c r="AC26" s="56">
        <f t="shared" si="9"/>
        <v>-58.333333333333336</v>
      </c>
      <c r="AD26" s="56">
        <f t="shared" si="10"/>
        <v>-43.591699184107839</v>
      </c>
      <c r="AE26" s="59">
        <f t="shared" si="11"/>
        <v>-37.5</v>
      </c>
      <c r="AF26" s="61">
        <f t="shared" si="12"/>
        <v>-62.461048158640217</v>
      </c>
      <c r="AG26" s="12">
        <f t="shared" si="13"/>
        <v>349</v>
      </c>
      <c r="AH26" s="2">
        <f t="shared" si="14"/>
        <v>15717</v>
      </c>
      <c r="AI26" s="2">
        <f t="shared" si="26"/>
        <v>196</v>
      </c>
      <c r="AJ26" s="2">
        <f t="shared" si="27"/>
        <v>11101</v>
      </c>
      <c r="AK26" s="2">
        <f t="shared" si="28"/>
        <v>193</v>
      </c>
      <c r="AL26" s="2">
        <f t="shared" si="29"/>
        <v>11846.999999999998</v>
      </c>
      <c r="AM26" s="56">
        <f t="shared" si="19"/>
        <v>-44.699140401146131</v>
      </c>
      <c r="AN26" s="56">
        <f t="shared" si="20"/>
        <v>-24.623019660240516</v>
      </c>
      <c r="AO26" s="57">
        <f t="shared" si="21"/>
        <v>-1.5306122448979591</v>
      </c>
      <c r="AP26" s="63">
        <f t="shared" si="22"/>
        <v>6.720115304927468</v>
      </c>
    </row>
    <row r="27" spans="1:69" ht="30" customHeight="1" x14ac:dyDescent="0.3">
      <c r="A27" s="43">
        <v>20</v>
      </c>
      <c r="B27" s="39" t="s">
        <v>12</v>
      </c>
      <c r="C27" s="1">
        <v>115407</v>
      </c>
      <c r="D27" s="2">
        <v>42947</v>
      </c>
      <c r="E27" s="2">
        <v>118842</v>
      </c>
      <c r="F27" s="2">
        <v>47842</v>
      </c>
      <c r="G27" s="2">
        <v>99999</v>
      </c>
      <c r="H27" s="2">
        <v>51949.977521411158</v>
      </c>
      <c r="I27" s="56">
        <f t="shared" si="1"/>
        <v>-13.351009904078609</v>
      </c>
      <c r="J27" s="56">
        <f t="shared" si="2"/>
        <v>20.962995136822496</v>
      </c>
      <c r="K27" s="57">
        <f t="shared" si="3"/>
        <v>-15.855505629322966</v>
      </c>
      <c r="L27" s="58">
        <f t="shared" si="4"/>
        <v>8.5865505652170846</v>
      </c>
      <c r="M27" s="12">
        <v>5255</v>
      </c>
      <c r="N27" s="2">
        <v>59485</v>
      </c>
      <c r="O27" s="2">
        <v>4368</v>
      </c>
      <c r="P27" s="2">
        <v>50732</v>
      </c>
      <c r="Q27" s="2">
        <v>3663</v>
      </c>
      <c r="R27" s="2">
        <v>45657.115348181003</v>
      </c>
      <c r="S27" s="56">
        <f t="shared" si="5"/>
        <v>-30.294957183634637</v>
      </c>
      <c r="T27" s="56">
        <f t="shared" si="6"/>
        <v>-23.246002608756825</v>
      </c>
      <c r="U27" s="59">
        <f t="shared" si="7"/>
        <v>-16.140109890109891</v>
      </c>
      <c r="V27" s="60">
        <f t="shared" si="8"/>
        <v>-10.003320688754625</v>
      </c>
      <c r="W27" s="1">
        <v>17</v>
      </c>
      <c r="X27" s="2">
        <v>2387</v>
      </c>
      <c r="Y27" s="2">
        <v>250</v>
      </c>
      <c r="Z27" s="2">
        <v>17453</v>
      </c>
      <c r="AA27" s="2">
        <v>253</v>
      </c>
      <c r="AB27" s="2">
        <v>17542.573911100004</v>
      </c>
      <c r="AC27" s="56">
        <f t="shared" si="9"/>
        <v>1388.2352941176471</v>
      </c>
      <c r="AD27" s="56">
        <f t="shared" si="10"/>
        <v>634.9214039002934</v>
      </c>
      <c r="AE27" s="59">
        <f t="shared" si="11"/>
        <v>1.2</v>
      </c>
      <c r="AF27" s="61">
        <f t="shared" si="12"/>
        <v>0.51322930785540533</v>
      </c>
      <c r="AG27" s="12">
        <f t="shared" si="13"/>
        <v>120679</v>
      </c>
      <c r="AH27" s="2">
        <f t="shared" si="14"/>
        <v>104819</v>
      </c>
      <c r="AI27" s="2">
        <f t="shared" si="26"/>
        <v>123460</v>
      </c>
      <c r="AJ27" s="2">
        <f t="shared" si="27"/>
        <v>116027</v>
      </c>
      <c r="AK27" s="2">
        <f t="shared" si="28"/>
        <v>103915</v>
      </c>
      <c r="AL27" s="2">
        <f t="shared" si="29"/>
        <v>115149.66678069216</v>
      </c>
      <c r="AM27" s="56">
        <f t="shared" si="19"/>
        <v>-13.891397840552209</v>
      </c>
      <c r="AN27" s="56">
        <f t="shared" si="20"/>
        <v>9.8557196507237812</v>
      </c>
      <c r="AO27" s="57">
        <f t="shared" si="21"/>
        <v>-15.831038393001782</v>
      </c>
      <c r="AP27" s="63">
        <f t="shared" si="22"/>
        <v>-0.7561457413428242</v>
      </c>
    </row>
    <row r="28" spans="1:69" ht="30" customHeight="1" x14ac:dyDescent="0.3">
      <c r="A28" s="43">
        <v>21</v>
      </c>
      <c r="B28" s="39" t="s">
        <v>6</v>
      </c>
      <c r="C28" s="1">
        <v>5837</v>
      </c>
      <c r="D28" s="2">
        <v>116537</v>
      </c>
      <c r="E28" s="2">
        <v>6417</v>
      </c>
      <c r="F28" s="2">
        <v>111819</v>
      </c>
      <c r="G28" s="2">
        <v>6880</v>
      </c>
      <c r="H28" s="2">
        <v>134966.85029999999</v>
      </c>
      <c r="I28" s="56">
        <f t="shared" si="1"/>
        <v>17.868768202843928</v>
      </c>
      <c r="J28" s="56">
        <f t="shared" si="2"/>
        <v>15.81459133150844</v>
      </c>
      <c r="K28" s="57">
        <f t="shared" si="3"/>
        <v>7.2152095995013248</v>
      </c>
      <c r="L28" s="58">
        <f t="shared" si="4"/>
        <v>20.701178064550739</v>
      </c>
      <c r="M28" s="12">
        <v>1940</v>
      </c>
      <c r="N28" s="2">
        <v>97967</v>
      </c>
      <c r="O28" s="2">
        <v>1447</v>
      </c>
      <c r="P28" s="2">
        <v>58783</v>
      </c>
      <c r="Q28" s="2">
        <v>2133</v>
      </c>
      <c r="R28" s="2">
        <v>137464.26</v>
      </c>
      <c r="S28" s="56">
        <f t="shared" si="5"/>
        <v>9.9484536082474229</v>
      </c>
      <c r="T28" s="56">
        <f t="shared" si="6"/>
        <v>40.316902630477621</v>
      </c>
      <c r="U28" s="59">
        <f t="shared" si="7"/>
        <v>47.408431237042151</v>
      </c>
      <c r="V28" s="60">
        <f t="shared" si="8"/>
        <v>133.85036490141709</v>
      </c>
      <c r="W28" s="1">
        <v>580</v>
      </c>
      <c r="X28" s="2">
        <v>45243</v>
      </c>
      <c r="Y28" s="2">
        <v>506</v>
      </c>
      <c r="Z28" s="2">
        <v>19872</v>
      </c>
      <c r="AA28" s="2">
        <v>593</v>
      </c>
      <c r="AB28" s="2">
        <v>89126.11</v>
      </c>
      <c r="AC28" s="56">
        <f t="shared" si="9"/>
        <v>2.2413793103448274</v>
      </c>
      <c r="AD28" s="56">
        <f t="shared" si="10"/>
        <v>96.994253254647134</v>
      </c>
      <c r="AE28" s="59">
        <f t="shared" si="11"/>
        <v>17.193675889328063</v>
      </c>
      <c r="AF28" s="61">
        <f t="shared" si="12"/>
        <v>348.50095611916265</v>
      </c>
      <c r="AG28" s="12">
        <f t="shared" si="13"/>
        <v>8357</v>
      </c>
      <c r="AH28" s="2">
        <f t="shared" si="14"/>
        <v>259747</v>
      </c>
      <c r="AI28" s="2">
        <f t="shared" si="26"/>
        <v>8370</v>
      </c>
      <c r="AJ28" s="2">
        <f t="shared" si="27"/>
        <v>190474</v>
      </c>
      <c r="AK28" s="2">
        <f t="shared" si="28"/>
        <v>9606</v>
      </c>
      <c r="AL28" s="2">
        <f t="shared" si="29"/>
        <v>361557.22029999999</v>
      </c>
      <c r="AM28" s="56">
        <f t="shared" si="19"/>
        <v>14.945554624865382</v>
      </c>
      <c r="AN28" s="56">
        <f t="shared" si="20"/>
        <v>39.195917681436157</v>
      </c>
      <c r="AO28" s="57">
        <f t="shared" si="21"/>
        <v>14.767025089605735</v>
      </c>
      <c r="AP28" s="63">
        <f t="shared" si="22"/>
        <v>89.81972358432121</v>
      </c>
    </row>
    <row r="29" spans="1:69" ht="30" customHeight="1" x14ac:dyDescent="0.3">
      <c r="A29" s="43">
        <v>22</v>
      </c>
      <c r="B29" s="39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17694</v>
      </c>
      <c r="H29" s="2">
        <v>7184</v>
      </c>
      <c r="I29" s="56">
        <f t="shared" si="1"/>
        <v>0</v>
      </c>
      <c r="J29" s="56">
        <f t="shared" si="2"/>
        <v>0</v>
      </c>
      <c r="K29" s="57">
        <f t="shared" si="3"/>
        <v>0</v>
      </c>
      <c r="L29" s="58">
        <f t="shared" si="4"/>
        <v>0</v>
      </c>
      <c r="M29" s="12">
        <v>5535</v>
      </c>
      <c r="N29" s="2">
        <v>2293</v>
      </c>
      <c r="O29" s="2">
        <v>5535</v>
      </c>
      <c r="P29" s="2">
        <v>2293</v>
      </c>
      <c r="Q29" s="2">
        <v>5535</v>
      </c>
      <c r="R29" s="2">
        <v>2293</v>
      </c>
      <c r="S29" s="56">
        <f t="shared" si="5"/>
        <v>0</v>
      </c>
      <c r="T29" s="56">
        <f t="shared" si="6"/>
        <v>0</v>
      </c>
      <c r="U29" s="59">
        <f t="shared" si="7"/>
        <v>0</v>
      </c>
      <c r="V29" s="60">
        <f t="shared" si="8"/>
        <v>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56">
        <v>0</v>
      </c>
      <c r="AD29" s="56">
        <v>0</v>
      </c>
      <c r="AE29" s="59">
        <v>0</v>
      </c>
      <c r="AF29" s="61">
        <v>0</v>
      </c>
      <c r="AG29" s="12">
        <f t="shared" si="13"/>
        <v>23229</v>
      </c>
      <c r="AH29" s="2">
        <f t="shared" si="14"/>
        <v>9477</v>
      </c>
      <c r="AI29" s="2">
        <f t="shared" si="26"/>
        <v>23229</v>
      </c>
      <c r="AJ29" s="2">
        <f t="shared" si="27"/>
        <v>9477</v>
      </c>
      <c r="AK29" s="2">
        <f t="shared" si="28"/>
        <v>23229</v>
      </c>
      <c r="AL29" s="2">
        <f t="shared" si="29"/>
        <v>9477</v>
      </c>
      <c r="AM29" s="56">
        <f t="shared" si="19"/>
        <v>0</v>
      </c>
      <c r="AN29" s="56">
        <f t="shared" si="20"/>
        <v>0</v>
      </c>
      <c r="AO29" s="57">
        <f t="shared" si="21"/>
        <v>0</v>
      </c>
      <c r="AP29" s="63">
        <f t="shared" si="22"/>
        <v>0</v>
      </c>
    </row>
    <row r="30" spans="1:69" ht="30" customHeight="1" x14ac:dyDescent="0.3">
      <c r="A30" s="43">
        <v>23</v>
      </c>
      <c r="B30" s="39" t="s">
        <v>44</v>
      </c>
      <c r="C30" s="1"/>
      <c r="D30" s="2"/>
      <c r="E30" s="2"/>
      <c r="F30" s="2"/>
      <c r="G30" s="2">
        <v>210</v>
      </c>
      <c r="H30" s="2">
        <v>4976.8155339000041</v>
      </c>
      <c r="I30" s="56">
        <v>0</v>
      </c>
      <c r="J30" s="56">
        <v>0</v>
      </c>
      <c r="K30" s="57">
        <v>0</v>
      </c>
      <c r="L30" s="58">
        <v>0</v>
      </c>
      <c r="M30" s="12"/>
      <c r="N30" s="2"/>
      <c r="O30" s="2"/>
      <c r="P30" s="2"/>
      <c r="Q30" s="2">
        <v>47</v>
      </c>
      <c r="R30" s="2">
        <v>2420.2070110000004</v>
      </c>
      <c r="S30" s="56">
        <v>0</v>
      </c>
      <c r="T30" s="56">
        <v>0</v>
      </c>
      <c r="U30" s="59">
        <v>0</v>
      </c>
      <c r="V30" s="60">
        <v>0</v>
      </c>
      <c r="W30" s="1"/>
      <c r="X30" s="2"/>
      <c r="Y30" s="2"/>
      <c r="Z30" s="2"/>
      <c r="AA30" s="2">
        <v>3</v>
      </c>
      <c r="AB30" s="2">
        <v>146.61141129999999</v>
      </c>
      <c r="AC30" s="56">
        <v>0</v>
      </c>
      <c r="AD30" s="56">
        <v>0</v>
      </c>
      <c r="AE30" s="59">
        <v>0</v>
      </c>
      <c r="AF30" s="61">
        <v>0</v>
      </c>
      <c r="AI30" s="2"/>
      <c r="AJ30" s="2"/>
      <c r="AK30" s="12">
        <f>AA30+Q30+G30</f>
        <v>260</v>
      </c>
      <c r="AL30" s="12">
        <f>AB30+R30+H30</f>
        <v>7543.6339562000048</v>
      </c>
      <c r="AM30" s="56">
        <v>0</v>
      </c>
      <c r="AN30" s="56">
        <v>0</v>
      </c>
      <c r="AO30" s="57">
        <v>0</v>
      </c>
      <c r="AP30" s="63">
        <v>0</v>
      </c>
    </row>
    <row r="31" spans="1:69" ht="39" customHeight="1" x14ac:dyDescent="0.3">
      <c r="A31" s="43">
        <v>24</v>
      </c>
      <c r="B31" s="44" t="s">
        <v>20</v>
      </c>
      <c r="C31" s="1">
        <v>10640</v>
      </c>
      <c r="D31" s="2">
        <v>45036</v>
      </c>
      <c r="E31" s="2">
        <v>12140</v>
      </c>
      <c r="F31" s="2">
        <v>50971</v>
      </c>
      <c r="G31" s="2">
        <v>15166</v>
      </c>
      <c r="H31" s="2">
        <v>64058.943554440244</v>
      </c>
      <c r="I31" s="56">
        <f t="shared" si="1"/>
        <v>42.537593984962406</v>
      </c>
      <c r="J31" s="56">
        <f t="shared" si="2"/>
        <v>42.239416365663566</v>
      </c>
      <c r="K31" s="57">
        <f t="shared" si="3"/>
        <v>24.925864909390445</v>
      </c>
      <c r="L31" s="58">
        <f t="shared" si="4"/>
        <v>25.677235201271792</v>
      </c>
      <c r="M31" s="12">
        <v>1775</v>
      </c>
      <c r="N31" s="2">
        <v>13630</v>
      </c>
      <c r="O31" s="2">
        <v>1602</v>
      </c>
      <c r="P31" s="2">
        <v>11584</v>
      </c>
      <c r="Q31" s="2">
        <v>1680</v>
      </c>
      <c r="R31" s="2">
        <v>11731.82702022123</v>
      </c>
      <c r="S31" s="56">
        <f t="shared" si="5"/>
        <v>-5.352112676056338</v>
      </c>
      <c r="T31" s="56">
        <f t="shared" si="6"/>
        <v>-13.926434187665226</v>
      </c>
      <c r="U31" s="59">
        <f t="shared" si="7"/>
        <v>4.868913857677903</v>
      </c>
      <c r="V31" s="60">
        <f t="shared" si="8"/>
        <v>1.2761310447274667</v>
      </c>
      <c r="W31" s="1">
        <v>5</v>
      </c>
      <c r="X31" s="2">
        <v>101</v>
      </c>
      <c r="Y31" s="2">
        <v>5</v>
      </c>
      <c r="Z31" s="2">
        <v>75</v>
      </c>
      <c r="AA31" s="2">
        <v>5</v>
      </c>
      <c r="AB31" s="2">
        <v>325.45815690000001</v>
      </c>
      <c r="AC31" s="56">
        <f t="shared" si="9"/>
        <v>0</v>
      </c>
      <c r="AD31" s="56">
        <f t="shared" si="10"/>
        <v>222.23579891089111</v>
      </c>
      <c r="AE31" s="59">
        <f t="shared" si="11"/>
        <v>0</v>
      </c>
      <c r="AF31" s="61">
        <f t="shared" si="12"/>
        <v>333.94420919999999</v>
      </c>
      <c r="AG31" s="12">
        <f t="shared" si="13"/>
        <v>12420</v>
      </c>
      <c r="AH31" s="2">
        <f t="shared" si="14"/>
        <v>58767</v>
      </c>
      <c r="AI31" s="2">
        <f t="shared" si="26"/>
        <v>13747</v>
      </c>
      <c r="AJ31" s="2">
        <f t="shared" si="27"/>
        <v>62630</v>
      </c>
      <c r="AK31" s="2">
        <f t="shared" si="28"/>
        <v>16851</v>
      </c>
      <c r="AL31" s="2">
        <f t="shared" si="29"/>
        <v>76116.228731561467</v>
      </c>
      <c r="AM31" s="56">
        <f t="shared" si="19"/>
        <v>35.676328502415458</v>
      </c>
      <c r="AN31" s="56">
        <f t="shared" si="20"/>
        <v>29.522059542875194</v>
      </c>
      <c r="AO31" s="57">
        <f t="shared" si="21"/>
        <v>22.579471884774861</v>
      </c>
      <c r="AP31" s="63">
        <f t="shared" si="22"/>
        <v>21.533176962416519</v>
      </c>
    </row>
    <row r="32" spans="1:69" ht="30" customHeight="1" x14ac:dyDescent="0.3">
      <c r="A32" s="43">
        <v>25</v>
      </c>
      <c r="B32" s="39" t="s">
        <v>13</v>
      </c>
      <c r="C32" s="1">
        <v>5216</v>
      </c>
      <c r="D32" s="2">
        <v>42319</v>
      </c>
      <c r="E32" s="2">
        <v>6647</v>
      </c>
      <c r="F32" s="2">
        <v>49808.5</v>
      </c>
      <c r="G32" s="2">
        <v>6209</v>
      </c>
      <c r="H32" s="2">
        <v>49878.211598800001</v>
      </c>
      <c r="I32" s="56">
        <f t="shared" si="1"/>
        <v>19.037576687116562</v>
      </c>
      <c r="J32" s="56">
        <f t="shared" si="2"/>
        <v>17.862453268744538</v>
      </c>
      <c r="K32" s="57">
        <f t="shared" si="3"/>
        <v>-6.5894388445915455</v>
      </c>
      <c r="L32" s="58">
        <f t="shared" si="4"/>
        <v>0.13995924149492658</v>
      </c>
      <c r="M32" s="12">
        <v>1726</v>
      </c>
      <c r="N32" s="2">
        <v>27181</v>
      </c>
      <c r="O32" s="2">
        <v>2063</v>
      </c>
      <c r="P32" s="2">
        <v>27041</v>
      </c>
      <c r="Q32" s="2">
        <v>2006</v>
      </c>
      <c r="R32" s="2">
        <v>29184.814218000003</v>
      </c>
      <c r="S32" s="56">
        <f t="shared" si="5"/>
        <v>16.222479721900349</v>
      </c>
      <c r="T32" s="56">
        <f t="shared" si="6"/>
        <v>7.3721136749935727</v>
      </c>
      <c r="U32" s="59">
        <f t="shared" si="7"/>
        <v>-2.7629665535627725</v>
      </c>
      <c r="V32" s="60">
        <f t="shared" si="8"/>
        <v>7.9280138234532869</v>
      </c>
      <c r="W32" s="1">
        <v>49</v>
      </c>
      <c r="X32" s="2">
        <v>5542</v>
      </c>
      <c r="Y32" s="2">
        <v>61</v>
      </c>
      <c r="Z32" s="2">
        <v>5953.5</v>
      </c>
      <c r="AA32" s="2">
        <v>57</v>
      </c>
      <c r="AB32" s="2">
        <v>3241.9701928000004</v>
      </c>
      <c r="AC32" s="56">
        <f t="shared" si="9"/>
        <v>16.326530612244898</v>
      </c>
      <c r="AD32" s="56">
        <f t="shared" si="10"/>
        <v>-41.501800923854198</v>
      </c>
      <c r="AE32" s="59">
        <f t="shared" si="11"/>
        <v>-6.557377049180328</v>
      </c>
      <c r="AF32" s="61">
        <f t="shared" si="12"/>
        <v>-45.545138274964295</v>
      </c>
      <c r="AG32" s="12">
        <f t="shared" si="13"/>
        <v>6991</v>
      </c>
      <c r="AH32" s="2">
        <f t="shared" si="14"/>
        <v>75042</v>
      </c>
      <c r="AI32" s="2">
        <f t="shared" si="26"/>
        <v>8771</v>
      </c>
      <c r="AJ32" s="2">
        <f t="shared" si="27"/>
        <v>82803</v>
      </c>
      <c r="AK32" s="2">
        <f t="shared" si="28"/>
        <v>8272</v>
      </c>
      <c r="AL32" s="2">
        <f t="shared" si="29"/>
        <v>82304.9960096</v>
      </c>
      <c r="AM32" s="56">
        <f t="shared" si="19"/>
        <v>18.32355886139322</v>
      </c>
      <c r="AN32" s="56">
        <f t="shared" si="20"/>
        <v>9.6785746776471839</v>
      </c>
      <c r="AO32" s="57">
        <f t="shared" si="21"/>
        <v>-5.6892030555238859</v>
      </c>
      <c r="AP32" s="63">
        <f t="shared" si="22"/>
        <v>-0.60143230366049594</v>
      </c>
    </row>
    <row r="33" spans="1:69" ht="37.950000000000003" customHeight="1" x14ac:dyDescent="0.3">
      <c r="A33" s="43">
        <v>26</v>
      </c>
      <c r="B33" s="44" t="s">
        <v>21</v>
      </c>
      <c r="C33" s="1">
        <v>19004</v>
      </c>
      <c r="D33" s="2">
        <v>4461</v>
      </c>
      <c r="E33" s="2">
        <v>12535</v>
      </c>
      <c r="F33" s="2">
        <v>2420.5</v>
      </c>
      <c r="G33" s="2">
        <v>5</v>
      </c>
      <c r="H33" s="2">
        <v>28.674150000000001</v>
      </c>
      <c r="I33" s="56">
        <f t="shared" si="1"/>
        <v>-99.973689749526415</v>
      </c>
      <c r="J33" s="56">
        <f t="shared" si="2"/>
        <v>-99.357225958305321</v>
      </c>
      <c r="K33" s="57">
        <f t="shared" si="3"/>
        <v>-99.960111687275628</v>
      </c>
      <c r="L33" s="58">
        <f t="shared" si="4"/>
        <v>-98.815362528403227</v>
      </c>
      <c r="M33" s="12">
        <v>0</v>
      </c>
      <c r="N33" s="2">
        <v>0</v>
      </c>
      <c r="O33" s="2">
        <v>1</v>
      </c>
      <c r="P33" s="2">
        <v>1</v>
      </c>
      <c r="Q33" s="2">
        <v>0</v>
      </c>
      <c r="R33" s="2">
        <v>0</v>
      </c>
      <c r="S33" s="56">
        <v>0</v>
      </c>
      <c r="T33" s="56">
        <v>0</v>
      </c>
      <c r="U33" s="59">
        <v>0</v>
      </c>
      <c r="V33" s="60"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56">
        <v>0</v>
      </c>
      <c r="AD33" s="56">
        <v>0</v>
      </c>
      <c r="AE33" s="59">
        <v>0</v>
      </c>
      <c r="AF33" s="61">
        <v>0</v>
      </c>
      <c r="AG33" s="12">
        <f t="shared" si="13"/>
        <v>19004</v>
      </c>
      <c r="AH33" s="2">
        <f t="shared" si="14"/>
        <v>4461</v>
      </c>
      <c r="AI33" s="2">
        <f t="shared" si="26"/>
        <v>12536</v>
      </c>
      <c r="AJ33" s="2">
        <f t="shared" si="27"/>
        <v>2421.5</v>
      </c>
      <c r="AK33" s="2">
        <f t="shared" si="28"/>
        <v>5</v>
      </c>
      <c r="AL33" s="2">
        <f t="shared" si="29"/>
        <v>28.674150000000001</v>
      </c>
      <c r="AM33" s="56">
        <f t="shared" si="19"/>
        <v>-99.973689749526415</v>
      </c>
      <c r="AN33" s="56">
        <f t="shared" si="20"/>
        <v>-99.357225958305321</v>
      </c>
      <c r="AO33" s="57">
        <f t="shared" si="21"/>
        <v>-99.960114869176778</v>
      </c>
      <c r="AP33" s="63">
        <f t="shared" si="22"/>
        <v>-98.815851744786301</v>
      </c>
    </row>
    <row r="34" spans="1:69" ht="36.6" customHeight="1" x14ac:dyDescent="0.3">
      <c r="A34" s="43">
        <v>27</v>
      </c>
      <c r="B34" s="44" t="s">
        <v>22</v>
      </c>
      <c r="C34" s="1">
        <v>147</v>
      </c>
      <c r="D34" s="2">
        <v>3945</v>
      </c>
      <c r="E34" s="2">
        <v>168</v>
      </c>
      <c r="F34" s="2">
        <v>3246</v>
      </c>
      <c r="G34" s="2">
        <v>168</v>
      </c>
      <c r="H34" s="2">
        <v>3246</v>
      </c>
      <c r="I34" s="56">
        <f t="shared" si="1"/>
        <v>14.285714285714285</v>
      </c>
      <c r="J34" s="56">
        <f t="shared" si="2"/>
        <v>-17.718631178707227</v>
      </c>
      <c r="K34" s="57">
        <f t="shared" si="3"/>
        <v>0</v>
      </c>
      <c r="L34" s="58">
        <f t="shared" si="4"/>
        <v>0</v>
      </c>
      <c r="M34" s="12">
        <v>9</v>
      </c>
      <c r="N34" s="2">
        <v>1020</v>
      </c>
      <c r="O34" s="2">
        <v>9</v>
      </c>
      <c r="P34" s="2">
        <v>1020</v>
      </c>
      <c r="Q34" s="2">
        <v>9</v>
      </c>
      <c r="R34" s="2">
        <v>1020</v>
      </c>
      <c r="S34" s="56">
        <f t="shared" si="5"/>
        <v>0</v>
      </c>
      <c r="T34" s="56">
        <f t="shared" si="6"/>
        <v>0</v>
      </c>
      <c r="U34" s="59">
        <f t="shared" si="7"/>
        <v>0</v>
      </c>
      <c r="V34" s="60">
        <f t="shared" si="8"/>
        <v>0</v>
      </c>
      <c r="W34" s="1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56">
        <v>0</v>
      </c>
      <c r="AD34" s="56">
        <v>0</v>
      </c>
      <c r="AE34" s="59">
        <v>0</v>
      </c>
      <c r="AF34" s="61">
        <v>0</v>
      </c>
      <c r="AG34" s="12">
        <f t="shared" si="13"/>
        <v>156</v>
      </c>
      <c r="AH34" s="2">
        <f t="shared" si="14"/>
        <v>4965</v>
      </c>
      <c r="AI34" s="2">
        <f t="shared" si="26"/>
        <v>177</v>
      </c>
      <c r="AJ34" s="2">
        <f t="shared" si="27"/>
        <v>4266</v>
      </c>
      <c r="AK34" s="2">
        <f t="shared" si="28"/>
        <v>177</v>
      </c>
      <c r="AL34" s="2">
        <f t="shared" si="29"/>
        <v>4266</v>
      </c>
      <c r="AM34" s="56">
        <f t="shared" si="19"/>
        <v>13.461538461538462</v>
      </c>
      <c r="AN34" s="56">
        <f t="shared" si="20"/>
        <v>-14.078549848942599</v>
      </c>
      <c r="AO34" s="57">
        <f t="shared" si="21"/>
        <v>0</v>
      </c>
      <c r="AP34" s="63">
        <f t="shared" si="22"/>
        <v>0</v>
      </c>
    </row>
    <row r="35" spans="1:69" s="16" customFormat="1" ht="30" customHeight="1" x14ac:dyDescent="0.3">
      <c r="A35" s="43"/>
      <c r="B35" s="39" t="s">
        <v>24</v>
      </c>
      <c r="C35" s="4">
        <f>C34+C33+C32+C31+C30+C29+C28+C27+C26+C25+C24+C23+C22+C21+C20</f>
        <v>381320</v>
      </c>
      <c r="D35" s="3">
        <v>986169</v>
      </c>
      <c r="E35" s="3">
        <f>SUM(E20:E34)</f>
        <v>387851</v>
      </c>
      <c r="F35" s="3">
        <f>SUM(F20:F34)</f>
        <v>910132</v>
      </c>
      <c r="G35" s="3">
        <f>G30+G29+G28+G27+G26+G25+G24+G23+G22+G21+G20</f>
        <v>165916</v>
      </c>
      <c r="H35" s="3">
        <f>H30+H29+H28+H27+H26+H25+H24+H23+H22+H21+H20</f>
        <v>742240.45047688554</v>
      </c>
      <c r="I35" s="56">
        <f t="shared" si="1"/>
        <v>-56.489038078254481</v>
      </c>
      <c r="J35" s="56">
        <f t="shared" si="2"/>
        <v>-24.734964242752962</v>
      </c>
      <c r="K35" s="57">
        <f t="shared" si="3"/>
        <v>-57.221716587039872</v>
      </c>
      <c r="L35" s="58">
        <f t="shared" si="4"/>
        <v>-18.446945006121577</v>
      </c>
      <c r="M35" s="15">
        <v>54485</v>
      </c>
      <c r="N35" s="3">
        <v>993374</v>
      </c>
      <c r="O35" s="3">
        <f t="shared" ref="O35:P35" si="30">SUM(O20:O34)</f>
        <v>34414</v>
      </c>
      <c r="P35" s="3">
        <f t="shared" si="30"/>
        <v>858830</v>
      </c>
      <c r="Q35" s="3">
        <v>28637</v>
      </c>
      <c r="R35" s="3">
        <v>856543.69075855159</v>
      </c>
      <c r="S35" s="56">
        <f t="shared" si="5"/>
        <v>-47.440579976140221</v>
      </c>
      <c r="T35" s="56">
        <f t="shared" si="6"/>
        <v>-13.774299432182483</v>
      </c>
      <c r="U35" s="59">
        <f t="shared" si="7"/>
        <v>-16.786772825013077</v>
      </c>
      <c r="V35" s="60">
        <f t="shared" si="8"/>
        <v>-0.26621208405020935</v>
      </c>
      <c r="W35" s="4">
        <v>4807</v>
      </c>
      <c r="X35" s="3">
        <v>229917</v>
      </c>
      <c r="Y35" s="3">
        <f t="shared" ref="Y35:Z35" si="31">SUM(Y20:Y34)</f>
        <v>3710</v>
      </c>
      <c r="Z35" s="3">
        <f t="shared" si="31"/>
        <v>442368.5</v>
      </c>
      <c r="AA35" s="3">
        <v>3916</v>
      </c>
      <c r="AB35" s="3">
        <v>505594.11631120014</v>
      </c>
      <c r="AC35" s="56">
        <f t="shared" si="9"/>
        <v>-18.535469107551489</v>
      </c>
      <c r="AD35" s="56">
        <f t="shared" si="10"/>
        <v>119.90288508948888</v>
      </c>
      <c r="AE35" s="59">
        <f t="shared" si="11"/>
        <v>5.55256064690027</v>
      </c>
      <c r="AF35" s="61">
        <f t="shared" si="12"/>
        <v>14.292522254907421</v>
      </c>
      <c r="AG35" s="15">
        <f t="shared" si="13"/>
        <v>440612</v>
      </c>
      <c r="AH35" s="3">
        <f t="shared" si="14"/>
        <v>2209460</v>
      </c>
      <c r="AI35" s="3">
        <f t="shared" si="14"/>
        <v>425975</v>
      </c>
      <c r="AJ35" s="3">
        <f t="shared" si="14"/>
        <v>2211330.5</v>
      </c>
      <c r="AK35" s="3">
        <v>220017</v>
      </c>
      <c r="AL35" s="3">
        <v>2221590.0868498771</v>
      </c>
      <c r="AM35" s="56">
        <f t="shared" si="19"/>
        <v>-50.065590587637196</v>
      </c>
      <c r="AN35" s="56">
        <f t="shared" si="20"/>
        <v>0.54900685461049958</v>
      </c>
      <c r="AO35" s="57">
        <f t="shared" si="21"/>
        <v>-48.3497857855508</v>
      </c>
      <c r="AP35" s="63">
        <f t="shared" si="22"/>
        <v>0.46395538115524321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</row>
    <row r="36" spans="1:69" s="16" customFormat="1" ht="30" customHeight="1" x14ac:dyDescent="0.3">
      <c r="A36" s="43"/>
      <c r="B36" s="39" t="s">
        <v>25</v>
      </c>
      <c r="C36" s="4">
        <v>771096</v>
      </c>
      <c r="D36" s="3">
        <v>2469401</v>
      </c>
      <c r="E36" s="3">
        <f t="shared" ref="E36:F36" si="32">E19+E35</f>
        <v>851441</v>
      </c>
      <c r="F36" s="3">
        <f t="shared" si="32"/>
        <v>2643710.9532073997</v>
      </c>
      <c r="G36" s="3">
        <f>G35+G34+G33+G32+G31</f>
        <v>187464</v>
      </c>
      <c r="H36" s="3">
        <f>H35+H34+H33+H32+H31</f>
        <v>859452.27978012583</v>
      </c>
      <c r="I36" s="56">
        <f t="shared" si="1"/>
        <v>-75.688630209468073</v>
      </c>
      <c r="J36" s="56">
        <f t="shared" si="2"/>
        <v>-65.195920801031264</v>
      </c>
      <c r="K36" s="57">
        <f t="shared" si="3"/>
        <v>-77.982737500308303</v>
      </c>
      <c r="L36" s="58">
        <f t="shared" si="4"/>
        <v>-67.49068657685811</v>
      </c>
      <c r="M36" s="15">
        <v>103842</v>
      </c>
      <c r="N36" s="3">
        <v>2259966</v>
      </c>
      <c r="O36" s="3">
        <f t="shared" ref="O36:P36" si="33">O19+O35</f>
        <v>68401</v>
      </c>
      <c r="P36" s="3">
        <f t="shared" si="33"/>
        <v>2108747</v>
      </c>
      <c r="Q36" s="3">
        <v>57031</v>
      </c>
      <c r="R36" s="3">
        <v>1989926.3874075515</v>
      </c>
      <c r="S36" s="56">
        <f t="shared" si="5"/>
        <v>-45.079062421756127</v>
      </c>
      <c r="T36" s="56">
        <f t="shared" si="6"/>
        <v>-11.948835185681931</v>
      </c>
      <c r="U36" s="59">
        <f t="shared" si="7"/>
        <v>-16.622563997602374</v>
      </c>
      <c r="V36" s="60">
        <f t="shared" si="8"/>
        <v>-5.6346547306266936</v>
      </c>
      <c r="W36" s="4">
        <v>7597</v>
      </c>
      <c r="X36" s="3">
        <v>607703</v>
      </c>
      <c r="Y36" s="3">
        <f t="shared" ref="Y36:Z36" si="34">Y19+Y35</f>
        <v>7505</v>
      </c>
      <c r="Z36" s="3">
        <f t="shared" si="34"/>
        <v>902411.5</v>
      </c>
      <c r="AA36" s="3">
        <v>7275</v>
      </c>
      <c r="AB36" s="3">
        <v>902938.79477960011</v>
      </c>
      <c r="AC36" s="56">
        <f t="shared" si="9"/>
        <v>-4.2385152033697509</v>
      </c>
      <c r="AD36" s="56">
        <f t="shared" si="10"/>
        <v>48.582250668435094</v>
      </c>
      <c r="AE36" s="59">
        <f t="shared" si="11"/>
        <v>-3.0646235842771485</v>
      </c>
      <c r="AF36" s="61">
        <f t="shared" si="12"/>
        <v>5.8431744231995042E-2</v>
      </c>
      <c r="AG36" s="15">
        <f t="shared" si="13"/>
        <v>882535</v>
      </c>
      <c r="AH36" s="3">
        <f t="shared" si="14"/>
        <v>5337070</v>
      </c>
      <c r="AI36" s="3">
        <f t="shared" si="14"/>
        <v>927347</v>
      </c>
      <c r="AJ36" s="3">
        <f t="shared" si="14"/>
        <v>5654869.4532073997</v>
      </c>
      <c r="AK36" s="3">
        <v>684776</v>
      </c>
      <c r="AL36" s="3">
        <v>5545779.7741015777</v>
      </c>
      <c r="AM36" s="56">
        <f t="shared" si="19"/>
        <v>-22.408063136306207</v>
      </c>
      <c r="AN36" s="56">
        <f t="shared" si="20"/>
        <v>3.9105684224036352</v>
      </c>
      <c r="AO36" s="57">
        <f t="shared" si="21"/>
        <v>-26.157522480797375</v>
      </c>
      <c r="AP36" s="63">
        <f t="shared" si="22"/>
        <v>-1.9291281612866793</v>
      </c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</row>
    <row r="37" spans="1:69" s="16" customFormat="1" ht="30" customHeight="1" thickBot="1" x14ac:dyDescent="0.35">
      <c r="A37" s="41">
        <v>28</v>
      </c>
      <c r="B37" s="40" t="s">
        <v>14</v>
      </c>
      <c r="C37" s="35">
        <v>67951</v>
      </c>
      <c r="D37" s="36">
        <v>47966</v>
      </c>
      <c r="E37" s="36">
        <v>71304</v>
      </c>
      <c r="F37" s="36">
        <v>56977</v>
      </c>
      <c r="G37" s="36">
        <v>71915</v>
      </c>
      <c r="H37" s="36">
        <v>57237</v>
      </c>
      <c r="I37" s="64">
        <f t="shared" si="1"/>
        <v>5.8336153993318716</v>
      </c>
      <c r="J37" s="64">
        <f t="shared" si="2"/>
        <v>19.328274194220906</v>
      </c>
      <c r="K37" s="65">
        <f t="shared" si="3"/>
        <v>0.8568944238752384</v>
      </c>
      <c r="L37" s="66">
        <f t="shared" si="4"/>
        <v>0.45632448180844898</v>
      </c>
      <c r="M37" s="37">
        <v>196</v>
      </c>
      <c r="N37" s="36">
        <v>2662</v>
      </c>
      <c r="O37" s="36">
        <v>0</v>
      </c>
      <c r="P37" s="36">
        <v>0</v>
      </c>
      <c r="Q37" s="36">
        <v>0</v>
      </c>
      <c r="R37" s="36">
        <v>0</v>
      </c>
      <c r="S37" s="64">
        <f t="shared" si="5"/>
        <v>-100</v>
      </c>
      <c r="T37" s="64">
        <f t="shared" si="6"/>
        <v>-100</v>
      </c>
      <c r="U37" s="67">
        <v>0</v>
      </c>
      <c r="V37" s="68">
        <v>0</v>
      </c>
      <c r="W37" s="35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64">
        <v>0</v>
      </c>
      <c r="AD37" s="64">
        <v>0</v>
      </c>
      <c r="AE37" s="67">
        <v>0</v>
      </c>
      <c r="AF37" s="69">
        <v>0</v>
      </c>
      <c r="AG37" s="37">
        <f t="shared" si="13"/>
        <v>68147</v>
      </c>
      <c r="AH37" s="36">
        <f t="shared" si="14"/>
        <v>50628</v>
      </c>
      <c r="AI37" s="36">
        <f t="shared" si="14"/>
        <v>71304</v>
      </c>
      <c r="AJ37" s="36">
        <f t="shared" si="14"/>
        <v>56977</v>
      </c>
      <c r="AK37" s="36">
        <v>71915</v>
      </c>
      <c r="AL37" s="36">
        <v>57237</v>
      </c>
      <c r="AM37" s="64">
        <f t="shared" si="19"/>
        <v>5.5292235901800515</v>
      </c>
      <c r="AN37" s="64">
        <f t="shared" si="20"/>
        <v>13.054041242000475</v>
      </c>
      <c r="AO37" s="65">
        <f t="shared" si="21"/>
        <v>0.8568944238752384</v>
      </c>
      <c r="AP37" s="70">
        <f t="shared" si="22"/>
        <v>0.45632448180844898</v>
      </c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</row>
    <row r="38" spans="1:69" s="16" customFormat="1" ht="30" customHeight="1" thickBot="1" x14ac:dyDescent="0.35">
      <c r="A38" s="47"/>
      <c r="B38" s="45" t="s">
        <v>26</v>
      </c>
      <c r="C38" s="32">
        <v>839047</v>
      </c>
      <c r="D38" s="33">
        <v>2517367</v>
      </c>
      <c r="E38" s="33">
        <f t="shared" ref="E38:F38" si="35">E36+E37</f>
        <v>922745</v>
      </c>
      <c r="F38" s="33">
        <f t="shared" si="35"/>
        <v>2700687.9532073997</v>
      </c>
      <c r="G38" s="33">
        <v>692385</v>
      </c>
      <c r="H38" s="33">
        <v>2710151.5919144261</v>
      </c>
      <c r="I38" s="71">
        <f t="shared" si="1"/>
        <v>-17.479592919109418</v>
      </c>
      <c r="J38" s="71">
        <f t="shared" si="2"/>
        <v>7.6581838053182585</v>
      </c>
      <c r="K38" s="72">
        <f t="shared" si="3"/>
        <v>-24.964643536404964</v>
      </c>
      <c r="L38" s="73">
        <f t="shared" si="4"/>
        <v>0.35041585221969596</v>
      </c>
      <c r="M38" s="34">
        <v>104038</v>
      </c>
      <c r="N38" s="33">
        <v>2262628</v>
      </c>
      <c r="O38" s="33">
        <f t="shared" ref="O38:P38" si="36">O36+O37</f>
        <v>68401</v>
      </c>
      <c r="P38" s="33">
        <f t="shared" si="36"/>
        <v>2108747</v>
      </c>
      <c r="Q38" s="33">
        <v>57031</v>
      </c>
      <c r="R38" s="33">
        <v>1989926.3874075515</v>
      </c>
      <c r="S38" s="71">
        <f t="shared" si="5"/>
        <v>-45.182529460389475</v>
      </c>
      <c r="T38" s="71">
        <f>(R38-N38)/N38*100</f>
        <v>-12.05242808771254</v>
      </c>
      <c r="U38" s="74">
        <f t="shared" si="7"/>
        <v>-16.622563997602374</v>
      </c>
      <c r="V38" s="75">
        <f t="shared" si="8"/>
        <v>-5.6346547306266936</v>
      </c>
      <c r="W38" s="32">
        <v>7597</v>
      </c>
      <c r="X38" s="33">
        <v>607703</v>
      </c>
      <c r="Y38" s="33">
        <f t="shared" ref="Y38:Z38" si="37">Y36+Y37</f>
        <v>7505</v>
      </c>
      <c r="Z38" s="33">
        <f t="shared" si="37"/>
        <v>902411.5</v>
      </c>
      <c r="AA38" s="33">
        <v>7275</v>
      </c>
      <c r="AB38" s="33">
        <v>902938.79477960011</v>
      </c>
      <c r="AC38" s="71">
        <f t="shared" si="9"/>
        <v>-4.2385152033697509</v>
      </c>
      <c r="AD38" s="71">
        <f t="shared" si="10"/>
        <v>48.582250668435094</v>
      </c>
      <c r="AE38" s="74">
        <f t="shared" si="11"/>
        <v>-3.0646235842771485</v>
      </c>
      <c r="AF38" s="76">
        <f>(AB38-Z38)/Z38*100</f>
        <v>5.8431744231995042E-2</v>
      </c>
      <c r="AG38" s="34">
        <f t="shared" si="13"/>
        <v>950682</v>
      </c>
      <c r="AH38" s="33">
        <f t="shared" si="14"/>
        <v>5387698</v>
      </c>
      <c r="AI38" s="33">
        <f t="shared" si="14"/>
        <v>998651</v>
      </c>
      <c r="AJ38" s="33">
        <f t="shared" si="14"/>
        <v>5711846.4532073997</v>
      </c>
      <c r="AK38" s="33">
        <v>756691</v>
      </c>
      <c r="AL38" s="33">
        <v>5603016.7741015777</v>
      </c>
      <c r="AM38" s="71">
        <f t="shared" si="19"/>
        <v>-20.40545629348194</v>
      </c>
      <c r="AN38" s="71">
        <f t="shared" si="20"/>
        <v>3.9964893002833071</v>
      </c>
      <c r="AO38" s="72">
        <f t="shared" si="21"/>
        <v>-24.228684495384272</v>
      </c>
      <c r="AP38" s="73">
        <f t="shared" si="22"/>
        <v>-1.9053327150401664</v>
      </c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</row>
    <row r="39" spans="1:69" s="16" customFormat="1" ht="15.6" customHeight="1" x14ac:dyDescent="0.3">
      <c r="B39" s="18"/>
      <c r="C39" s="19"/>
      <c r="D39" s="19"/>
      <c r="E39" s="19"/>
      <c r="F39" s="19"/>
      <c r="G39" s="19"/>
      <c r="H39" s="19"/>
      <c r="I39" s="22"/>
      <c r="J39" s="22"/>
      <c r="K39" s="23"/>
      <c r="L39" s="23"/>
      <c r="M39" s="19"/>
      <c r="N39" s="19"/>
      <c r="O39" s="19"/>
      <c r="P39" s="19"/>
      <c r="Q39" s="19"/>
      <c r="R39" s="19"/>
      <c r="S39" s="22"/>
      <c r="T39" s="22"/>
      <c r="U39" s="23"/>
      <c r="V39" s="23"/>
      <c r="W39" s="19"/>
      <c r="X39" s="19"/>
      <c r="Y39" s="19"/>
      <c r="Z39" s="19"/>
      <c r="AA39" s="19"/>
      <c r="AB39" s="19"/>
      <c r="AC39" s="22"/>
      <c r="AD39" s="22"/>
      <c r="AE39" s="23"/>
      <c r="AF39" s="23"/>
      <c r="AG39" s="19"/>
      <c r="AH39" s="19"/>
      <c r="AI39" s="19"/>
      <c r="AJ39" s="19"/>
      <c r="AK39" s="19"/>
      <c r="AL39" s="19"/>
      <c r="AM39" s="22"/>
      <c r="AN39" s="22"/>
      <c r="AO39" s="24"/>
      <c r="AP39" s="24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</row>
    <row r="40" spans="1:69" x14ac:dyDescent="0.3">
      <c r="G40" s="13">
        <v>696690</v>
      </c>
      <c r="H40" s="13">
        <v>2575220.4983712258</v>
      </c>
      <c r="T40" s="16" t="s">
        <v>41</v>
      </c>
      <c r="AN40" s="16" t="s">
        <v>41</v>
      </c>
    </row>
  </sheetData>
  <mergeCells count="29">
    <mergeCell ref="A2:AP2"/>
    <mergeCell ref="A3:AP3"/>
    <mergeCell ref="A1:AP1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  <mergeCell ref="U5:V5"/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M5:AN5"/>
  </mergeCells>
  <pageMargins left="0.42" right="0.25" top="1.1399999999999999" bottom="0.39370078740157483" header="0.19685039370078741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2021-06-18T09:28:34Z</cp:lastPrinted>
  <dcterms:created xsi:type="dcterms:W3CDTF">1999-09-08T04:55:31Z</dcterms:created>
  <dcterms:modified xsi:type="dcterms:W3CDTF">2021-08-16T06:46:52Z</dcterms:modified>
</cp:coreProperties>
</file>