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-108" yWindow="-108" windowWidth="23268" windowHeight="12576"/>
  </bookViews>
  <sheets>
    <sheet name="Sheet3" sheetId="19" r:id="rId1"/>
  </sheets>
  <definedNames>
    <definedName name="_xlnm.Print_Area" localSheetId="0">Sheet3!$A$1:$BG$38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9" l="1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AD37" i="19"/>
  <c r="AE37" i="19"/>
  <c r="AF37" i="19"/>
  <c r="AQ37" i="19"/>
  <c r="AR37" i="19"/>
  <c r="AT37" i="19"/>
  <c r="AU37" i="19"/>
  <c r="AV37" i="19"/>
  <c r="AW37" i="19"/>
  <c r="AZ37" i="19"/>
  <c r="BA37" i="19"/>
  <c r="AP10" i="19" l="1"/>
  <c r="AP11" i="19"/>
  <c r="AP12" i="19"/>
  <c r="AP13" i="19"/>
  <c r="AP14" i="19"/>
  <c r="AP15" i="19"/>
  <c r="AP16" i="19"/>
  <c r="AP17" i="19"/>
  <c r="AP18" i="19"/>
  <c r="AP19" i="19"/>
  <c r="AP20" i="19"/>
  <c r="AP21" i="19"/>
  <c r="AP22" i="19"/>
  <c r="AP23" i="19"/>
  <c r="AP24" i="19"/>
  <c r="AP25" i="19"/>
  <c r="AP26" i="19"/>
  <c r="AP27" i="19"/>
  <c r="AP28" i="19"/>
  <c r="AP29" i="19"/>
  <c r="AP30" i="19"/>
  <c r="AP31" i="19"/>
  <c r="AP32" i="19"/>
  <c r="AP33" i="19"/>
  <c r="AP34" i="19"/>
  <c r="AP35" i="19"/>
  <c r="AP36" i="19"/>
  <c r="AO10" i="19"/>
  <c r="AO11" i="19"/>
  <c r="AO12" i="19"/>
  <c r="AO13" i="19"/>
  <c r="AO14" i="19"/>
  <c r="AO15" i="19"/>
  <c r="AO16" i="19"/>
  <c r="AO17" i="19"/>
  <c r="AO18" i="19"/>
  <c r="AO19" i="19"/>
  <c r="AO20" i="19"/>
  <c r="AO21" i="19"/>
  <c r="AO22" i="19"/>
  <c r="AO23" i="19"/>
  <c r="AO24" i="19"/>
  <c r="AO25" i="19"/>
  <c r="AO26" i="19"/>
  <c r="AO27" i="19"/>
  <c r="AO28" i="19"/>
  <c r="AO29" i="19"/>
  <c r="AO30" i="19"/>
  <c r="AO31" i="19"/>
  <c r="AO32" i="19"/>
  <c r="AO33" i="19"/>
  <c r="AO34" i="19"/>
  <c r="AO35" i="19"/>
  <c r="AO36" i="19"/>
  <c r="AS15" i="19"/>
  <c r="AH9" i="19"/>
  <c r="BC9" i="19" s="1"/>
  <c r="BD9" i="19" s="1"/>
  <c r="AI9" i="19"/>
  <c r="AJ9" i="19"/>
  <c r="AK9" i="19"/>
  <c r="AL9" i="19"/>
  <c r="AM9" i="19"/>
  <c r="AN9" i="19"/>
  <c r="AO9" i="19"/>
  <c r="AP9" i="19"/>
  <c r="AG9" i="19"/>
  <c r="AX9" i="19" s="1"/>
  <c r="AS9" i="19"/>
  <c r="AO37" i="19" l="1"/>
  <c r="AP37" i="19"/>
  <c r="BB9" i="19"/>
  <c r="AY9" i="19"/>
  <c r="AG11" i="19"/>
  <c r="AH11" i="19"/>
  <c r="AI11" i="19"/>
  <c r="AJ11" i="19"/>
  <c r="AK11" i="19"/>
  <c r="AL11" i="19"/>
  <c r="AM11" i="19"/>
  <c r="AN11" i="19"/>
  <c r="AG12" i="19"/>
  <c r="AH12" i="19"/>
  <c r="AI12" i="19"/>
  <c r="AJ12" i="19"/>
  <c r="AK12" i="19"/>
  <c r="AL12" i="19"/>
  <c r="AM12" i="19"/>
  <c r="AN12" i="19"/>
  <c r="AG13" i="19"/>
  <c r="AH13" i="19"/>
  <c r="AI13" i="19"/>
  <c r="AJ13" i="19"/>
  <c r="AK13" i="19"/>
  <c r="AL13" i="19"/>
  <c r="AM13" i="19"/>
  <c r="AN13" i="19"/>
  <c r="AH14" i="19"/>
  <c r="AI14" i="19"/>
  <c r="AJ14" i="19"/>
  <c r="AK14" i="19"/>
  <c r="AL14" i="19"/>
  <c r="AM14" i="19"/>
  <c r="AN14" i="19"/>
  <c r="AG15" i="19"/>
  <c r="AH15" i="19"/>
  <c r="AI15" i="19"/>
  <c r="AJ15" i="19"/>
  <c r="AK15" i="19"/>
  <c r="AL15" i="19"/>
  <c r="AM15" i="19"/>
  <c r="AN15" i="19"/>
  <c r="AG16" i="19"/>
  <c r="AH16" i="19"/>
  <c r="AI16" i="19"/>
  <c r="AJ16" i="19"/>
  <c r="AK16" i="19"/>
  <c r="AL16" i="19"/>
  <c r="AM16" i="19"/>
  <c r="AN16" i="19"/>
  <c r="AG17" i="19"/>
  <c r="AH17" i="19"/>
  <c r="AI17" i="19"/>
  <c r="AJ17" i="19"/>
  <c r="AK17" i="19"/>
  <c r="AL17" i="19"/>
  <c r="AM17" i="19"/>
  <c r="AN17" i="19"/>
  <c r="AG18" i="19"/>
  <c r="AH18" i="19"/>
  <c r="AI18" i="19"/>
  <c r="AJ18" i="19"/>
  <c r="AK18" i="19"/>
  <c r="AL18" i="19"/>
  <c r="AM18" i="19"/>
  <c r="AN18" i="19"/>
  <c r="AG19" i="19"/>
  <c r="AH19" i="19"/>
  <c r="AI19" i="19"/>
  <c r="AJ19" i="19"/>
  <c r="AK19" i="19"/>
  <c r="AL19" i="19"/>
  <c r="AM19" i="19"/>
  <c r="AN19" i="19"/>
  <c r="AG20" i="19"/>
  <c r="AH20" i="19"/>
  <c r="AI20" i="19"/>
  <c r="AJ20" i="19"/>
  <c r="AK20" i="19"/>
  <c r="AL20" i="19"/>
  <c r="AM20" i="19"/>
  <c r="AN20" i="19"/>
  <c r="AG21" i="19"/>
  <c r="AH21" i="19"/>
  <c r="AI21" i="19"/>
  <c r="AJ21" i="19"/>
  <c r="AK21" i="19"/>
  <c r="AL21" i="19"/>
  <c r="AM21" i="19"/>
  <c r="AN21" i="19"/>
  <c r="AH10" i="19"/>
  <c r="AI10" i="19"/>
  <c r="AJ10" i="19"/>
  <c r="AK10" i="19"/>
  <c r="AL10" i="19"/>
  <c r="AM10" i="19"/>
  <c r="AN10" i="19"/>
  <c r="BC25" i="19"/>
  <c r="BC33" i="19"/>
  <c r="BB14" i="19"/>
  <c r="BB24" i="19"/>
  <c r="BB25" i="19"/>
  <c r="BB33" i="19"/>
  <c r="BD25" i="19" l="1"/>
  <c r="AX24" i="19" l="1"/>
  <c r="AH24" i="19"/>
  <c r="AI24" i="19"/>
  <c r="AJ24" i="19"/>
  <c r="AY24" i="19" l="1"/>
  <c r="BC24" i="19"/>
  <c r="AS10" i="19"/>
  <c r="AS11" i="19"/>
  <c r="AS12" i="19"/>
  <c r="AS13" i="19"/>
  <c r="AS14" i="19"/>
  <c r="AS16" i="19"/>
  <c r="AS17" i="19"/>
  <c r="AS18" i="19"/>
  <c r="AS19" i="19"/>
  <c r="AS20" i="19"/>
  <c r="AS21" i="19"/>
  <c r="AS22" i="19"/>
  <c r="AS23" i="19"/>
  <c r="AS24" i="19"/>
  <c r="AS25" i="19"/>
  <c r="AS26" i="19"/>
  <c r="AS27" i="19"/>
  <c r="AS28" i="19"/>
  <c r="AS29" i="19"/>
  <c r="AS30" i="19"/>
  <c r="AS31" i="19"/>
  <c r="AS32" i="19"/>
  <c r="AS33" i="19"/>
  <c r="AS34" i="19"/>
  <c r="AS35" i="19"/>
  <c r="AS36" i="19"/>
  <c r="AS37" i="19" l="1"/>
  <c r="BD24" i="19"/>
  <c r="AX25" i="19"/>
  <c r="AY25" i="19"/>
  <c r="AI25" i="19"/>
  <c r="AJ25" i="19"/>
  <c r="AK25" i="19"/>
  <c r="AL25" i="19"/>
  <c r="AM25" i="19"/>
  <c r="AN25" i="19"/>
  <c r="AG26" i="19"/>
  <c r="AH26" i="19"/>
  <c r="AI26" i="19"/>
  <c r="AJ26" i="19"/>
  <c r="AK26" i="19"/>
  <c r="AL26" i="19"/>
  <c r="AM26" i="19"/>
  <c r="AN26" i="19"/>
  <c r="AG27" i="19"/>
  <c r="AH27" i="19"/>
  <c r="AI27" i="19"/>
  <c r="AJ27" i="19"/>
  <c r="AK27" i="19"/>
  <c r="AL27" i="19"/>
  <c r="AM27" i="19"/>
  <c r="AN27" i="19"/>
  <c r="AG28" i="19"/>
  <c r="AH28" i="19"/>
  <c r="AI28" i="19"/>
  <c r="AJ28" i="19"/>
  <c r="AK28" i="19"/>
  <c r="AL28" i="19"/>
  <c r="AM28" i="19"/>
  <c r="AN28" i="19"/>
  <c r="AG29" i="19"/>
  <c r="AH29" i="19"/>
  <c r="AI29" i="19"/>
  <c r="AJ29" i="19"/>
  <c r="AK29" i="19"/>
  <c r="AL29" i="19"/>
  <c r="AM29" i="19"/>
  <c r="AN29" i="19"/>
  <c r="AG30" i="19"/>
  <c r="AH30" i="19"/>
  <c r="AI30" i="19"/>
  <c r="AJ30" i="19"/>
  <c r="AK30" i="19"/>
  <c r="AL30" i="19"/>
  <c r="AM30" i="19"/>
  <c r="AN30" i="19"/>
  <c r="AG31" i="19"/>
  <c r="AH31" i="19"/>
  <c r="AI31" i="19"/>
  <c r="AJ31" i="19"/>
  <c r="AK31" i="19"/>
  <c r="AL31" i="19"/>
  <c r="AM31" i="19"/>
  <c r="AN31" i="19"/>
  <c r="AG32" i="19"/>
  <c r="AH32" i="19"/>
  <c r="AI32" i="19"/>
  <c r="AJ32" i="19"/>
  <c r="AK32" i="19"/>
  <c r="AL32" i="19"/>
  <c r="AM32" i="19"/>
  <c r="AN32" i="19"/>
  <c r="AX33" i="19"/>
  <c r="AY33" i="19"/>
  <c r="AG34" i="19"/>
  <c r="AH34" i="19"/>
  <c r="AI34" i="19"/>
  <c r="AJ34" i="19"/>
  <c r="AK34" i="19"/>
  <c r="AL34" i="19"/>
  <c r="AM34" i="19"/>
  <c r="AN34" i="19"/>
  <c r="AG35" i="19"/>
  <c r="AH35" i="19"/>
  <c r="AI35" i="19"/>
  <c r="AJ35" i="19"/>
  <c r="AK35" i="19"/>
  <c r="AL35" i="19"/>
  <c r="AM35" i="19"/>
  <c r="AN35" i="19"/>
  <c r="AG36" i="19"/>
  <c r="AH36" i="19"/>
  <c r="AI36" i="19"/>
  <c r="AJ36" i="19"/>
  <c r="AK36" i="19"/>
  <c r="AL36" i="19"/>
  <c r="AM36" i="19"/>
  <c r="AN36" i="19"/>
  <c r="AN22" i="19"/>
  <c r="AM22" i="19"/>
  <c r="AL22" i="19"/>
  <c r="AK22" i="19"/>
  <c r="AJ22" i="19"/>
  <c r="AI22" i="19"/>
  <c r="AH22" i="19"/>
  <c r="AG22" i="19"/>
  <c r="AX14" i="19"/>
  <c r="AG10" i="19"/>
  <c r="AY10" i="19" l="1"/>
  <c r="BC10" i="19"/>
  <c r="BD10" i="19" s="1"/>
  <c r="AX21" i="19"/>
  <c r="BB21" i="19"/>
  <c r="AY36" i="19"/>
  <c r="BC36" i="19"/>
  <c r="AY34" i="19"/>
  <c r="BC34" i="19"/>
  <c r="AY32" i="19"/>
  <c r="BC32" i="19"/>
  <c r="AY30" i="19"/>
  <c r="BC30" i="19"/>
  <c r="BD30" i="19" s="1"/>
  <c r="AY14" i="19"/>
  <c r="BC14" i="19"/>
  <c r="AY21" i="19"/>
  <c r="BC21" i="19"/>
  <c r="BD21" i="19" s="1"/>
  <c r="AX36" i="19"/>
  <c r="BB36" i="19"/>
  <c r="AX34" i="19"/>
  <c r="BB34" i="19"/>
  <c r="AX32" i="19"/>
  <c r="BB32" i="19"/>
  <c r="AX30" i="19"/>
  <c r="BB30" i="19"/>
  <c r="AY22" i="19"/>
  <c r="BC22" i="19"/>
  <c r="BD22" i="19" s="1"/>
  <c r="AX35" i="19"/>
  <c r="BB35" i="19"/>
  <c r="AX31" i="19"/>
  <c r="BB31" i="19"/>
  <c r="AX10" i="19"/>
  <c r="BB10" i="19"/>
  <c r="AX22" i="19"/>
  <c r="BB22" i="19"/>
  <c r="AY35" i="19"/>
  <c r="BC35" i="19"/>
  <c r="AY31" i="19"/>
  <c r="BC31" i="19"/>
  <c r="AY27" i="19"/>
  <c r="BC27" i="19"/>
  <c r="BD27" i="19" s="1"/>
  <c r="AX27" i="19"/>
  <c r="BB27" i="19"/>
  <c r="AX20" i="19"/>
  <c r="BB20" i="19"/>
  <c r="AY20" i="19"/>
  <c r="BC20" i="19"/>
  <c r="BD20" i="19" s="1"/>
  <c r="AX17" i="19"/>
  <c r="BB17" i="19"/>
  <c r="AY17" i="19"/>
  <c r="BC17" i="19"/>
  <c r="BD17" i="19" s="1"/>
  <c r="AX15" i="19"/>
  <c r="BB15" i="19"/>
  <c r="AY15" i="19"/>
  <c r="BC15" i="19"/>
  <c r="BD15" i="19" s="1"/>
  <c r="AX12" i="19"/>
  <c r="BB12" i="19"/>
  <c r="AY12" i="19"/>
  <c r="BC12" i="19"/>
  <c r="BD12" i="19" s="1"/>
  <c r="AY29" i="19"/>
  <c r="BC29" i="19"/>
  <c r="BD29" i="19" s="1"/>
  <c r="AX29" i="19"/>
  <c r="BB29" i="19"/>
  <c r="AX18" i="19"/>
  <c r="BB18" i="19"/>
  <c r="AY18" i="19"/>
  <c r="BC18" i="19"/>
  <c r="BD18" i="19" s="1"/>
  <c r="AY26" i="19"/>
  <c r="BC26" i="19"/>
  <c r="BD26" i="19" s="1"/>
  <c r="AX26" i="19"/>
  <c r="BB26" i="19"/>
  <c r="AX13" i="19"/>
  <c r="BB13" i="19"/>
  <c r="AY13" i="19"/>
  <c r="BC13" i="19"/>
  <c r="BD13" i="19" s="1"/>
  <c r="AX16" i="19"/>
  <c r="BB16" i="19"/>
  <c r="AY16" i="19"/>
  <c r="BC16" i="19"/>
  <c r="AX11" i="19"/>
  <c r="BB11" i="19"/>
  <c r="AY11" i="19"/>
  <c r="BC11" i="19"/>
  <c r="BD11" i="19" s="1"/>
  <c r="AY28" i="19"/>
  <c r="BC28" i="19"/>
  <c r="BD28" i="19" s="1"/>
  <c r="AX28" i="19"/>
  <c r="BB28" i="19"/>
  <c r="AX19" i="19"/>
  <c r="BB19" i="19"/>
  <c r="AY19" i="19"/>
  <c r="BC19" i="19"/>
  <c r="BD19" i="19" s="1"/>
  <c r="AG23" i="19"/>
  <c r="AG37" i="19" s="1"/>
  <c r="AH23" i="19"/>
  <c r="AH37" i="19" s="1"/>
  <c r="AI23" i="19"/>
  <c r="AI37" i="19" s="1"/>
  <c r="AJ23" i="19"/>
  <c r="AJ37" i="19" s="1"/>
  <c r="AK23" i="19"/>
  <c r="AK37" i="19" s="1"/>
  <c r="AL23" i="19"/>
  <c r="AL37" i="19" s="1"/>
  <c r="BD16" i="19" l="1"/>
  <c r="AX23" i="19"/>
  <c r="AX37" i="19" s="1"/>
  <c r="BB23" i="19"/>
  <c r="BB37" i="19" s="1"/>
  <c r="BD35" i="19"/>
  <c r="AY23" i="19"/>
  <c r="AY37" i="19" s="1"/>
  <c r="BC23" i="19"/>
  <c r="BD14" i="19"/>
  <c r="BC37" i="19" l="1"/>
  <c r="BF37" i="19"/>
  <c r="BE37" i="19"/>
  <c r="BG12" i="19" l="1"/>
  <c r="BG13" i="19"/>
  <c r="BG14" i="19"/>
  <c r="BG16" i="19"/>
  <c r="BG17" i="19"/>
  <c r="BG18" i="19"/>
  <c r="BG19" i="19"/>
  <c r="BG27" i="19"/>
  <c r="BG33" i="19"/>
  <c r="BG34" i="19"/>
  <c r="BG35" i="19"/>
  <c r="BG10" i="19"/>
  <c r="BG11" i="19"/>
  <c r="BG15" i="19"/>
  <c r="BG20" i="19"/>
  <c r="BG21" i="19"/>
  <c r="BG22" i="19"/>
  <c r="BG23" i="19"/>
  <c r="BG24" i="19"/>
  <c r="BG25" i="19"/>
  <c r="BG26" i="19"/>
  <c r="BG30" i="19"/>
  <c r="BG32" i="19"/>
  <c r="AN23" i="19"/>
  <c r="AN37" i="19" s="1"/>
  <c r="AM23" i="19"/>
  <c r="AM37" i="19" s="1"/>
  <c r="C37" i="19" l="1"/>
  <c r="BG9" i="19"/>
  <c r="BG37" i="19" l="1"/>
  <c r="BD37" i="19" l="1"/>
</calcChain>
</file>

<file path=xl/sharedStrings.xml><?xml version="1.0" encoding="utf-8"?>
<sst xmlns="http://schemas.openxmlformats.org/spreadsheetml/2006/main" count="123" uniqueCount="71">
  <si>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</si>
  <si>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</si>
  <si>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</si>
  <si>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</si>
  <si>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</si>
  <si>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</si>
  <si>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</si>
  <si>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</si>
  <si>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</si>
  <si>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</si>
  <si>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</si>
  <si>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UNION BANK OF INDIA</t>
  </si>
  <si>
    <t>SLBC PUNJAB</t>
  </si>
  <si>
    <t>HDFC BANK</t>
  </si>
  <si>
    <t>IDBI BANK</t>
  </si>
  <si>
    <t>ICICI BANK</t>
  </si>
  <si>
    <t>YES BANK</t>
  </si>
  <si>
    <r>
      <t xml:space="preserve">                                                                                   </t>
    </r>
    <r>
      <rPr>
        <b/>
        <sz val="15"/>
        <rFont val="Calibri"/>
        <family val="2"/>
      </rPr>
      <t xml:space="preserve"> (Amount in Lakhs)</t>
    </r>
  </si>
  <si>
    <t>Sr. No.</t>
  </si>
  <si>
    <t>Number of MUDRA Cards Issued as on date</t>
  </si>
  <si>
    <t>%age of NPA Amount to Total O/S</t>
  </si>
  <si>
    <t xml:space="preserve">Sanctioned </t>
  </si>
  <si>
    <t>Disbursed</t>
  </si>
  <si>
    <t>Sanctioned</t>
  </si>
  <si>
    <t>A/cs</t>
  </si>
  <si>
    <t>Amt.</t>
  </si>
  <si>
    <t>TOTAL</t>
  </si>
  <si>
    <t>Name of Banks</t>
  </si>
  <si>
    <t>J&amp;K BANK</t>
  </si>
  <si>
    <t>CAPITAL SMALL FINANCE BANK</t>
  </si>
  <si>
    <t>KOTAK MAHINDRA BANK</t>
  </si>
  <si>
    <t>FEDERAL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</si>
  <si>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</si>
  <si>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</si>
  <si>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</si>
  <si>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</si>
  <si>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</si>
  <si>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</si>
  <si>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</si>
  <si>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</si>
  <si>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SHISHU</t>
  </si>
  <si>
    <t>%age Achievement</t>
  </si>
  <si>
    <t xml:space="preserve">      KISHORE                                                                           </t>
  </si>
  <si>
    <t xml:space="preserve">TARUN                                                               </t>
  </si>
  <si>
    <t xml:space="preserve">TOTAL </t>
  </si>
  <si>
    <t>out of (2) disbursement to WOMEN beneficiaries</t>
  </si>
  <si>
    <t>out of (2) disbursement to SC/ST beneficiaries</t>
  </si>
  <si>
    <t>out of (7) disbursement to WOMEN beneficiaries</t>
  </si>
  <si>
    <t>out of (7) disbursement to SC/ST beneficiaries</t>
  </si>
  <si>
    <t>out of (12) disbursement to WOMEN beneficiaries</t>
  </si>
  <si>
    <t>out of (12) disbursement to SC/ST beneficiaries</t>
  </si>
  <si>
    <t>disbursement to WOMEN beneficiaries</t>
  </si>
  <si>
    <t>disbursement to SC/ST beneficiaries</t>
  </si>
  <si>
    <t>Annual Target Amount (01.04.2020 To 31.03.2021)</t>
  </si>
  <si>
    <t>Achievement against Target Amount (01.04.2020 to 30.06.2020)</t>
  </si>
  <si>
    <t>Achievement against Target Amount (01.04.2020 to 31.12.2020)</t>
  </si>
  <si>
    <t>Achievement against Target Amount (01.07.2020 to 30.09.2020)</t>
  </si>
  <si>
    <t>Achievement against Number (01.04.2020 to 30.06.2020)</t>
  </si>
  <si>
    <t>Achievement against Number (01.07.2020 to 30.09.2020)</t>
  </si>
  <si>
    <t>Achievement Number of Accounts (01.04.2020 to 31.12.2020)</t>
  </si>
  <si>
    <t>Total Outstanding as on 31.03.2021</t>
  </si>
  <si>
    <t>Q.E MARCH 2021 (01.01.2021 TO 31.03.2021)</t>
  </si>
  <si>
    <t>Total Outstanding as on 31.03.2021 (Column 5+10+15)</t>
  </si>
  <si>
    <t>Prorata Target (01.04.2020 to 31.03.2021)</t>
  </si>
  <si>
    <t>Achievement against Target Amount (01.04.2020 to 31.03.2021)</t>
  </si>
  <si>
    <t>Achievement Number of Accounts (01.04.2020 to 31.03.2021)</t>
  </si>
  <si>
    <t>Total NPA under PMMY as on 31.03.2021</t>
  </si>
  <si>
    <t>Achievement Number of Accounts (01.09.2020 to 30.12.2020)</t>
  </si>
  <si>
    <t>Achievement against Target Amount (01.09.2020 to 31.12.2020)</t>
  </si>
  <si>
    <t>PRADHAN MANTRI MUDRA YOJANA (PMMY) - Progress as on 31.03.2021</t>
  </si>
  <si>
    <t>Annexure - 18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</si>
</sst>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  <charset val="1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Tahoma"/>
      <family val="2"/>
    </font>
    <font>
      <sz val="14"/>
      <name val="Times New Roman"/>
      <family val="1"/>
    </font>
    <font>
      <b/>
      <sz val="14"/>
      <name val="Tahoma"/>
      <family val="2"/>
    </font>
    <font>
      <b/>
      <sz val="15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Arial1"/>
    </font>
    <font>
      <sz val="10"/>
      <name val="Arial"/>
      <family val="2"/>
    </font>
    <font>
      <sz val="14"/>
      <name val="Calibri"/>
      <family val="2"/>
      <charset val="1"/>
    </font>
    <font>
      <b/>
      <sz val="30"/>
      <name val="Calibri"/>
      <family val="2"/>
      <scheme val="minor"/>
    </font>
    <font>
      <b/>
      <sz val="10"/>
      <name val="Tahoma"/>
      <family val="2"/>
    </font>
    <font>
      <b/>
      <sz val="10"/>
      <name val="Calibri"/>
      <family val="2"/>
      <scheme val="minor"/>
    </font>
    <font>
      <b/>
      <sz val="16"/>
      <name val="Tahoma"/>
      <family val="2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b/>
      <sz val="20"/>
      <name val="Tahoma"/>
      <family val="2"/>
    </font>
    <font>
      <sz val="21"/>
      <name val="Calibri"/>
      <family val="2"/>
      <scheme val="minor"/>
    </font>
    <font>
      <b/>
      <sz val="21"/>
      <name val="Tahoma"/>
      <family val="2"/>
    </font>
    <font>
      <b/>
      <sz val="20"/>
      <color theme="1"/>
      <name val="Tahoma"/>
      <family val="2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44" fontId="10" fillId="0" borderId="0" applyFont="0" applyFill="0" applyBorder="0" applyAlignment="0" applyProtection="0"/>
    <xf numFmtId="0" fontId="11" fillId="0" borderId="0"/>
    <xf numFmtId="0" fontId="12" fillId="0" borderId="0" applyNumberFormat="0" applyBorder="0" applyProtection="0"/>
    <xf numFmtId="0" fontId="10" fillId="0" borderId="0"/>
    <xf numFmtId="0" fontId="13" fillId="0" borderId="0"/>
    <xf numFmtId="0" fontId="10" fillId="0" borderId="0"/>
    <xf numFmtId="0" fontId="7" fillId="0" borderId="0"/>
    <xf numFmtId="0" fontId="14" fillId="0" borderId="0"/>
  </cellStyleXfs>
  <cellXfs count="126">
    <xf numFmtId="0" fontId="0" fillId="0" borderId="0" xfId="0"/>
    <xf numFmtId="0" fontId="5" fillId="0" borderId="0" xfId="0" applyFont="1" applyFill="1"/>
    <xf numFmtId="0" fontId="16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horizontal="center" vertical="top" wrapText="1"/>
    </xf>
    <xf numFmtId="1" fontId="18" fillId="0" borderId="17" xfId="0" applyNumberFormat="1" applyFont="1" applyFill="1" applyBorder="1" applyAlignment="1">
      <alignment vertical="center" wrapText="1"/>
    </xf>
    <xf numFmtId="0" fontId="16" fillId="0" borderId="35" xfId="0" applyFont="1" applyFill="1" applyBorder="1" applyAlignment="1">
      <alignment horizontal="center" vertical="top" wrapText="1"/>
    </xf>
    <xf numFmtId="0" fontId="16" fillId="0" borderId="34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17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9" fillId="0" borderId="0" xfId="0" applyFont="1" applyFill="1"/>
    <xf numFmtId="0" fontId="21" fillId="0" borderId="17" xfId="0" applyFont="1" applyFill="1" applyBorder="1" applyAlignment="1">
      <alignment vertical="center" wrapText="1"/>
    </xf>
    <xf numFmtId="2" fontId="21" fillId="0" borderId="17" xfId="0" applyNumberFormat="1" applyFont="1" applyFill="1" applyBorder="1" applyAlignment="1">
      <alignment vertical="center" wrapText="1"/>
    </xf>
    <xf numFmtId="1" fontId="21" fillId="0" borderId="11" xfId="0" applyNumberFormat="1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33" xfId="0" applyFont="1" applyFill="1" applyBorder="1" applyAlignment="1">
      <alignment vertical="center" wrapText="1"/>
    </xf>
    <xf numFmtId="0" fontId="21" fillId="0" borderId="37" xfId="0" applyFont="1" applyFill="1" applyBorder="1" applyAlignment="1">
      <alignment vertical="center" wrapText="1"/>
    </xf>
    <xf numFmtId="1" fontId="21" fillId="0" borderId="37" xfId="0" applyNumberFormat="1" applyFont="1" applyFill="1" applyBorder="1" applyAlignment="1">
      <alignment vertical="center" wrapText="1"/>
    </xf>
    <xf numFmtId="2" fontId="21" fillId="0" borderId="37" xfId="0" applyNumberFormat="1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1" fontId="23" fillId="0" borderId="29" xfId="0" applyNumberFormat="1" applyFont="1" applyFill="1" applyBorder="1" applyAlignment="1">
      <alignment vertical="center"/>
    </xf>
    <xf numFmtId="0" fontId="23" fillId="0" borderId="31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vertical="center" wrapText="1"/>
    </xf>
    <xf numFmtId="0" fontId="22" fillId="0" borderId="0" xfId="0" applyFont="1" applyFill="1"/>
    <xf numFmtId="0" fontId="5" fillId="2" borderId="0" xfId="0" applyFont="1" applyFill="1"/>
    <xf numFmtId="1" fontId="21" fillId="0" borderId="17" xfId="0" applyNumberFormat="1" applyFont="1" applyFill="1" applyBorder="1" applyAlignment="1">
      <alignment horizontal="right" vertical="center" wrapText="1"/>
    </xf>
    <xf numFmtId="1" fontId="21" fillId="0" borderId="17" xfId="0" applyNumberFormat="1" applyFont="1" applyFill="1" applyBorder="1" applyAlignment="1">
      <alignment vertical="center" wrapText="1"/>
    </xf>
    <xf numFmtId="1" fontId="21" fillId="0" borderId="37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/>
    </xf>
    <xf numFmtId="0" fontId="22" fillId="0" borderId="20" xfId="0" applyFont="1" applyFill="1" applyBorder="1"/>
    <xf numFmtId="2" fontId="21" fillId="0" borderId="31" xfId="0" applyNumberFormat="1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1" fillId="0" borderId="11" xfId="0" applyFont="1" applyFill="1" applyBorder="1"/>
    <xf numFmtId="0" fontId="21" fillId="0" borderId="17" xfId="0" applyFont="1" applyFill="1" applyBorder="1"/>
    <xf numFmtId="0" fontId="25" fillId="0" borderId="0" xfId="0" applyFont="1" applyFill="1"/>
    <xf numFmtId="0" fontId="20" fillId="0" borderId="8" xfId="0" applyFont="1" applyFill="1" applyBorder="1" applyAlignment="1"/>
    <xf numFmtId="0" fontId="19" fillId="0" borderId="8" xfId="0" applyFont="1" applyFill="1" applyBorder="1" applyAlignment="1"/>
    <xf numFmtId="0" fontId="16" fillId="0" borderId="24" xfId="0" applyFont="1" applyFill="1" applyBorder="1" applyAlignment="1">
      <alignment horizontal="center" vertical="top" wrapText="1"/>
    </xf>
    <xf numFmtId="0" fontId="16" fillId="0" borderId="52" xfId="0" applyFont="1" applyFill="1" applyBorder="1" applyAlignment="1">
      <alignment horizontal="center" vertical="top" wrapText="1"/>
    </xf>
    <xf numFmtId="2" fontId="21" fillId="0" borderId="52" xfId="0" applyNumberFormat="1" applyFont="1" applyFill="1" applyBorder="1" applyAlignment="1">
      <alignment vertical="center" wrapText="1"/>
    </xf>
    <xf numFmtId="1" fontId="21" fillId="0" borderId="52" xfId="0" applyNumberFormat="1" applyFont="1" applyFill="1" applyBorder="1" applyAlignment="1">
      <alignment vertical="center" wrapText="1"/>
    </xf>
    <xf numFmtId="2" fontId="21" fillId="0" borderId="13" xfId="0" applyNumberFormat="1" applyFont="1" applyFill="1" applyBorder="1" applyAlignment="1">
      <alignment vertical="center" wrapText="1"/>
    </xf>
    <xf numFmtId="1" fontId="24" fillId="0" borderId="17" xfId="0" applyNumberFormat="1" applyFont="1" applyFill="1" applyBorder="1" applyAlignment="1">
      <alignment vertical="center" wrapText="1"/>
    </xf>
    <xf numFmtId="1" fontId="21" fillId="0" borderId="26" xfId="1" applyNumberFormat="1" applyFont="1" applyFill="1" applyBorder="1" applyAlignment="1">
      <alignment vertical="center"/>
    </xf>
    <xf numFmtId="1" fontId="21" fillId="0" borderId="17" xfId="1" applyNumberFormat="1" applyFont="1" applyFill="1" applyBorder="1" applyAlignment="1">
      <alignment vertical="center"/>
    </xf>
    <xf numFmtId="1" fontId="21" fillId="0" borderId="17" xfId="0" applyNumberFormat="1" applyFont="1" applyFill="1" applyBorder="1" applyAlignment="1">
      <alignment horizontal="right" vertical="center"/>
    </xf>
    <xf numFmtId="1" fontId="21" fillId="0" borderId="39" xfId="0" applyNumberFormat="1" applyFont="1" applyFill="1" applyBorder="1" applyAlignment="1">
      <alignment vertical="center" wrapText="1"/>
    </xf>
    <xf numFmtId="1" fontId="21" fillId="0" borderId="53" xfId="0" applyNumberFormat="1" applyFont="1" applyFill="1" applyBorder="1" applyAlignment="1">
      <alignment vertical="center" wrapText="1"/>
    </xf>
    <xf numFmtId="1" fontId="21" fillId="0" borderId="27" xfId="1" applyNumberFormat="1" applyFont="1" applyFill="1" applyBorder="1" applyAlignment="1">
      <alignment vertical="center"/>
    </xf>
    <xf numFmtId="1" fontId="21" fillId="0" borderId="11" xfId="0" applyNumberFormat="1" applyFont="1" applyFill="1" applyBorder="1" applyAlignment="1">
      <alignment horizontal="right" vertical="center" wrapText="1"/>
    </xf>
    <xf numFmtId="1" fontId="21" fillId="0" borderId="11" xfId="1" applyNumberFormat="1" applyFont="1" applyFill="1" applyBorder="1" applyAlignment="1">
      <alignment vertical="center"/>
    </xf>
    <xf numFmtId="1" fontId="21" fillId="0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Fill="1" applyBorder="1" applyAlignment="1">
      <alignment vertical="center"/>
    </xf>
    <xf numFmtId="1" fontId="21" fillId="0" borderId="27" xfId="0" applyNumberFormat="1" applyFont="1" applyFill="1" applyBorder="1"/>
    <xf numFmtId="1" fontId="21" fillId="0" borderId="11" xfId="0" applyNumberFormat="1" applyFont="1" applyFill="1" applyBorder="1"/>
    <xf numFmtId="1" fontId="21" fillId="0" borderId="28" xfId="1" applyNumberFormat="1" applyFont="1" applyFill="1" applyBorder="1" applyAlignment="1">
      <alignment vertical="center"/>
    </xf>
    <xf numFmtId="1" fontId="21" fillId="0" borderId="33" xfId="1" applyNumberFormat="1" applyFont="1" applyFill="1" applyBorder="1" applyAlignment="1">
      <alignment vertical="center"/>
    </xf>
    <xf numFmtId="1" fontId="21" fillId="0" borderId="50" xfId="0" applyNumberFormat="1" applyFont="1" applyFill="1" applyBorder="1" applyAlignment="1">
      <alignment vertical="center" wrapText="1"/>
    </xf>
    <xf numFmtId="1" fontId="21" fillId="0" borderId="12" xfId="0" applyNumberFormat="1" applyFont="1" applyFill="1" applyBorder="1" applyAlignment="1">
      <alignment vertical="center" wrapText="1"/>
    </xf>
    <xf numFmtId="1" fontId="23" fillId="0" borderId="31" xfId="0" applyNumberFormat="1" applyFont="1" applyFill="1" applyBorder="1" applyAlignment="1">
      <alignment vertical="center" wrapText="1"/>
    </xf>
    <xf numFmtId="1" fontId="23" fillId="0" borderId="36" xfId="0" applyNumberFormat="1" applyFont="1" applyFill="1" applyBorder="1" applyAlignment="1">
      <alignment vertical="center" wrapText="1"/>
    </xf>
    <xf numFmtId="1" fontId="23" fillId="0" borderId="54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top" wrapText="1"/>
    </xf>
    <xf numFmtId="0" fontId="16" fillId="0" borderId="49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44" xfId="0" applyFont="1" applyFill="1" applyBorder="1" applyAlignment="1">
      <alignment horizontal="center" vertical="top" wrapText="1"/>
    </xf>
    <xf numFmtId="0" fontId="16" fillId="0" borderId="51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/>
    <xf numFmtId="0" fontId="15" fillId="0" borderId="2" xfId="0" applyFont="1" applyFill="1" applyBorder="1" applyAlignment="1"/>
    <xf numFmtId="0" fontId="3" fillId="0" borderId="1" xfId="0" applyFont="1" applyFill="1" applyBorder="1" applyAlignment="1">
      <alignment vertical="center" wrapText="1"/>
    </xf>
  </cellXfs>
  <cellStyles count="14">
    <cellStyle name="Currency 2" xfId="6"/>
    <cellStyle name="Excel Built-in Normal" xfId="2"/>
    <cellStyle name="Excel Built-in Normal 1" xfId="7"/>
    <cellStyle name="Excel Built-in Normal 2" xfId="8"/>
    <cellStyle name="Excel Built-in Normal 4" xfId="3"/>
    <cellStyle name="Normal" xfId="0" builtinId="0"/>
    <cellStyle name="Normal 2" xfId="1"/>
    <cellStyle name="Normal 2 2" xfId="5"/>
    <cellStyle name="Normal 3" xfId="9"/>
    <cellStyle name="Normal 3 2" xfId="10"/>
    <cellStyle name="Normal 4" xfId="11"/>
    <cellStyle name="Normal 5" xfId="12"/>
    <cellStyle name="Normal 6" xfId="4"/>
    <cellStyle name="TableStyleLight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G38"/>
  <sheetViews>
    <sheetView tabSelected="1" view="pageBreakPreview" topLeftCell="A19" zoomScale="40" zoomScaleNormal="100" zoomScaleSheetLayoutView="40" workbookViewId="0">
      <selection activeCell="O12" sqref="O12"/>
    </sheetView>
  </sheetViews>
  <sheetFormatPr defaultColWidth="8.88671875" defaultRowHeight="14.4"/>
  <cols>
    <col min="1" max="1" width="7.6640625" style="1" customWidth="1"/>
    <col min="2" max="2" width="40.88671875" style="1" customWidth="1"/>
    <col min="3" max="3" width="16" style="1" customWidth="1"/>
    <col min="4" max="4" width="16.5546875" style="1" customWidth="1"/>
    <col min="5" max="5" width="16.77734375" style="1" customWidth="1"/>
    <col min="6" max="6" width="18.44140625" style="1" customWidth="1"/>
    <col min="7" max="7" width="18.88671875" style="1" customWidth="1"/>
    <col min="8" max="8" width="19.109375" style="1" customWidth="1"/>
    <col min="9" max="9" width="16.5546875" style="1" customWidth="1"/>
    <col min="10" max="10" width="13.5546875" style="1" customWidth="1"/>
    <col min="11" max="11" width="20.5546875" style="1" customWidth="1"/>
    <col min="12" max="12" width="17.21875" style="1" customWidth="1"/>
    <col min="13" max="14" width="14.33203125" style="1" customWidth="1"/>
    <col min="15" max="15" width="15.5546875" style="1" customWidth="1"/>
    <col min="16" max="16" width="13.6640625" style="1" customWidth="1"/>
    <col min="17" max="17" width="11.5546875" style="1" customWidth="1"/>
    <col min="18" max="18" width="11.33203125" style="1" customWidth="1"/>
    <col min="19" max="19" width="13.6640625" style="1" customWidth="1"/>
    <col min="20" max="20" width="13.5546875" style="1" customWidth="1"/>
    <col min="21" max="21" width="17.77734375" style="1" customWidth="1"/>
    <col min="22" max="22" width="17" style="1" customWidth="1"/>
    <col min="23" max="23" width="13.33203125" style="1" customWidth="1"/>
    <col min="24" max="24" width="15.5546875" style="1" customWidth="1"/>
    <col min="25" max="25" width="11.33203125" style="1" customWidth="1"/>
    <col min="26" max="26" width="14.88671875" style="1" customWidth="1"/>
    <col min="27" max="27" width="13.6640625" style="1" customWidth="1"/>
    <col min="28" max="28" width="14.5546875" style="1" customWidth="1"/>
    <col min="29" max="29" width="13.77734375" style="1" customWidth="1"/>
    <col min="30" max="31" width="14.21875" style="1" customWidth="1"/>
    <col min="32" max="32" width="17" style="1" customWidth="1"/>
    <col min="33" max="40" width="17.88671875" style="1" customWidth="1"/>
    <col min="41" max="41" width="24.109375" style="1" customWidth="1"/>
    <col min="42" max="44" width="17.88671875" style="1" customWidth="1"/>
    <col min="45" max="53" width="17.88671875" style="1" hidden="1" customWidth="1"/>
    <col min="54" max="55" width="17.88671875" style="1" customWidth="1"/>
    <col min="56" max="56" width="19.88671875" style="1" customWidth="1"/>
    <col min="57" max="59" width="17.88671875" style="1" customWidth="1"/>
    <col min="60" max="16384" width="8.88671875" style="1"/>
  </cols>
  <sheetData>
    <row r="1" spans="1:59" s="14" customFormat="1" ht="33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 t="s">
        <v>70</v>
      </c>
      <c r="AF1" s="41"/>
      <c r="BE1" s="40" t="s">
        <v>70</v>
      </c>
      <c r="BF1" s="40"/>
      <c r="BG1" s="40"/>
    </row>
    <row r="2" spans="1:59" ht="39" thickBot="1">
      <c r="A2" s="67" t="s">
        <v>69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4"/>
    </row>
    <row r="3" spans="1:59" s="125" customFormat="1" ht="20.399999999999999" customHeight="1" thickBot="1">
      <c r="A3" s="119" t="s">
        <v>17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</row>
    <row r="4" spans="1:59" ht="75.599999999999994" customHeight="1" thickBot="1">
      <c r="A4" s="104" t="s">
        <v>18</v>
      </c>
      <c r="B4" s="107" t="s">
        <v>27</v>
      </c>
      <c r="C4" s="110" t="s">
        <v>40</v>
      </c>
      <c r="D4" s="111"/>
      <c r="E4" s="111"/>
      <c r="F4" s="111"/>
      <c r="G4" s="111"/>
      <c r="H4" s="111"/>
      <c r="I4" s="111"/>
      <c r="J4" s="111"/>
      <c r="K4" s="111"/>
      <c r="L4" s="112"/>
      <c r="M4" s="113" t="s">
        <v>42</v>
      </c>
      <c r="N4" s="114"/>
      <c r="O4" s="114"/>
      <c r="P4" s="114"/>
      <c r="Q4" s="114"/>
      <c r="R4" s="114"/>
      <c r="S4" s="114"/>
      <c r="T4" s="114"/>
      <c r="U4" s="114"/>
      <c r="V4" s="115"/>
      <c r="W4" s="113" t="s">
        <v>43</v>
      </c>
      <c r="X4" s="114"/>
      <c r="Y4" s="114"/>
      <c r="Z4" s="114"/>
      <c r="AA4" s="114"/>
      <c r="AB4" s="114"/>
      <c r="AC4" s="114"/>
      <c r="AD4" s="114"/>
      <c r="AE4" s="114"/>
      <c r="AF4" s="114"/>
      <c r="AG4" s="75" t="s">
        <v>44</v>
      </c>
      <c r="AH4" s="76"/>
      <c r="AI4" s="76"/>
      <c r="AJ4" s="76"/>
      <c r="AK4" s="76"/>
      <c r="AL4" s="76"/>
      <c r="AM4" s="76"/>
      <c r="AN4" s="76"/>
      <c r="AO4" s="69" t="s">
        <v>62</v>
      </c>
      <c r="AP4" s="70"/>
      <c r="AQ4" s="80" t="s">
        <v>19</v>
      </c>
      <c r="AR4" s="88" t="s">
        <v>53</v>
      </c>
      <c r="AS4" s="83" t="s">
        <v>63</v>
      </c>
      <c r="AT4" s="83" t="s">
        <v>57</v>
      </c>
      <c r="AU4" s="83" t="s">
        <v>58</v>
      </c>
      <c r="AV4" s="83" t="s">
        <v>54</v>
      </c>
      <c r="AW4" s="83" t="s">
        <v>56</v>
      </c>
      <c r="AX4" s="83" t="s">
        <v>59</v>
      </c>
      <c r="AY4" s="83" t="s">
        <v>55</v>
      </c>
      <c r="AZ4" s="83" t="s">
        <v>67</v>
      </c>
      <c r="BA4" s="83" t="s">
        <v>68</v>
      </c>
      <c r="BB4" s="83" t="s">
        <v>65</v>
      </c>
      <c r="BC4" s="83" t="s">
        <v>64</v>
      </c>
      <c r="BD4" s="83" t="s">
        <v>41</v>
      </c>
      <c r="BE4" s="120" t="s">
        <v>66</v>
      </c>
      <c r="BF4" s="120"/>
      <c r="BG4" s="77" t="s">
        <v>20</v>
      </c>
    </row>
    <row r="5" spans="1:59" s="39" customFormat="1" ht="32.4" customHeight="1" thickBot="1">
      <c r="A5" s="105"/>
      <c r="B5" s="108"/>
      <c r="C5" s="91" t="s">
        <v>61</v>
      </c>
      <c r="D5" s="91"/>
      <c r="E5" s="91"/>
      <c r="F5" s="91"/>
      <c r="G5" s="91"/>
      <c r="H5" s="91"/>
      <c r="I5" s="91"/>
      <c r="J5" s="92"/>
      <c r="K5" s="93" t="s">
        <v>60</v>
      </c>
      <c r="L5" s="94"/>
      <c r="M5" s="91" t="s">
        <v>61</v>
      </c>
      <c r="N5" s="91"/>
      <c r="O5" s="91"/>
      <c r="P5" s="91"/>
      <c r="Q5" s="91"/>
      <c r="R5" s="91"/>
      <c r="S5" s="91"/>
      <c r="T5" s="92"/>
      <c r="U5" s="93" t="s">
        <v>60</v>
      </c>
      <c r="V5" s="94"/>
      <c r="W5" s="91" t="s">
        <v>61</v>
      </c>
      <c r="X5" s="91"/>
      <c r="Y5" s="91"/>
      <c r="Z5" s="91"/>
      <c r="AA5" s="91"/>
      <c r="AB5" s="91"/>
      <c r="AC5" s="91"/>
      <c r="AD5" s="92"/>
      <c r="AE5" s="93" t="s">
        <v>60</v>
      </c>
      <c r="AF5" s="116"/>
      <c r="AG5" s="101" t="s">
        <v>61</v>
      </c>
      <c r="AH5" s="91"/>
      <c r="AI5" s="91"/>
      <c r="AJ5" s="91"/>
      <c r="AK5" s="91"/>
      <c r="AL5" s="91"/>
      <c r="AM5" s="91"/>
      <c r="AN5" s="92"/>
      <c r="AO5" s="71"/>
      <c r="AP5" s="72"/>
      <c r="AQ5" s="81"/>
      <c r="AR5" s="89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121"/>
      <c r="BF5" s="121"/>
      <c r="BG5" s="78"/>
    </row>
    <row r="6" spans="1:59" ht="113.25" customHeight="1" thickBot="1">
      <c r="A6" s="105"/>
      <c r="B6" s="108"/>
      <c r="C6" s="101" t="s">
        <v>21</v>
      </c>
      <c r="D6" s="103"/>
      <c r="E6" s="102" t="s">
        <v>22</v>
      </c>
      <c r="F6" s="103"/>
      <c r="G6" s="102" t="s">
        <v>45</v>
      </c>
      <c r="H6" s="103"/>
      <c r="I6" s="102" t="s">
        <v>46</v>
      </c>
      <c r="J6" s="92"/>
      <c r="K6" s="95"/>
      <c r="L6" s="96"/>
      <c r="M6" s="101" t="s">
        <v>23</v>
      </c>
      <c r="N6" s="103"/>
      <c r="O6" s="102" t="s">
        <v>22</v>
      </c>
      <c r="P6" s="103"/>
      <c r="Q6" s="102" t="s">
        <v>47</v>
      </c>
      <c r="R6" s="103"/>
      <c r="S6" s="102" t="s">
        <v>48</v>
      </c>
      <c r="T6" s="92"/>
      <c r="U6" s="95"/>
      <c r="V6" s="96"/>
      <c r="W6" s="91" t="s">
        <v>23</v>
      </c>
      <c r="X6" s="103"/>
      <c r="Y6" s="102" t="s">
        <v>22</v>
      </c>
      <c r="Z6" s="103"/>
      <c r="AA6" s="102" t="s">
        <v>49</v>
      </c>
      <c r="AB6" s="103"/>
      <c r="AC6" s="102" t="s">
        <v>50</v>
      </c>
      <c r="AD6" s="92"/>
      <c r="AE6" s="95"/>
      <c r="AF6" s="117"/>
      <c r="AG6" s="101" t="s">
        <v>23</v>
      </c>
      <c r="AH6" s="103"/>
      <c r="AI6" s="102" t="s">
        <v>22</v>
      </c>
      <c r="AJ6" s="103"/>
      <c r="AK6" s="102" t="s">
        <v>51</v>
      </c>
      <c r="AL6" s="103"/>
      <c r="AM6" s="102" t="s">
        <v>52</v>
      </c>
      <c r="AN6" s="91"/>
      <c r="AO6" s="73"/>
      <c r="AP6" s="74"/>
      <c r="AQ6" s="82"/>
      <c r="AR6" s="89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122"/>
      <c r="BF6" s="122"/>
      <c r="BG6" s="78"/>
    </row>
    <row r="7" spans="1:59" ht="15" customHeight="1" thickBot="1">
      <c r="A7" s="106"/>
      <c r="B7" s="109"/>
      <c r="C7" s="8" t="s">
        <v>24</v>
      </c>
      <c r="D7" s="6" t="s">
        <v>25</v>
      </c>
      <c r="E7" s="6" t="s">
        <v>24</v>
      </c>
      <c r="F7" s="6" t="s">
        <v>25</v>
      </c>
      <c r="G7" s="6" t="s">
        <v>24</v>
      </c>
      <c r="H7" s="6" t="s">
        <v>25</v>
      </c>
      <c r="I7" s="6" t="s">
        <v>24</v>
      </c>
      <c r="J7" s="6" t="s">
        <v>25</v>
      </c>
      <c r="K7" s="6" t="s">
        <v>24</v>
      </c>
      <c r="L7" s="6" t="s">
        <v>25</v>
      </c>
      <c r="M7" s="6" t="s">
        <v>24</v>
      </c>
      <c r="N7" s="6" t="s">
        <v>25</v>
      </c>
      <c r="O7" s="6" t="s">
        <v>24</v>
      </c>
      <c r="P7" s="6" t="s">
        <v>25</v>
      </c>
      <c r="Q7" s="6" t="s">
        <v>24</v>
      </c>
      <c r="R7" s="6" t="s">
        <v>25</v>
      </c>
      <c r="S7" s="6" t="s">
        <v>24</v>
      </c>
      <c r="T7" s="6" t="s">
        <v>25</v>
      </c>
      <c r="U7" s="6" t="s">
        <v>24</v>
      </c>
      <c r="V7" s="6" t="s">
        <v>25</v>
      </c>
      <c r="W7" s="6" t="s">
        <v>24</v>
      </c>
      <c r="X7" s="6" t="s">
        <v>25</v>
      </c>
      <c r="Y7" s="6" t="s">
        <v>24</v>
      </c>
      <c r="Z7" s="6" t="s">
        <v>25</v>
      </c>
      <c r="AA7" s="6" t="s">
        <v>24</v>
      </c>
      <c r="AB7" s="6" t="s">
        <v>25</v>
      </c>
      <c r="AC7" s="6" t="s">
        <v>24</v>
      </c>
      <c r="AD7" s="6" t="s">
        <v>25</v>
      </c>
      <c r="AE7" s="6" t="s">
        <v>24</v>
      </c>
      <c r="AF7" s="9" t="s">
        <v>25</v>
      </c>
      <c r="AG7" s="42" t="s">
        <v>24</v>
      </c>
      <c r="AH7" s="6" t="s">
        <v>25</v>
      </c>
      <c r="AI7" s="6" t="s">
        <v>24</v>
      </c>
      <c r="AJ7" s="6" t="s">
        <v>25</v>
      </c>
      <c r="AK7" s="6" t="s">
        <v>24</v>
      </c>
      <c r="AL7" s="6" t="s">
        <v>25</v>
      </c>
      <c r="AM7" s="6" t="s">
        <v>24</v>
      </c>
      <c r="AN7" s="9" t="s">
        <v>25</v>
      </c>
      <c r="AO7" s="6" t="s">
        <v>24</v>
      </c>
      <c r="AP7" s="6" t="s">
        <v>25</v>
      </c>
      <c r="AQ7" s="10"/>
      <c r="AR7" s="90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6" t="s">
        <v>24</v>
      </c>
      <c r="BF7" s="6" t="s">
        <v>25</v>
      </c>
      <c r="BG7" s="79"/>
    </row>
    <row r="8" spans="1:59" ht="14.4" customHeight="1">
      <c r="A8" s="11"/>
      <c r="B8" s="12"/>
      <c r="C8" s="99">
        <v>1</v>
      </c>
      <c r="D8" s="98"/>
      <c r="E8" s="97">
        <v>2</v>
      </c>
      <c r="F8" s="98"/>
      <c r="G8" s="97">
        <v>3</v>
      </c>
      <c r="H8" s="98"/>
      <c r="I8" s="97">
        <v>4</v>
      </c>
      <c r="J8" s="98"/>
      <c r="K8" s="97">
        <v>5</v>
      </c>
      <c r="L8" s="98"/>
      <c r="M8" s="97">
        <v>6</v>
      </c>
      <c r="N8" s="98"/>
      <c r="O8" s="97">
        <v>7</v>
      </c>
      <c r="P8" s="98"/>
      <c r="Q8" s="97">
        <v>8</v>
      </c>
      <c r="R8" s="98"/>
      <c r="S8" s="97">
        <v>9</v>
      </c>
      <c r="T8" s="98"/>
      <c r="U8" s="97">
        <v>10</v>
      </c>
      <c r="V8" s="98"/>
      <c r="W8" s="97">
        <v>11</v>
      </c>
      <c r="X8" s="98"/>
      <c r="Y8" s="97">
        <v>12</v>
      </c>
      <c r="Z8" s="98"/>
      <c r="AA8" s="97">
        <v>13</v>
      </c>
      <c r="AB8" s="98"/>
      <c r="AC8" s="97">
        <v>14</v>
      </c>
      <c r="AD8" s="98"/>
      <c r="AE8" s="97">
        <v>15</v>
      </c>
      <c r="AF8" s="99"/>
      <c r="AG8" s="100">
        <v>16</v>
      </c>
      <c r="AH8" s="98"/>
      <c r="AI8" s="97">
        <v>17</v>
      </c>
      <c r="AJ8" s="98"/>
      <c r="AK8" s="97">
        <v>18</v>
      </c>
      <c r="AL8" s="98"/>
      <c r="AM8" s="97">
        <v>19</v>
      </c>
      <c r="AN8" s="98"/>
      <c r="AO8" s="97">
        <v>20</v>
      </c>
      <c r="AP8" s="98"/>
      <c r="AQ8" s="2">
        <v>17</v>
      </c>
      <c r="AR8" s="2">
        <v>18</v>
      </c>
      <c r="AS8" s="2"/>
      <c r="AT8" s="2"/>
      <c r="AU8" s="2"/>
      <c r="AV8" s="2"/>
      <c r="AW8" s="2"/>
      <c r="AX8" s="2"/>
      <c r="AY8" s="2">
        <v>20</v>
      </c>
      <c r="AZ8" s="2"/>
      <c r="BA8" s="2"/>
      <c r="BB8" s="2"/>
      <c r="BC8" s="2"/>
      <c r="BD8" s="2">
        <v>21</v>
      </c>
      <c r="BE8" s="86">
        <v>22</v>
      </c>
      <c r="BF8" s="87"/>
      <c r="BG8" s="43">
        <v>23</v>
      </c>
    </row>
    <row r="9" spans="1:59" s="29" customFormat="1" ht="41.4" customHeight="1">
      <c r="A9" s="3">
        <v>1</v>
      </c>
      <c r="B9" s="4" t="s">
        <v>9</v>
      </c>
      <c r="C9" s="48">
        <v>6219</v>
      </c>
      <c r="D9" s="49">
        <v>722</v>
      </c>
      <c r="E9" s="50">
        <v>4015</v>
      </c>
      <c r="F9" s="30">
        <v>606</v>
      </c>
      <c r="G9" s="30">
        <v>1641</v>
      </c>
      <c r="H9" s="30">
        <v>449</v>
      </c>
      <c r="I9" s="30">
        <v>731</v>
      </c>
      <c r="J9" s="30">
        <v>164</v>
      </c>
      <c r="K9" s="30">
        <v>82059</v>
      </c>
      <c r="L9" s="30">
        <v>27346</v>
      </c>
      <c r="M9" s="30">
        <v>2577</v>
      </c>
      <c r="N9" s="30">
        <v>2454</v>
      </c>
      <c r="O9" s="31">
        <v>1072</v>
      </c>
      <c r="P9" s="31">
        <v>2299</v>
      </c>
      <c r="Q9" s="31">
        <v>664</v>
      </c>
      <c r="R9" s="31">
        <v>856</v>
      </c>
      <c r="S9" s="31">
        <v>171</v>
      </c>
      <c r="T9" s="30">
        <v>261</v>
      </c>
      <c r="U9" s="30">
        <v>51003</v>
      </c>
      <c r="V9" s="30">
        <v>61263</v>
      </c>
      <c r="W9" s="31">
        <v>868</v>
      </c>
      <c r="X9" s="31">
        <v>1923</v>
      </c>
      <c r="Y9" s="31">
        <v>238</v>
      </c>
      <c r="Z9" s="31">
        <v>1649</v>
      </c>
      <c r="AA9" s="31">
        <v>31</v>
      </c>
      <c r="AB9" s="31">
        <v>235</v>
      </c>
      <c r="AC9" s="31">
        <v>13</v>
      </c>
      <c r="AD9" s="31">
        <v>103</v>
      </c>
      <c r="AE9" s="31">
        <v>8577</v>
      </c>
      <c r="AF9" s="51">
        <v>48483</v>
      </c>
      <c r="AG9" s="52">
        <f t="shared" ref="AG9:AN10" si="0">C9+M9+W9</f>
        <v>9664</v>
      </c>
      <c r="AH9" s="31">
        <f t="shared" ref="AH9" si="1">D9+N9+X9</f>
        <v>5099</v>
      </c>
      <c r="AI9" s="31">
        <f t="shared" ref="AI9" si="2">E9+O9+Y9</f>
        <v>5325</v>
      </c>
      <c r="AJ9" s="31">
        <f t="shared" ref="AJ9" si="3">F9+P9+Z9</f>
        <v>4554</v>
      </c>
      <c r="AK9" s="31">
        <f t="shared" ref="AK9" si="4">G9+Q9+AA9</f>
        <v>2336</v>
      </c>
      <c r="AL9" s="31">
        <f t="shared" ref="AL9" si="5">H9+R9+AB9</f>
        <v>1540</v>
      </c>
      <c r="AM9" s="31">
        <f t="shared" ref="AM9" si="6">I9+S9+AC9</f>
        <v>915</v>
      </c>
      <c r="AN9" s="31">
        <f t="shared" ref="AN9" si="7">J9+T9+AD9</f>
        <v>528</v>
      </c>
      <c r="AO9" s="31">
        <f t="shared" ref="AO9:AO36" si="8">K9+U9+AE9</f>
        <v>141639</v>
      </c>
      <c r="AP9" s="31">
        <f t="shared" ref="AP9:AP36" si="9">L9+V9+AF9</f>
        <v>137092</v>
      </c>
      <c r="AQ9" s="15">
        <v>2988</v>
      </c>
      <c r="AR9" s="15">
        <v>82044</v>
      </c>
      <c r="AS9" s="31">
        <f t="shared" ref="AS9:AS36" si="10">AR9*3/4</f>
        <v>61533</v>
      </c>
      <c r="AT9" s="31">
        <v>12184</v>
      </c>
      <c r="AU9" s="31">
        <v>19758</v>
      </c>
      <c r="AV9" s="31">
        <v>25741.730530000001</v>
      </c>
      <c r="AW9" s="31">
        <v>29103</v>
      </c>
      <c r="AX9" s="31">
        <f>AT9+AU9+AG9</f>
        <v>41606</v>
      </c>
      <c r="AY9" s="31">
        <f>AV9+AW9+AH9</f>
        <v>59943.730530000001</v>
      </c>
      <c r="AZ9" s="30">
        <v>25679</v>
      </c>
      <c r="BA9" s="30">
        <v>12564</v>
      </c>
      <c r="BB9" s="31">
        <f>AZ9+AT9+AU9+AG9</f>
        <v>67285</v>
      </c>
      <c r="BC9" s="31">
        <f>BA9+AU9+AV9+AH9</f>
        <v>63162.730530000001</v>
      </c>
      <c r="BD9" s="16">
        <f>BC9/AR9*100</f>
        <v>76.986410377358496</v>
      </c>
      <c r="BE9" s="15">
        <v>23900</v>
      </c>
      <c r="BF9" s="31">
        <v>23892</v>
      </c>
      <c r="BG9" s="44">
        <f t="shared" ref="BG9:BG27" si="11">BF9/AP9*100</f>
        <v>17.427712776821405</v>
      </c>
    </row>
    <row r="10" spans="1:59" ht="41.4" customHeight="1">
      <c r="A10" s="3">
        <v>2</v>
      </c>
      <c r="B10" s="4" t="s">
        <v>8</v>
      </c>
      <c r="C10" s="53">
        <v>856</v>
      </c>
      <c r="D10" s="53">
        <v>193</v>
      </c>
      <c r="E10" s="53">
        <v>856</v>
      </c>
      <c r="F10" s="53">
        <v>172</v>
      </c>
      <c r="G10" s="53">
        <v>166</v>
      </c>
      <c r="H10" s="53">
        <v>49</v>
      </c>
      <c r="I10" s="53">
        <v>40</v>
      </c>
      <c r="J10" s="53">
        <v>11</v>
      </c>
      <c r="K10" s="54">
        <v>10432</v>
      </c>
      <c r="L10" s="54">
        <v>2807.32</v>
      </c>
      <c r="M10" s="53">
        <v>1186</v>
      </c>
      <c r="N10" s="53">
        <v>2481</v>
      </c>
      <c r="O10" s="53">
        <v>1186</v>
      </c>
      <c r="P10" s="53">
        <v>1910</v>
      </c>
      <c r="Q10" s="53">
        <v>203</v>
      </c>
      <c r="R10" s="53">
        <v>346</v>
      </c>
      <c r="S10" s="53">
        <v>28</v>
      </c>
      <c r="T10" s="53">
        <v>48</v>
      </c>
      <c r="U10" s="54">
        <v>15683</v>
      </c>
      <c r="V10" s="54">
        <v>22929.47</v>
      </c>
      <c r="W10" s="31">
        <v>147</v>
      </c>
      <c r="X10" s="31">
        <v>1243</v>
      </c>
      <c r="Y10" s="31">
        <v>147</v>
      </c>
      <c r="Z10" s="31">
        <v>919</v>
      </c>
      <c r="AA10" s="31">
        <v>7</v>
      </c>
      <c r="AB10" s="31">
        <v>58</v>
      </c>
      <c r="AC10" s="31">
        <v>1</v>
      </c>
      <c r="AD10" s="31">
        <v>6</v>
      </c>
      <c r="AE10" s="31">
        <v>3150</v>
      </c>
      <c r="AF10" s="51">
        <v>19413.379999999994</v>
      </c>
      <c r="AG10" s="52">
        <f t="shared" ref="AG10:AG22" si="12">C10+M10+W10</f>
        <v>2189</v>
      </c>
      <c r="AH10" s="31">
        <f t="shared" si="0"/>
        <v>3917</v>
      </c>
      <c r="AI10" s="31">
        <f t="shared" si="0"/>
        <v>2189</v>
      </c>
      <c r="AJ10" s="31">
        <f t="shared" si="0"/>
        <v>3001</v>
      </c>
      <c r="AK10" s="31">
        <f t="shared" si="0"/>
        <v>376</v>
      </c>
      <c r="AL10" s="31">
        <f t="shared" si="0"/>
        <v>453</v>
      </c>
      <c r="AM10" s="31">
        <f t="shared" si="0"/>
        <v>69</v>
      </c>
      <c r="AN10" s="31">
        <f t="shared" si="0"/>
        <v>65</v>
      </c>
      <c r="AO10" s="31">
        <f t="shared" si="8"/>
        <v>29265</v>
      </c>
      <c r="AP10" s="31">
        <f t="shared" si="9"/>
        <v>45150.17</v>
      </c>
      <c r="AQ10" s="17">
        <v>5043</v>
      </c>
      <c r="AR10" s="31">
        <v>30000</v>
      </c>
      <c r="AS10" s="31">
        <f t="shared" si="10"/>
        <v>22500</v>
      </c>
      <c r="AT10" s="31">
        <v>0</v>
      </c>
      <c r="AU10" s="31">
        <v>6054</v>
      </c>
      <c r="AV10" s="31">
        <v>0</v>
      </c>
      <c r="AW10" s="31">
        <v>103.19999999999999</v>
      </c>
      <c r="AX10" s="31">
        <f t="shared" ref="AX10:AX36" si="13">AT10+AU10+AG10</f>
        <v>8243</v>
      </c>
      <c r="AY10" s="31">
        <f t="shared" ref="AY10:AY36" si="14">AV10+AW10+AH10</f>
        <v>4020.2</v>
      </c>
      <c r="AZ10" s="30">
        <v>2189</v>
      </c>
      <c r="BA10" s="30">
        <v>3917</v>
      </c>
      <c r="BB10" s="31">
        <f t="shared" ref="BB10:BC36" si="15">AZ10+AT10+AU10+AG10</f>
        <v>10432</v>
      </c>
      <c r="BC10" s="31">
        <f t="shared" si="15"/>
        <v>13888</v>
      </c>
      <c r="BD10" s="16">
        <f t="shared" ref="BD10:BD37" si="16">BC10/AR10*100</f>
        <v>46.293333333333329</v>
      </c>
      <c r="BE10" s="15">
        <v>1746</v>
      </c>
      <c r="BF10" s="31">
        <v>2439</v>
      </c>
      <c r="BG10" s="44">
        <f t="shared" si="11"/>
        <v>5.4019730158269619</v>
      </c>
    </row>
    <row r="11" spans="1:59" s="29" customFormat="1" ht="41.4" customHeight="1">
      <c r="A11" s="3">
        <v>3</v>
      </c>
      <c r="B11" s="4" t="s">
        <v>0</v>
      </c>
      <c r="C11" s="53">
        <v>1680</v>
      </c>
      <c r="D11" s="55">
        <v>804</v>
      </c>
      <c r="E11" s="56">
        <v>1574.0000000000007</v>
      </c>
      <c r="F11" s="56">
        <v>694</v>
      </c>
      <c r="G11" s="56">
        <v>292.04426746391658</v>
      </c>
      <c r="H11" s="56">
        <v>183</v>
      </c>
      <c r="I11" s="56">
        <v>308.00000000000006</v>
      </c>
      <c r="J11" s="54">
        <v>251.00000000000009</v>
      </c>
      <c r="K11" s="54">
        <v>7842</v>
      </c>
      <c r="L11" s="54">
        <v>3142.0000000000005</v>
      </c>
      <c r="M11" s="56">
        <v>1047.0000000000002</v>
      </c>
      <c r="N11" s="56">
        <v>1347.0000000000002</v>
      </c>
      <c r="O11" s="57">
        <v>811</v>
      </c>
      <c r="P11" s="57">
        <v>1159</v>
      </c>
      <c r="Q11" s="57">
        <v>166</v>
      </c>
      <c r="R11" s="57">
        <v>231.00000000000003</v>
      </c>
      <c r="S11" s="57">
        <v>212.00000000000003</v>
      </c>
      <c r="T11" s="54">
        <v>330.99999999999994</v>
      </c>
      <c r="U11" s="54">
        <v>5984.0000000000018</v>
      </c>
      <c r="V11" s="54">
        <v>8415.0000000000018</v>
      </c>
      <c r="W11" s="31">
        <v>63.617546195686309</v>
      </c>
      <c r="X11" s="31">
        <v>454.26904080357258</v>
      </c>
      <c r="Y11" s="31">
        <v>63.617546195686309</v>
      </c>
      <c r="Z11" s="31">
        <v>326.39562593427712</v>
      </c>
      <c r="AA11" s="31">
        <v>11</v>
      </c>
      <c r="AB11" s="31">
        <v>63</v>
      </c>
      <c r="AC11" s="31">
        <v>16</v>
      </c>
      <c r="AD11" s="31">
        <v>103</v>
      </c>
      <c r="AE11" s="31">
        <v>691.00000000000011</v>
      </c>
      <c r="AF11" s="51">
        <v>4981</v>
      </c>
      <c r="AG11" s="52">
        <f t="shared" si="12"/>
        <v>2790.6175461956864</v>
      </c>
      <c r="AH11" s="31">
        <f t="shared" ref="AH11:AH22" si="17">D11+N11+X11</f>
        <v>2605.2690408035724</v>
      </c>
      <c r="AI11" s="31">
        <f t="shared" ref="AI11:AI22" si="18">E11+O11+Y11</f>
        <v>2448.6175461956873</v>
      </c>
      <c r="AJ11" s="31">
        <f t="shared" ref="AJ11:AJ22" si="19">F11+P11+Z11</f>
        <v>2179.3956259342772</v>
      </c>
      <c r="AK11" s="31">
        <f t="shared" ref="AK11:AK22" si="20">G11+Q11+AA11</f>
        <v>469.04426746391658</v>
      </c>
      <c r="AL11" s="31">
        <f t="shared" ref="AL11:AL22" si="21">H11+R11+AB11</f>
        <v>477</v>
      </c>
      <c r="AM11" s="31">
        <f t="shared" ref="AM11:AM22" si="22">I11+S11+AC11</f>
        <v>536.00000000000011</v>
      </c>
      <c r="AN11" s="31">
        <f t="shared" ref="AN11:AN22" si="23">J11+T11+AD11</f>
        <v>685</v>
      </c>
      <c r="AO11" s="31">
        <f t="shared" si="8"/>
        <v>14517.000000000002</v>
      </c>
      <c r="AP11" s="31">
        <f t="shared" si="9"/>
        <v>16538</v>
      </c>
      <c r="AQ11" s="18">
        <v>0</v>
      </c>
      <c r="AR11" s="15">
        <v>10500</v>
      </c>
      <c r="AS11" s="31">
        <f t="shared" si="10"/>
        <v>7875</v>
      </c>
      <c r="AT11" s="31">
        <v>300</v>
      </c>
      <c r="AU11" s="31">
        <v>552</v>
      </c>
      <c r="AV11" s="31">
        <v>411</v>
      </c>
      <c r="AW11" s="31">
        <v>993</v>
      </c>
      <c r="AX11" s="31">
        <f t="shared" si="13"/>
        <v>3642.6175461956864</v>
      </c>
      <c r="AY11" s="31">
        <f t="shared" si="14"/>
        <v>4009.2690408035724</v>
      </c>
      <c r="AZ11" s="30">
        <v>1157</v>
      </c>
      <c r="BA11" s="30">
        <v>1331</v>
      </c>
      <c r="BB11" s="31">
        <f t="shared" si="15"/>
        <v>4799.6175461956864</v>
      </c>
      <c r="BC11" s="31">
        <f t="shared" si="15"/>
        <v>4899.2690408035724</v>
      </c>
      <c r="BD11" s="16">
        <f t="shared" si="16"/>
        <v>46.659705150510213</v>
      </c>
      <c r="BE11" s="15">
        <v>533</v>
      </c>
      <c r="BF11" s="31">
        <v>609</v>
      </c>
      <c r="BG11" s="44">
        <f t="shared" si="11"/>
        <v>3.682428346837586</v>
      </c>
    </row>
    <row r="12" spans="1:59" s="29" customFormat="1" ht="41.4" customHeight="1">
      <c r="A12" s="3">
        <v>4</v>
      </c>
      <c r="B12" s="4" t="s">
        <v>1</v>
      </c>
      <c r="C12" s="53">
        <v>110</v>
      </c>
      <c r="D12" s="55">
        <v>41.965000000000003</v>
      </c>
      <c r="E12" s="56">
        <v>110</v>
      </c>
      <c r="F12" s="56">
        <v>41.965000000000003</v>
      </c>
      <c r="G12" s="56"/>
      <c r="H12" s="56"/>
      <c r="I12" s="56"/>
      <c r="J12" s="54"/>
      <c r="K12" s="54">
        <v>3248</v>
      </c>
      <c r="L12" s="54">
        <v>984.05441669999982</v>
      </c>
      <c r="M12" s="56">
        <v>228</v>
      </c>
      <c r="N12" s="56">
        <v>481.12428999999997</v>
      </c>
      <c r="O12" s="57">
        <v>228</v>
      </c>
      <c r="P12" s="57">
        <v>481.12428999999997</v>
      </c>
      <c r="Q12" s="57"/>
      <c r="R12" s="57"/>
      <c r="S12" s="57"/>
      <c r="T12" s="54"/>
      <c r="U12" s="54">
        <v>3135</v>
      </c>
      <c r="V12" s="54">
        <v>5086.5881171999999</v>
      </c>
      <c r="W12" s="31">
        <v>36</v>
      </c>
      <c r="X12" s="31">
        <v>301.87164999999999</v>
      </c>
      <c r="Y12" s="31">
        <v>36</v>
      </c>
      <c r="Z12" s="31">
        <v>301.87164999999999</v>
      </c>
      <c r="AA12" s="31"/>
      <c r="AB12" s="31"/>
      <c r="AC12" s="31"/>
      <c r="AD12" s="31"/>
      <c r="AE12" s="31">
        <v>769</v>
      </c>
      <c r="AF12" s="51">
        <v>5110.3485368000011</v>
      </c>
      <c r="AG12" s="52">
        <f t="shared" si="12"/>
        <v>374</v>
      </c>
      <c r="AH12" s="31">
        <f t="shared" si="17"/>
        <v>824.96093999999994</v>
      </c>
      <c r="AI12" s="31">
        <f t="shared" si="18"/>
        <v>374</v>
      </c>
      <c r="AJ12" s="31">
        <f t="shared" si="19"/>
        <v>824.96093999999994</v>
      </c>
      <c r="AK12" s="31">
        <f t="shared" si="20"/>
        <v>0</v>
      </c>
      <c r="AL12" s="31">
        <f t="shared" si="21"/>
        <v>0</v>
      </c>
      <c r="AM12" s="31">
        <f t="shared" si="22"/>
        <v>0</v>
      </c>
      <c r="AN12" s="31">
        <f t="shared" si="23"/>
        <v>0</v>
      </c>
      <c r="AO12" s="31">
        <f t="shared" si="8"/>
        <v>7152</v>
      </c>
      <c r="AP12" s="31">
        <f t="shared" si="9"/>
        <v>11180.991070700002</v>
      </c>
      <c r="AQ12" s="18"/>
      <c r="AR12" s="15">
        <v>14350</v>
      </c>
      <c r="AS12" s="31">
        <f t="shared" si="10"/>
        <v>10762.5</v>
      </c>
      <c r="AT12" s="31">
        <v>352</v>
      </c>
      <c r="AU12" s="31">
        <v>108</v>
      </c>
      <c r="AV12" s="31">
        <v>234.58498510000015</v>
      </c>
      <c r="AW12" s="31">
        <v>289.03000000000003</v>
      </c>
      <c r="AX12" s="31">
        <f t="shared" si="13"/>
        <v>834</v>
      </c>
      <c r="AY12" s="31">
        <f t="shared" si="14"/>
        <v>1348.5759251000002</v>
      </c>
      <c r="AZ12" s="30">
        <v>374</v>
      </c>
      <c r="BA12" s="30">
        <v>824.96093999999994</v>
      </c>
      <c r="BB12" s="31">
        <f t="shared" si="15"/>
        <v>1208</v>
      </c>
      <c r="BC12" s="31">
        <f t="shared" si="15"/>
        <v>1992.5068651000001</v>
      </c>
      <c r="BD12" s="16">
        <f t="shared" si="16"/>
        <v>13.885065262020907</v>
      </c>
      <c r="BE12" s="15">
        <v>660</v>
      </c>
      <c r="BF12" s="31">
        <v>962.92497589999994</v>
      </c>
      <c r="BG12" s="44">
        <f t="shared" si="11"/>
        <v>8.6121612101396181</v>
      </c>
    </row>
    <row r="13" spans="1:59" s="29" customFormat="1" ht="41.4" customHeight="1">
      <c r="A13" s="3">
        <v>5</v>
      </c>
      <c r="B13" s="4" t="s">
        <v>2</v>
      </c>
      <c r="C13" s="53">
        <v>0</v>
      </c>
      <c r="D13" s="55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4">
        <v>0</v>
      </c>
      <c r="K13" s="54">
        <v>4237</v>
      </c>
      <c r="L13" s="54">
        <v>1114.81</v>
      </c>
      <c r="M13" s="56">
        <v>0</v>
      </c>
      <c r="N13" s="56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4">
        <v>0</v>
      </c>
      <c r="U13" s="54">
        <v>4434</v>
      </c>
      <c r="V13" s="54">
        <v>6469.55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705</v>
      </c>
      <c r="AF13" s="51">
        <v>3746.7900000000004</v>
      </c>
      <c r="AG13" s="52">
        <f t="shared" si="12"/>
        <v>0</v>
      </c>
      <c r="AH13" s="31">
        <f t="shared" si="17"/>
        <v>0</v>
      </c>
      <c r="AI13" s="31">
        <f t="shared" si="18"/>
        <v>0</v>
      </c>
      <c r="AJ13" s="31">
        <f t="shared" si="19"/>
        <v>0</v>
      </c>
      <c r="AK13" s="31">
        <f t="shared" si="20"/>
        <v>0</v>
      </c>
      <c r="AL13" s="31">
        <f t="shared" si="21"/>
        <v>0</v>
      </c>
      <c r="AM13" s="31">
        <f t="shared" si="22"/>
        <v>0</v>
      </c>
      <c r="AN13" s="31">
        <f t="shared" si="23"/>
        <v>0</v>
      </c>
      <c r="AO13" s="31">
        <f t="shared" si="8"/>
        <v>9376</v>
      </c>
      <c r="AP13" s="31">
        <f t="shared" si="9"/>
        <v>11331.150000000001</v>
      </c>
      <c r="AQ13" s="18"/>
      <c r="AR13" s="15">
        <v>9800</v>
      </c>
      <c r="AS13" s="31">
        <f t="shared" si="10"/>
        <v>7350</v>
      </c>
      <c r="AT13" s="31">
        <v>5813</v>
      </c>
      <c r="AU13" s="31">
        <v>0</v>
      </c>
      <c r="AV13" s="31">
        <v>9142.0659369999994</v>
      </c>
      <c r="AW13" s="31">
        <v>0</v>
      </c>
      <c r="AX13" s="31">
        <f t="shared" si="13"/>
        <v>5813</v>
      </c>
      <c r="AY13" s="31">
        <f t="shared" si="14"/>
        <v>9142.0659369999994</v>
      </c>
      <c r="AZ13" s="30">
        <v>0</v>
      </c>
      <c r="BA13" s="30">
        <v>0</v>
      </c>
      <c r="BB13" s="31">
        <f t="shared" si="15"/>
        <v>5813</v>
      </c>
      <c r="BC13" s="31">
        <f t="shared" si="15"/>
        <v>9142.0659369999994</v>
      </c>
      <c r="BD13" s="16">
        <f t="shared" si="16"/>
        <v>93.286387112244896</v>
      </c>
      <c r="BE13" s="15">
        <v>1357</v>
      </c>
      <c r="BF13" s="31">
        <v>1327.2200000000003</v>
      </c>
      <c r="BG13" s="44">
        <f t="shared" si="11"/>
        <v>11.713021184963575</v>
      </c>
    </row>
    <row r="14" spans="1:59" s="29" customFormat="1" ht="41.4" customHeight="1">
      <c r="A14" s="3">
        <v>6</v>
      </c>
      <c r="B14" s="4" t="s">
        <v>3</v>
      </c>
      <c r="C14" s="53">
        <v>80</v>
      </c>
      <c r="D14" s="55">
        <v>23.71</v>
      </c>
      <c r="E14" s="56">
        <v>80</v>
      </c>
      <c r="F14" s="56">
        <v>23.71</v>
      </c>
      <c r="G14" s="56">
        <v>6</v>
      </c>
      <c r="H14" s="56">
        <v>0.9</v>
      </c>
      <c r="I14" s="56">
        <v>0</v>
      </c>
      <c r="J14" s="54">
        <v>0</v>
      </c>
      <c r="K14" s="54">
        <v>846</v>
      </c>
      <c r="L14" s="54">
        <v>407.33</v>
      </c>
      <c r="M14" s="56">
        <v>14</v>
      </c>
      <c r="N14" s="56">
        <v>25.1</v>
      </c>
      <c r="O14" s="57">
        <v>14</v>
      </c>
      <c r="P14" s="57">
        <v>25.1</v>
      </c>
      <c r="Q14" s="57">
        <v>0</v>
      </c>
      <c r="R14" s="57">
        <v>0</v>
      </c>
      <c r="S14" s="57">
        <v>0</v>
      </c>
      <c r="T14" s="54">
        <v>0</v>
      </c>
      <c r="U14" s="54">
        <v>783</v>
      </c>
      <c r="V14" s="54">
        <v>2841.6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484</v>
      </c>
      <c r="AF14" s="51">
        <v>4049.2</v>
      </c>
      <c r="AG14" s="52">
        <v>94</v>
      </c>
      <c r="AH14" s="31">
        <f t="shared" si="17"/>
        <v>48.81</v>
      </c>
      <c r="AI14" s="31">
        <f t="shared" si="18"/>
        <v>94</v>
      </c>
      <c r="AJ14" s="31">
        <f t="shared" si="19"/>
        <v>48.81</v>
      </c>
      <c r="AK14" s="31">
        <f t="shared" si="20"/>
        <v>6</v>
      </c>
      <c r="AL14" s="31">
        <f t="shared" si="21"/>
        <v>0.9</v>
      </c>
      <c r="AM14" s="31">
        <f t="shared" si="22"/>
        <v>0</v>
      </c>
      <c r="AN14" s="31">
        <f t="shared" si="23"/>
        <v>0</v>
      </c>
      <c r="AO14" s="31">
        <f t="shared" si="8"/>
        <v>2113</v>
      </c>
      <c r="AP14" s="31">
        <f t="shared" si="9"/>
        <v>7298.1299999999992</v>
      </c>
      <c r="AQ14" s="18"/>
      <c r="AR14" s="15">
        <v>3589</v>
      </c>
      <c r="AS14" s="31">
        <f t="shared" si="10"/>
        <v>2691.75</v>
      </c>
      <c r="AT14" s="31">
        <v>16</v>
      </c>
      <c r="AU14" s="31">
        <v>123</v>
      </c>
      <c r="AV14" s="31">
        <v>30</v>
      </c>
      <c r="AW14" s="31">
        <v>268</v>
      </c>
      <c r="AX14" s="31">
        <f t="shared" si="13"/>
        <v>233</v>
      </c>
      <c r="AY14" s="31">
        <f t="shared" si="14"/>
        <v>346.81</v>
      </c>
      <c r="AZ14" s="30">
        <v>24</v>
      </c>
      <c r="BA14" s="30">
        <v>9.36</v>
      </c>
      <c r="BB14" s="31">
        <f t="shared" si="15"/>
        <v>257</v>
      </c>
      <c r="BC14" s="31">
        <f t="shared" si="15"/>
        <v>211.17000000000002</v>
      </c>
      <c r="BD14" s="16">
        <f t="shared" si="16"/>
        <v>5.8838116466982449</v>
      </c>
      <c r="BE14" s="15">
        <v>130</v>
      </c>
      <c r="BF14" s="31">
        <v>262</v>
      </c>
      <c r="BG14" s="44">
        <f t="shared" si="11"/>
        <v>3.5899607159642271</v>
      </c>
    </row>
    <row r="15" spans="1:59" s="29" customFormat="1" ht="41.4" customHeight="1">
      <c r="A15" s="3">
        <v>7</v>
      </c>
      <c r="B15" s="4" t="s">
        <v>4</v>
      </c>
      <c r="C15" s="53">
        <v>2795</v>
      </c>
      <c r="D15" s="53">
        <v>621.54870000000005</v>
      </c>
      <c r="E15" s="53">
        <v>2792</v>
      </c>
      <c r="F15" s="53">
        <v>618.74070000000006</v>
      </c>
      <c r="G15" s="53">
        <v>942</v>
      </c>
      <c r="H15" s="53">
        <v>214.29010000000002</v>
      </c>
      <c r="I15" s="53">
        <v>433</v>
      </c>
      <c r="J15" s="53">
        <v>104.01500000000003</v>
      </c>
      <c r="K15" s="53">
        <v>22225</v>
      </c>
      <c r="L15" s="53">
        <v>4704.8331043000007</v>
      </c>
      <c r="M15" s="53">
        <v>2118</v>
      </c>
      <c r="N15" s="53">
        <v>3812.1060219000001</v>
      </c>
      <c r="O15" s="53">
        <v>2090</v>
      </c>
      <c r="P15" s="53">
        <v>3703.0928350000004</v>
      </c>
      <c r="Q15" s="53">
        <v>601</v>
      </c>
      <c r="R15" s="53">
        <v>886.72109499999999</v>
      </c>
      <c r="S15" s="53">
        <v>149</v>
      </c>
      <c r="T15" s="53">
        <v>238.83801500000001</v>
      </c>
      <c r="U15" s="53">
        <v>13777</v>
      </c>
      <c r="V15" s="53">
        <v>21604.472832949999</v>
      </c>
      <c r="W15" s="31">
        <v>165</v>
      </c>
      <c r="X15" s="31">
        <v>1402.3433300000002</v>
      </c>
      <c r="Y15" s="31">
        <v>163</v>
      </c>
      <c r="Z15" s="31">
        <v>1353.57557</v>
      </c>
      <c r="AA15" s="31">
        <v>3</v>
      </c>
      <c r="AB15" s="31">
        <v>13.480327500000001</v>
      </c>
      <c r="AC15" s="31">
        <v>6</v>
      </c>
      <c r="AD15" s="31">
        <v>50.6</v>
      </c>
      <c r="AE15" s="31">
        <v>2158</v>
      </c>
      <c r="AF15" s="51">
        <v>14687.3446718</v>
      </c>
      <c r="AG15" s="52">
        <f t="shared" si="12"/>
        <v>5078</v>
      </c>
      <c r="AH15" s="31">
        <f t="shared" si="17"/>
        <v>5835.9980519000001</v>
      </c>
      <c r="AI15" s="31">
        <f t="shared" si="18"/>
        <v>5045</v>
      </c>
      <c r="AJ15" s="31">
        <f t="shared" si="19"/>
        <v>5675.4091050000006</v>
      </c>
      <c r="AK15" s="31">
        <f t="shared" si="20"/>
        <v>1546</v>
      </c>
      <c r="AL15" s="31">
        <f t="shared" si="21"/>
        <v>1114.4915225</v>
      </c>
      <c r="AM15" s="31">
        <f t="shared" si="22"/>
        <v>588</v>
      </c>
      <c r="AN15" s="31">
        <f t="shared" si="23"/>
        <v>393.45301500000005</v>
      </c>
      <c r="AO15" s="31">
        <f t="shared" si="8"/>
        <v>38160</v>
      </c>
      <c r="AP15" s="31">
        <f t="shared" si="9"/>
        <v>40996.650609049997</v>
      </c>
      <c r="AQ15" s="18">
        <v>0</v>
      </c>
      <c r="AR15" s="15">
        <v>32000</v>
      </c>
      <c r="AS15" s="31">
        <f t="shared" si="10"/>
        <v>24000</v>
      </c>
      <c r="AT15" s="31">
        <v>14375</v>
      </c>
      <c r="AU15" s="31">
        <v>9286</v>
      </c>
      <c r="AV15" s="31">
        <v>13400</v>
      </c>
      <c r="AW15" s="31">
        <v>9956.0000000000018</v>
      </c>
      <c r="AX15" s="31">
        <f t="shared" si="13"/>
        <v>28739</v>
      </c>
      <c r="AY15" s="31">
        <f t="shared" si="14"/>
        <v>29191.998051900002</v>
      </c>
      <c r="AZ15" s="30">
        <v>2363</v>
      </c>
      <c r="BA15" s="30">
        <v>3251</v>
      </c>
      <c r="BB15" s="31">
        <f t="shared" si="15"/>
        <v>31102</v>
      </c>
      <c r="BC15" s="31">
        <f t="shared" si="15"/>
        <v>31772.998051900002</v>
      </c>
      <c r="BD15" s="16">
        <f t="shared" si="16"/>
        <v>99.290618912187497</v>
      </c>
      <c r="BE15" s="15">
        <v>3882</v>
      </c>
      <c r="BF15" s="31">
        <v>3955.5669321</v>
      </c>
      <c r="BG15" s="44">
        <f t="shared" si="11"/>
        <v>9.6485124353715133</v>
      </c>
    </row>
    <row r="16" spans="1:59" s="29" customFormat="1" ht="41.4" customHeight="1">
      <c r="A16" s="3">
        <v>8</v>
      </c>
      <c r="B16" s="4" t="s">
        <v>5</v>
      </c>
      <c r="C16" s="53">
        <v>1521</v>
      </c>
      <c r="D16" s="53">
        <v>226.89952000000002</v>
      </c>
      <c r="E16" s="53">
        <v>1521</v>
      </c>
      <c r="F16" s="53">
        <v>209.29812240000001</v>
      </c>
      <c r="G16" s="53">
        <v>490</v>
      </c>
      <c r="H16" s="53">
        <v>62.801611699999988</v>
      </c>
      <c r="I16" s="53">
        <v>305</v>
      </c>
      <c r="J16" s="53">
        <v>32.232289999999999</v>
      </c>
      <c r="K16" s="53">
        <v>11603</v>
      </c>
      <c r="L16" s="53">
        <v>1125.8749124999999</v>
      </c>
      <c r="M16" s="53">
        <v>486</v>
      </c>
      <c r="N16" s="53">
        <v>1149.81584</v>
      </c>
      <c r="O16" s="53">
        <v>486</v>
      </c>
      <c r="P16" s="53">
        <v>1050.5594493000001</v>
      </c>
      <c r="Q16" s="53">
        <v>90</v>
      </c>
      <c r="R16" s="53">
        <v>142.20501680000001</v>
      </c>
      <c r="S16" s="53">
        <v>50</v>
      </c>
      <c r="T16" s="53">
        <v>71.994040000000012</v>
      </c>
      <c r="U16" s="53">
        <v>7248</v>
      </c>
      <c r="V16" s="53">
        <v>9032.4682123000002</v>
      </c>
      <c r="W16" s="53">
        <v>169</v>
      </c>
      <c r="X16" s="53">
        <v>1413.1178500000001</v>
      </c>
      <c r="Y16" s="53">
        <v>169</v>
      </c>
      <c r="Z16" s="53">
        <v>1307.7850604</v>
      </c>
      <c r="AA16" s="53">
        <v>31</v>
      </c>
      <c r="AB16" s="53">
        <v>216.63475239999997</v>
      </c>
      <c r="AC16" s="53">
        <v>2</v>
      </c>
      <c r="AD16" s="53">
        <v>13.66924</v>
      </c>
      <c r="AE16" s="53">
        <v>1534</v>
      </c>
      <c r="AF16" s="53">
        <v>7795.4078992999985</v>
      </c>
      <c r="AG16" s="52">
        <f t="shared" si="12"/>
        <v>2176</v>
      </c>
      <c r="AH16" s="31">
        <f t="shared" si="17"/>
        <v>2789.8332099999998</v>
      </c>
      <c r="AI16" s="31">
        <f t="shared" si="18"/>
        <v>2176</v>
      </c>
      <c r="AJ16" s="31">
        <f t="shared" si="19"/>
        <v>2567.6426320999999</v>
      </c>
      <c r="AK16" s="31">
        <f t="shared" si="20"/>
        <v>611</v>
      </c>
      <c r="AL16" s="31">
        <f t="shared" si="21"/>
        <v>421.64138089999994</v>
      </c>
      <c r="AM16" s="31">
        <f t="shared" si="22"/>
        <v>357</v>
      </c>
      <c r="AN16" s="31">
        <f t="shared" si="23"/>
        <v>117.89557000000002</v>
      </c>
      <c r="AO16" s="31">
        <f t="shared" si="8"/>
        <v>20385</v>
      </c>
      <c r="AP16" s="31">
        <f t="shared" si="9"/>
        <v>17953.751024099998</v>
      </c>
      <c r="AQ16" s="18"/>
      <c r="AR16" s="15">
        <v>12417</v>
      </c>
      <c r="AS16" s="31">
        <f t="shared" si="10"/>
        <v>9312.75</v>
      </c>
      <c r="AT16" s="31">
        <v>6166</v>
      </c>
      <c r="AU16" s="31">
        <v>6166</v>
      </c>
      <c r="AV16" s="31">
        <v>11579</v>
      </c>
      <c r="AW16" s="31">
        <v>11579</v>
      </c>
      <c r="AX16" s="31">
        <f t="shared" si="13"/>
        <v>14508</v>
      </c>
      <c r="AY16" s="31">
        <f t="shared" si="14"/>
        <v>25947.833210000001</v>
      </c>
      <c r="AZ16" s="30">
        <v>1736</v>
      </c>
      <c r="BA16" s="30">
        <v>1992.3421400000002</v>
      </c>
      <c r="BB16" s="31">
        <f t="shared" si="15"/>
        <v>16244</v>
      </c>
      <c r="BC16" s="31">
        <f t="shared" si="15"/>
        <v>22527.175350000001</v>
      </c>
      <c r="BD16" s="16">
        <f t="shared" si="16"/>
        <v>181.42204517999519</v>
      </c>
      <c r="BE16" s="36">
        <v>472</v>
      </c>
      <c r="BF16" s="47">
        <v>553</v>
      </c>
      <c r="BG16" s="44">
        <f t="shared" si="11"/>
        <v>3.0801362860478974</v>
      </c>
    </row>
    <row r="17" spans="1:59" s="29" customFormat="1" ht="41.4" customHeight="1">
      <c r="A17" s="3">
        <v>9</v>
      </c>
      <c r="B17" s="4" t="s">
        <v>6</v>
      </c>
      <c r="C17" s="53">
        <v>330</v>
      </c>
      <c r="D17" s="53">
        <v>296.26283999999998</v>
      </c>
      <c r="E17" s="53">
        <v>330</v>
      </c>
      <c r="F17" s="53">
        <v>296.26283999999998</v>
      </c>
      <c r="G17" s="53">
        <v>33</v>
      </c>
      <c r="H17" s="53">
        <v>18.572200000000002</v>
      </c>
      <c r="I17" s="53">
        <v>47</v>
      </c>
      <c r="J17" s="53">
        <v>21.61</v>
      </c>
      <c r="K17" s="53">
        <v>2859.25</v>
      </c>
      <c r="L17" s="53">
        <v>1200.4594963000002</v>
      </c>
      <c r="M17" s="53">
        <v>508</v>
      </c>
      <c r="N17" s="53">
        <v>702.40353240000002</v>
      </c>
      <c r="O17" s="53">
        <v>389</v>
      </c>
      <c r="P17" s="53">
        <v>360.34343059999998</v>
      </c>
      <c r="Q17" s="53">
        <v>31.25</v>
      </c>
      <c r="R17" s="53">
        <v>63.647499999999994</v>
      </c>
      <c r="S17" s="53">
        <v>49</v>
      </c>
      <c r="T17" s="53">
        <v>232.97000000000003</v>
      </c>
      <c r="U17" s="54">
        <v>2297</v>
      </c>
      <c r="V17" s="54">
        <v>3256.5758102000004</v>
      </c>
      <c r="W17" s="31">
        <v>78</v>
      </c>
      <c r="X17" s="31">
        <v>686.40482420000001</v>
      </c>
      <c r="Y17" s="31">
        <v>57</v>
      </c>
      <c r="Z17" s="31">
        <v>539.48340790000009</v>
      </c>
      <c r="AA17" s="31">
        <v>0</v>
      </c>
      <c r="AB17" s="31">
        <v>0</v>
      </c>
      <c r="AC17" s="31">
        <v>0</v>
      </c>
      <c r="AD17" s="31">
        <v>0</v>
      </c>
      <c r="AE17" s="31">
        <v>462</v>
      </c>
      <c r="AF17" s="51">
        <v>1814.8680615999999</v>
      </c>
      <c r="AG17" s="52">
        <f t="shared" si="12"/>
        <v>916</v>
      </c>
      <c r="AH17" s="31">
        <f t="shared" si="17"/>
        <v>1685.0711965999999</v>
      </c>
      <c r="AI17" s="31">
        <f t="shared" si="18"/>
        <v>776</v>
      </c>
      <c r="AJ17" s="31">
        <f t="shared" si="19"/>
        <v>1196.0896785</v>
      </c>
      <c r="AK17" s="31">
        <f t="shared" si="20"/>
        <v>64.25</v>
      </c>
      <c r="AL17" s="31">
        <f t="shared" si="21"/>
        <v>82.219699999999989</v>
      </c>
      <c r="AM17" s="31">
        <f t="shared" si="22"/>
        <v>96</v>
      </c>
      <c r="AN17" s="31">
        <f t="shared" si="23"/>
        <v>254.58000000000004</v>
      </c>
      <c r="AO17" s="31">
        <f t="shared" si="8"/>
        <v>5618.25</v>
      </c>
      <c r="AP17" s="31">
        <f t="shared" si="9"/>
        <v>6271.903368100001</v>
      </c>
      <c r="AQ17" s="17">
        <v>0</v>
      </c>
      <c r="AR17" s="31">
        <v>13900</v>
      </c>
      <c r="AS17" s="31">
        <f t="shared" si="10"/>
        <v>10425</v>
      </c>
      <c r="AT17" s="31">
        <v>652</v>
      </c>
      <c r="AU17" s="31">
        <v>0</v>
      </c>
      <c r="AV17" s="31">
        <v>1495.8065000000001</v>
      </c>
      <c r="AW17" s="31">
        <v>0</v>
      </c>
      <c r="AX17" s="31">
        <f t="shared" si="13"/>
        <v>1568</v>
      </c>
      <c r="AY17" s="31">
        <f t="shared" si="14"/>
        <v>3180.8776966</v>
      </c>
      <c r="AZ17" s="30">
        <v>916</v>
      </c>
      <c r="BA17" s="30">
        <v>1685.0711965999999</v>
      </c>
      <c r="BB17" s="31">
        <f t="shared" si="15"/>
        <v>2484</v>
      </c>
      <c r="BC17" s="31">
        <f t="shared" si="15"/>
        <v>4865.9488932000004</v>
      </c>
      <c r="BD17" s="16">
        <f t="shared" si="16"/>
        <v>35.006826569784181</v>
      </c>
      <c r="BE17" s="15">
        <v>590</v>
      </c>
      <c r="BF17" s="31">
        <v>683.85970960000009</v>
      </c>
      <c r="BG17" s="44">
        <f t="shared" si="11"/>
        <v>10.903543461435174</v>
      </c>
    </row>
    <row r="18" spans="1:59" s="29" customFormat="1" ht="41.4" customHeight="1">
      <c r="A18" s="3">
        <v>10</v>
      </c>
      <c r="B18" s="4" t="s">
        <v>7</v>
      </c>
      <c r="C18" s="53">
        <v>218</v>
      </c>
      <c r="D18" s="55">
        <v>109</v>
      </c>
      <c r="E18" s="56">
        <v>218</v>
      </c>
      <c r="F18" s="56">
        <v>109</v>
      </c>
      <c r="G18" s="56">
        <v>40</v>
      </c>
      <c r="H18" s="56">
        <v>19.2</v>
      </c>
      <c r="I18" s="56">
        <v>20</v>
      </c>
      <c r="J18" s="54">
        <v>9.2900000000000009</v>
      </c>
      <c r="K18" s="54">
        <v>3985</v>
      </c>
      <c r="L18" s="54">
        <v>1944.9833333333333</v>
      </c>
      <c r="M18" s="56">
        <v>218</v>
      </c>
      <c r="N18" s="56">
        <v>662.9</v>
      </c>
      <c r="O18" s="57">
        <v>218</v>
      </c>
      <c r="P18" s="57">
        <v>662.9</v>
      </c>
      <c r="Q18" s="57">
        <v>30</v>
      </c>
      <c r="R18" s="57">
        <v>105</v>
      </c>
      <c r="S18" s="57">
        <v>11</v>
      </c>
      <c r="T18" s="54">
        <v>46.600000000000009</v>
      </c>
      <c r="U18" s="54">
        <v>4669</v>
      </c>
      <c r="V18" s="54">
        <v>16204.300000000001</v>
      </c>
      <c r="W18" s="31">
        <v>218</v>
      </c>
      <c r="X18" s="31">
        <v>1761.6</v>
      </c>
      <c r="Y18" s="31">
        <v>218</v>
      </c>
      <c r="Z18" s="31">
        <v>1761.6</v>
      </c>
      <c r="AA18" s="31">
        <v>15</v>
      </c>
      <c r="AB18" s="31">
        <v>132</v>
      </c>
      <c r="AC18" s="31">
        <v>21</v>
      </c>
      <c r="AD18" s="31">
        <v>171</v>
      </c>
      <c r="AE18" s="31">
        <v>5231.34</v>
      </c>
      <c r="AF18" s="51">
        <v>41336.902499999997</v>
      </c>
      <c r="AG18" s="52">
        <f t="shared" si="12"/>
        <v>654</v>
      </c>
      <c r="AH18" s="31">
        <f t="shared" si="17"/>
        <v>2533.5</v>
      </c>
      <c r="AI18" s="31">
        <f t="shared" si="18"/>
        <v>654</v>
      </c>
      <c r="AJ18" s="31">
        <f t="shared" si="19"/>
        <v>2533.5</v>
      </c>
      <c r="AK18" s="31">
        <f t="shared" si="20"/>
        <v>85</v>
      </c>
      <c r="AL18" s="31">
        <f t="shared" si="21"/>
        <v>256.2</v>
      </c>
      <c r="AM18" s="31">
        <f t="shared" si="22"/>
        <v>52</v>
      </c>
      <c r="AN18" s="31">
        <f t="shared" si="23"/>
        <v>226.89000000000001</v>
      </c>
      <c r="AO18" s="31">
        <f t="shared" si="8"/>
        <v>13885.34</v>
      </c>
      <c r="AP18" s="31">
        <f t="shared" si="9"/>
        <v>59486.185833333329</v>
      </c>
      <c r="AQ18" s="18">
        <v>0</v>
      </c>
      <c r="AR18" s="15">
        <v>6685</v>
      </c>
      <c r="AS18" s="31">
        <f t="shared" si="10"/>
        <v>5013.75</v>
      </c>
      <c r="AT18" s="31">
        <v>325</v>
      </c>
      <c r="AU18" s="31">
        <v>341</v>
      </c>
      <c r="AV18" s="31">
        <v>1093</v>
      </c>
      <c r="AW18" s="31">
        <v>1009</v>
      </c>
      <c r="AX18" s="31">
        <f t="shared" si="13"/>
        <v>1320</v>
      </c>
      <c r="AY18" s="31">
        <f t="shared" si="14"/>
        <v>4635.5</v>
      </c>
      <c r="AZ18" s="30">
        <v>360</v>
      </c>
      <c r="BA18" s="30">
        <v>1480.5</v>
      </c>
      <c r="BB18" s="31">
        <f t="shared" si="15"/>
        <v>1680</v>
      </c>
      <c r="BC18" s="31">
        <f t="shared" si="15"/>
        <v>5448</v>
      </c>
      <c r="BD18" s="16">
        <f t="shared" si="16"/>
        <v>81.495886312640238</v>
      </c>
      <c r="BE18" s="15">
        <v>134</v>
      </c>
      <c r="BF18" s="31">
        <v>278</v>
      </c>
      <c r="BG18" s="44">
        <f t="shared" si="11"/>
        <v>0.46733539242017019</v>
      </c>
    </row>
    <row r="19" spans="1:59" s="29" customFormat="1" ht="41.4" customHeight="1">
      <c r="A19" s="3">
        <v>11</v>
      </c>
      <c r="B19" s="4" t="s">
        <v>10</v>
      </c>
      <c r="C19" s="53">
        <v>1316</v>
      </c>
      <c r="D19" s="55">
        <v>124.56565700000002</v>
      </c>
      <c r="E19" s="56">
        <v>1316</v>
      </c>
      <c r="F19" s="56">
        <v>124.56565700000002</v>
      </c>
      <c r="G19" s="56">
        <v>401</v>
      </c>
      <c r="H19" s="56">
        <v>37.668230999999999</v>
      </c>
      <c r="I19" s="56">
        <v>364</v>
      </c>
      <c r="J19" s="54">
        <v>34.033807199999998</v>
      </c>
      <c r="K19" s="54">
        <v>2621</v>
      </c>
      <c r="L19" s="54">
        <v>614.42508699999996</v>
      </c>
      <c r="M19" s="56">
        <v>1149</v>
      </c>
      <c r="N19" s="56">
        <v>4219.4662152000001</v>
      </c>
      <c r="O19" s="57">
        <v>1149</v>
      </c>
      <c r="P19" s="57">
        <v>4219.4662152000001</v>
      </c>
      <c r="Q19" s="57">
        <v>8</v>
      </c>
      <c r="R19" s="57">
        <v>6.31</v>
      </c>
      <c r="S19" s="57">
        <v>77</v>
      </c>
      <c r="T19" s="54">
        <v>223.72529919999997</v>
      </c>
      <c r="U19" s="54">
        <v>10740</v>
      </c>
      <c r="V19" s="54">
        <v>26191.618270200001</v>
      </c>
      <c r="W19" s="31">
        <v>1165</v>
      </c>
      <c r="X19" s="31">
        <v>8102.4890749000006</v>
      </c>
      <c r="Y19" s="31">
        <v>1165</v>
      </c>
      <c r="Z19" s="31">
        <v>8102.4890749000006</v>
      </c>
      <c r="AA19" s="31">
        <v>0</v>
      </c>
      <c r="AB19" s="31">
        <v>0</v>
      </c>
      <c r="AC19" s="31">
        <v>74</v>
      </c>
      <c r="AD19" s="31">
        <v>509.6047408</v>
      </c>
      <c r="AE19" s="31">
        <v>6752</v>
      </c>
      <c r="AF19" s="51">
        <v>41500.696404999988</v>
      </c>
      <c r="AG19" s="52">
        <f t="shared" si="12"/>
        <v>3630</v>
      </c>
      <c r="AH19" s="31">
        <f t="shared" si="17"/>
        <v>12446.520947100002</v>
      </c>
      <c r="AI19" s="31">
        <f t="shared" si="18"/>
        <v>3630</v>
      </c>
      <c r="AJ19" s="31">
        <f t="shared" si="19"/>
        <v>12446.520947100002</v>
      </c>
      <c r="AK19" s="31">
        <f t="shared" si="20"/>
        <v>409</v>
      </c>
      <c r="AL19" s="31">
        <f t="shared" si="21"/>
        <v>43.978231000000001</v>
      </c>
      <c r="AM19" s="31">
        <f t="shared" si="22"/>
        <v>515</v>
      </c>
      <c r="AN19" s="31">
        <f t="shared" si="23"/>
        <v>767.36384720000001</v>
      </c>
      <c r="AO19" s="31">
        <f t="shared" si="8"/>
        <v>20113</v>
      </c>
      <c r="AP19" s="31">
        <f t="shared" si="9"/>
        <v>68306.739762199984</v>
      </c>
      <c r="AQ19" s="18"/>
      <c r="AR19" s="15">
        <v>87400</v>
      </c>
      <c r="AS19" s="31">
        <f t="shared" si="10"/>
        <v>65550</v>
      </c>
      <c r="AT19" s="31">
        <v>551</v>
      </c>
      <c r="AU19" s="31">
        <v>4137</v>
      </c>
      <c r="AV19" s="31">
        <v>693.19260329999997</v>
      </c>
      <c r="AW19" s="31">
        <v>7418</v>
      </c>
      <c r="AX19" s="31">
        <f t="shared" si="13"/>
        <v>8318</v>
      </c>
      <c r="AY19" s="31">
        <f t="shared" si="14"/>
        <v>20557.713550400003</v>
      </c>
      <c r="AZ19" s="30">
        <v>9011</v>
      </c>
      <c r="BA19" s="30">
        <v>28085.674422800003</v>
      </c>
      <c r="BB19" s="31">
        <f t="shared" si="15"/>
        <v>17329</v>
      </c>
      <c r="BC19" s="31">
        <f t="shared" si="15"/>
        <v>45362.387973200006</v>
      </c>
      <c r="BD19" s="16">
        <f t="shared" si="16"/>
        <v>51.902045735926784</v>
      </c>
      <c r="BE19" s="15">
        <v>2781</v>
      </c>
      <c r="BF19" s="31">
        <v>3932.6488500000014</v>
      </c>
      <c r="BG19" s="44">
        <f t="shared" si="11"/>
        <v>5.7573364849368431</v>
      </c>
    </row>
    <row r="20" spans="1:59" s="29" customFormat="1" ht="41.4" customHeight="1">
      <c r="A20" s="3">
        <v>12</v>
      </c>
      <c r="B20" s="4" t="s">
        <v>11</v>
      </c>
      <c r="C20" s="53">
        <v>0</v>
      </c>
      <c r="D20" s="55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4">
        <v>0</v>
      </c>
      <c r="K20" s="54">
        <v>3266</v>
      </c>
      <c r="L20" s="54">
        <v>847.1803296999999</v>
      </c>
      <c r="M20" s="56">
        <v>0</v>
      </c>
      <c r="N20" s="56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4">
        <v>0</v>
      </c>
      <c r="U20" s="54">
        <v>9007</v>
      </c>
      <c r="V20" s="54">
        <v>13986.359098400004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1025</v>
      </c>
      <c r="AF20" s="51">
        <v>6015.6292075999982</v>
      </c>
      <c r="AG20" s="52">
        <f t="shared" si="12"/>
        <v>0</v>
      </c>
      <c r="AH20" s="31">
        <f t="shared" si="17"/>
        <v>0</v>
      </c>
      <c r="AI20" s="31">
        <f t="shared" si="18"/>
        <v>0</v>
      </c>
      <c r="AJ20" s="31">
        <f t="shared" si="19"/>
        <v>0</v>
      </c>
      <c r="AK20" s="31">
        <f t="shared" si="20"/>
        <v>0</v>
      </c>
      <c r="AL20" s="31">
        <f t="shared" si="21"/>
        <v>0</v>
      </c>
      <c r="AM20" s="31">
        <f t="shared" si="22"/>
        <v>0</v>
      </c>
      <c r="AN20" s="31">
        <f t="shared" si="23"/>
        <v>0</v>
      </c>
      <c r="AO20" s="31">
        <f t="shared" si="8"/>
        <v>13298</v>
      </c>
      <c r="AP20" s="31">
        <f t="shared" si="9"/>
        <v>20849.168635700004</v>
      </c>
      <c r="AQ20" s="18">
        <v>11505</v>
      </c>
      <c r="AR20" s="15">
        <v>21600</v>
      </c>
      <c r="AS20" s="31">
        <f t="shared" si="10"/>
        <v>16200</v>
      </c>
      <c r="AT20" s="31">
        <v>18</v>
      </c>
      <c r="AU20" s="31">
        <v>5138</v>
      </c>
      <c r="AV20" s="31">
        <v>16</v>
      </c>
      <c r="AW20" s="31">
        <v>8860.5079399999977</v>
      </c>
      <c r="AX20" s="31">
        <f t="shared" si="13"/>
        <v>5156</v>
      </c>
      <c r="AY20" s="31">
        <f t="shared" si="14"/>
        <v>8876.5079399999977</v>
      </c>
      <c r="AZ20" s="30">
        <v>1775</v>
      </c>
      <c r="BA20" s="30">
        <v>5143.876984999999</v>
      </c>
      <c r="BB20" s="31">
        <f t="shared" si="15"/>
        <v>6931</v>
      </c>
      <c r="BC20" s="31">
        <f t="shared" si="15"/>
        <v>10297.876984999999</v>
      </c>
      <c r="BD20" s="16">
        <f t="shared" si="16"/>
        <v>47.675356412037033</v>
      </c>
      <c r="BE20" s="15">
        <v>1133</v>
      </c>
      <c r="BF20" s="31">
        <v>1222.1294377999998</v>
      </c>
      <c r="BG20" s="44">
        <f t="shared" si="11"/>
        <v>5.8617658054112969</v>
      </c>
    </row>
    <row r="21" spans="1:59" s="29" customFormat="1" ht="41.4" customHeight="1">
      <c r="A21" s="3">
        <v>13</v>
      </c>
      <c r="B21" s="4" t="s">
        <v>14</v>
      </c>
      <c r="C21" s="53">
        <v>0</v>
      </c>
      <c r="D21" s="55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4">
        <v>0</v>
      </c>
      <c r="K21" s="54">
        <v>1102</v>
      </c>
      <c r="L21" s="54">
        <v>242.96613870000004</v>
      </c>
      <c r="M21" s="56">
        <v>0</v>
      </c>
      <c r="N21" s="56">
        <v>0</v>
      </c>
      <c r="O21" s="57">
        <v>0</v>
      </c>
      <c r="P21" s="57">
        <v>0</v>
      </c>
      <c r="Q21" s="57">
        <v>0</v>
      </c>
      <c r="R21" s="57">
        <v>2E-3</v>
      </c>
      <c r="S21" s="57">
        <v>0</v>
      </c>
      <c r="T21" s="54">
        <v>9.0000000000000011E-3</v>
      </c>
      <c r="U21" s="54">
        <v>1805</v>
      </c>
      <c r="V21" s="54">
        <v>1946.2650538639998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722</v>
      </c>
      <c r="AF21" s="51">
        <v>3615.5933896289998</v>
      </c>
      <c r="AG21" s="52">
        <f t="shared" si="12"/>
        <v>0</v>
      </c>
      <c r="AH21" s="31">
        <f t="shared" si="17"/>
        <v>0</v>
      </c>
      <c r="AI21" s="31">
        <f t="shared" si="18"/>
        <v>0</v>
      </c>
      <c r="AJ21" s="31">
        <f t="shared" si="19"/>
        <v>0</v>
      </c>
      <c r="AK21" s="31">
        <f t="shared" si="20"/>
        <v>0</v>
      </c>
      <c r="AL21" s="31">
        <f t="shared" si="21"/>
        <v>2E-3</v>
      </c>
      <c r="AM21" s="31">
        <f t="shared" si="22"/>
        <v>0</v>
      </c>
      <c r="AN21" s="31">
        <f t="shared" si="23"/>
        <v>9.0000000000000011E-3</v>
      </c>
      <c r="AO21" s="31">
        <f t="shared" si="8"/>
        <v>3629</v>
      </c>
      <c r="AP21" s="31">
        <f t="shared" si="9"/>
        <v>5804.8245821929995</v>
      </c>
      <c r="AQ21" s="17">
        <v>0</v>
      </c>
      <c r="AR21" s="31">
        <v>4136</v>
      </c>
      <c r="AS21" s="31">
        <f t="shared" si="10"/>
        <v>3102</v>
      </c>
      <c r="AT21" s="31">
        <v>115</v>
      </c>
      <c r="AU21" s="31">
        <v>387</v>
      </c>
      <c r="AV21" s="31">
        <v>152.20863009999999</v>
      </c>
      <c r="AW21" s="31">
        <v>1298.8523299999999</v>
      </c>
      <c r="AX21" s="31">
        <f t="shared" si="13"/>
        <v>502</v>
      </c>
      <c r="AY21" s="31">
        <f t="shared" si="14"/>
        <v>1451.0609600999999</v>
      </c>
      <c r="AZ21" s="30">
        <v>467</v>
      </c>
      <c r="BA21" s="30">
        <v>1383.6638199999998</v>
      </c>
      <c r="BB21" s="31">
        <f t="shared" si="15"/>
        <v>969</v>
      </c>
      <c r="BC21" s="31">
        <f t="shared" si="15"/>
        <v>1922.8724500999997</v>
      </c>
      <c r="BD21" s="16">
        <f t="shared" si="16"/>
        <v>46.491113397001925</v>
      </c>
      <c r="BE21" s="31">
        <v>0</v>
      </c>
      <c r="BF21" s="31">
        <v>0</v>
      </c>
      <c r="BG21" s="45">
        <f t="shared" si="11"/>
        <v>0</v>
      </c>
    </row>
    <row r="22" spans="1:59" ht="41.4" customHeight="1">
      <c r="A22" s="3">
        <v>14</v>
      </c>
      <c r="B22" s="4" t="s">
        <v>28</v>
      </c>
      <c r="C22" s="53">
        <v>0</v>
      </c>
      <c r="D22" s="55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4">
        <v>0</v>
      </c>
      <c r="K22" s="54">
        <v>328</v>
      </c>
      <c r="L22" s="54">
        <v>71</v>
      </c>
      <c r="M22" s="56">
        <v>0</v>
      </c>
      <c r="N22" s="56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4">
        <v>0</v>
      </c>
      <c r="U22" s="54">
        <v>1001</v>
      </c>
      <c r="V22" s="54">
        <v>2019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264</v>
      </c>
      <c r="AF22" s="51">
        <v>1606</v>
      </c>
      <c r="AG22" s="52">
        <f t="shared" si="12"/>
        <v>0</v>
      </c>
      <c r="AH22" s="31">
        <f t="shared" si="17"/>
        <v>0</v>
      </c>
      <c r="AI22" s="31">
        <f t="shared" si="18"/>
        <v>0</v>
      </c>
      <c r="AJ22" s="31">
        <f t="shared" si="19"/>
        <v>0</v>
      </c>
      <c r="AK22" s="31">
        <f t="shared" si="20"/>
        <v>0</v>
      </c>
      <c r="AL22" s="31">
        <f t="shared" si="21"/>
        <v>0</v>
      </c>
      <c r="AM22" s="31">
        <f t="shared" si="22"/>
        <v>0</v>
      </c>
      <c r="AN22" s="31">
        <f t="shared" si="23"/>
        <v>0</v>
      </c>
      <c r="AO22" s="31">
        <f t="shared" si="8"/>
        <v>1593</v>
      </c>
      <c r="AP22" s="31">
        <f t="shared" si="9"/>
        <v>3696</v>
      </c>
      <c r="AQ22" s="18">
        <v>694</v>
      </c>
      <c r="AR22" s="15">
        <v>2919</v>
      </c>
      <c r="AS22" s="31">
        <f t="shared" si="10"/>
        <v>2189.25</v>
      </c>
      <c r="AT22" s="31">
        <v>104</v>
      </c>
      <c r="AU22" s="31">
        <v>208</v>
      </c>
      <c r="AV22" s="31">
        <v>271.48</v>
      </c>
      <c r="AW22" s="31">
        <v>438</v>
      </c>
      <c r="AX22" s="31">
        <f t="shared" si="13"/>
        <v>312</v>
      </c>
      <c r="AY22" s="31">
        <f t="shared" si="14"/>
        <v>709.48</v>
      </c>
      <c r="AZ22" s="30">
        <v>208</v>
      </c>
      <c r="BA22" s="30">
        <v>438</v>
      </c>
      <c r="BB22" s="31">
        <f t="shared" si="15"/>
        <v>520</v>
      </c>
      <c r="BC22" s="31">
        <f t="shared" si="15"/>
        <v>917.48</v>
      </c>
      <c r="BD22" s="16">
        <f t="shared" si="16"/>
        <v>31.431312093182594</v>
      </c>
      <c r="BE22" s="15">
        <v>21</v>
      </c>
      <c r="BF22" s="31">
        <v>67</v>
      </c>
      <c r="BG22" s="44">
        <f t="shared" si="11"/>
        <v>1.8127705627705628</v>
      </c>
    </row>
    <row r="23" spans="1:59" s="29" customFormat="1" ht="41.4" customHeight="1">
      <c r="A23" s="3">
        <v>15</v>
      </c>
      <c r="B23" s="5" t="s">
        <v>29</v>
      </c>
      <c r="C23" s="53">
        <v>2</v>
      </c>
      <c r="D23" s="55">
        <v>1</v>
      </c>
      <c r="E23" s="56">
        <v>2</v>
      </c>
      <c r="F23" s="56">
        <v>1</v>
      </c>
      <c r="G23" s="56">
        <v>1</v>
      </c>
      <c r="H23" s="56">
        <v>0.5</v>
      </c>
      <c r="I23" s="56">
        <v>0</v>
      </c>
      <c r="J23" s="54">
        <v>0</v>
      </c>
      <c r="K23" s="54">
        <v>12</v>
      </c>
      <c r="L23" s="54">
        <v>4</v>
      </c>
      <c r="M23" s="56">
        <v>28</v>
      </c>
      <c r="N23" s="56">
        <v>201</v>
      </c>
      <c r="O23" s="57">
        <v>28</v>
      </c>
      <c r="P23" s="57">
        <v>201</v>
      </c>
      <c r="Q23" s="57">
        <v>0</v>
      </c>
      <c r="R23" s="57">
        <v>0</v>
      </c>
      <c r="S23" s="57">
        <v>0</v>
      </c>
      <c r="T23" s="54">
        <v>0</v>
      </c>
      <c r="U23" s="54">
        <v>425</v>
      </c>
      <c r="V23" s="54">
        <v>1057</v>
      </c>
      <c r="W23" s="31">
        <v>66</v>
      </c>
      <c r="X23" s="31">
        <v>165</v>
      </c>
      <c r="Y23" s="31">
        <v>66</v>
      </c>
      <c r="Z23" s="31">
        <v>165</v>
      </c>
      <c r="AA23" s="31">
        <v>6</v>
      </c>
      <c r="AB23" s="31">
        <v>7</v>
      </c>
      <c r="AC23" s="31">
        <v>0</v>
      </c>
      <c r="AD23" s="31">
        <v>0</v>
      </c>
      <c r="AE23" s="31">
        <v>67</v>
      </c>
      <c r="AF23" s="51">
        <v>437</v>
      </c>
      <c r="AG23" s="52">
        <f t="shared" ref="AG23" si="24">C23+M23+W23</f>
        <v>96</v>
      </c>
      <c r="AH23" s="31">
        <f t="shared" ref="AH23" si="25">D23+N23+X23</f>
        <v>367</v>
      </c>
      <c r="AI23" s="31">
        <f t="shared" ref="AI23" si="26">E23+O23+Y23</f>
        <v>96</v>
      </c>
      <c r="AJ23" s="31">
        <f t="shared" ref="AJ23" si="27">F23+P23+Z23</f>
        <v>367</v>
      </c>
      <c r="AK23" s="31">
        <f t="shared" ref="AK23" si="28">G23+Q23+AA23</f>
        <v>7</v>
      </c>
      <c r="AL23" s="31">
        <f t="shared" ref="AL23" si="29">H23+R23+AB23</f>
        <v>7.5</v>
      </c>
      <c r="AM23" s="31">
        <f t="shared" ref="AM23" si="30">I23+S23+AC23</f>
        <v>0</v>
      </c>
      <c r="AN23" s="31">
        <f t="shared" ref="AN23" si="31">J23+T23+AD23</f>
        <v>0</v>
      </c>
      <c r="AO23" s="31">
        <f t="shared" si="8"/>
        <v>504</v>
      </c>
      <c r="AP23" s="31">
        <f t="shared" si="9"/>
        <v>1498</v>
      </c>
      <c r="AQ23" s="18"/>
      <c r="AR23" s="15">
        <v>0</v>
      </c>
      <c r="AS23" s="31">
        <f t="shared" si="10"/>
        <v>0</v>
      </c>
      <c r="AT23" s="31">
        <v>45</v>
      </c>
      <c r="AU23" s="31">
        <v>173</v>
      </c>
      <c r="AV23" s="31">
        <v>182.73000000000002</v>
      </c>
      <c r="AW23" s="31">
        <v>549</v>
      </c>
      <c r="AX23" s="31">
        <f t="shared" si="13"/>
        <v>314</v>
      </c>
      <c r="AY23" s="31">
        <f t="shared" si="14"/>
        <v>1098.73</v>
      </c>
      <c r="AZ23" s="30">
        <v>222</v>
      </c>
      <c r="BA23" s="30">
        <v>660</v>
      </c>
      <c r="BB23" s="31">
        <f t="shared" si="15"/>
        <v>536</v>
      </c>
      <c r="BC23" s="31">
        <f t="shared" si="15"/>
        <v>1382.73</v>
      </c>
      <c r="BD23" s="16">
        <v>0</v>
      </c>
      <c r="BE23" s="15">
        <v>4</v>
      </c>
      <c r="BF23" s="31">
        <v>8</v>
      </c>
      <c r="BG23" s="44">
        <f t="shared" si="11"/>
        <v>0.53404539385847793</v>
      </c>
    </row>
    <row r="24" spans="1:59" s="29" customFormat="1" ht="41.4" customHeight="1">
      <c r="A24" s="3">
        <v>16</v>
      </c>
      <c r="B24" s="4" t="s">
        <v>13</v>
      </c>
      <c r="C24" s="53">
        <v>41061</v>
      </c>
      <c r="D24" s="55">
        <v>11959.980150000001</v>
      </c>
      <c r="E24" s="56">
        <v>41061</v>
      </c>
      <c r="F24" s="56">
        <v>11959.980150000001</v>
      </c>
      <c r="G24" s="56">
        <v>41033</v>
      </c>
      <c r="H24" s="56">
        <v>11950.432349999999</v>
      </c>
      <c r="I24" s="56">
        <v>36485</v>
      </c>
      <c r="J24" s="54">
        <v>10617.099130000001</v>
      </c>
      <c r="K24" s="54">
        <v>164335</v>
      </c>
      <c r="L24" s="54">
        <v>29198.993311499991</v>
      </c>
      <c r="M24" s="56">
        <v>286</v>
      </c>
      <c r="N24" s="56">
        <v>622.5638899999999</v>
      </c>
      <c r="O24" s="57">
        <v>286</v>
      </c>
      <c r="P24" s="57">
        <v>622.5638899999999</v>
      </c>
      <c r="Q24" s="57">
        <v>39</v>
      </c>
      <c r="R24" s="57">
        <v>54.045890000000007</v>
      </c>
      <c r="S24" s="57">
        <v>7</v>
      </c>
      <c r="T24" s="54">
        <v>3.7246099999999998</v>
      </c>
      <c r="U24" s="54">
        <v>3079</v>
      </c>
      <c r="V24" s="54">
        <v>3052.3825466000003</v>
      </c>
      <c r="W24" s="31">
        <v>57</v>
      </c>
      <c r="X24" s="31">
        <v>389.23275000000001</v>
      </c>
      <c r="Y24" s="31">
        <v>57</v>
      </c>
      <c r="Z24" s="31">
        <v>389.23275000000001</v>
      </c>
      <c r="AA24" s="31">
        <v>2</v>
      </c>
      <c r="AB24" s="31">
        <v>12.63757</v>
      </c>
      <c r="AC24" s="31">
        <v>0</v>
      </c>
      <c r="AD24" s="31">
        <v>0</v>
      </c>
      <c r="AE24" s="31">
        <v>1018</v>
      </c>
      <c r="AF24" s="51">
        <v>2694.2092613999994</v>
      </c>
      <c r="AG24" s="52">
        <v>41404</v>
      </c>
      <c r="AH24" s="31">
        <f t="shared" ref="AH24" si="32">D24+N24+X24</f>
        <v>12971.77679</v>
      </c>
      <c r="AI24" s="31">
        <f t="shared" ref="AI24" si="33">E24+O24+Y24</f>
        <v>41404</v>
      </c>
      <c r="AJ24" s="31">
        <f t="shared" ref="AJ24" si="34">F24+P24+Z24</f>
        <v>12971.77679</v>
      </c>
      <c r="AK24" s="31">
        <v>41074</v>
      </c>
      <c r="AL24" s="31">
        <v>12017.115809999999</v>
      </c>
      <c r="AM24" s="31">
        <v>36492</v>
      </c>
      <c r="AN24" s="31">
        <v>10620.82374</v>
      </c>
      <c r="AO24" s="31">
        <f t="shared" si="8"/>
        <v>168432</v>
      </c>
      <c r="AP24" s="31">
        <f t="shared" si="9"/>
        <v>34945.585119499992</v>
      </c>
      <c r="AQ24" s="18"/>
      <c r="AR24" s="15">
        <v>10000</v>
      </c>
      <c r="AS24" s="31">
        <f t="shared" si="10"/>
        <v>7500</v>
      </c>
      <c r="AT24" s="31">
        <v>0</v>
      </c>
      <c r="AU24" s="31">
        <v>7280</v>
      </c>
      <c r="AV24" s="31">
        <v>0</v>
      </c>
      <c r="AW24" s="31">
        <v>2273</v>
      </c>
      <c r="AX24" s="31">
        <f t="shared" si="13"/>
        <v>48684</v>
      </c>
      <c r="AY24" s="31">
        <f t="shared" si="14"/>
        <v>15244.77679</v>
      </c>
      <c r="AZ24" s="30">
        <v>25349.418108600003</v>
      </c>
      <c r="BA24" s="30">
        <v>6372.8076899999987</v>
      </c>
      <c r="BB24" s="31">
        <f t="shared" si="15"/>
        <v>74033.418108600003</v>
      </c>
      <c r="BC24" s="31">
        <f t="shared" si="15"/>
        <v>26624.584479999998</v>
      </c>
      <c r="BD24" s="16">
        <f t="shared" si="16"/>
        <v>266.24584479999999</v>
      </c>
      <c r="BE24" s="15">
        <v>13978</v>
      </c>
      <c r="BF24" s="31">
        <v>1697.4691898000003</v>
      </c>
      <c r="BG24" s="44">
        <f t="shared" si="11"/>
        <v>4.8574639228255343</v>
      </c>
    </row>
    <row r="25" spans="1:59" s="29" customFormat="1" ht="41.4" customHeight="1">
      <c r="A25" s="3">
        <v>17</v>
      </c>
      <c r="B25" s="4" t="s">
        <v>15</v>
      </c>
      <c r="C25" s="53">
        <v>0</v>
      </c>
      <c r="D25" s="55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4">
        <v>0</v>
      </c>
      <c r="K25" s="54">
        <v>5527</v>
      </c>
      <c r="L25" s="54">
        <v>2049</v>
      </c>
      <c r="M25" s="56">
        <v>111</v>
      </c>
      <c r="N25" s="56">
        <v>399.58000000000021</v>
      </c>
      <c r="O25" s="57">
        <v>111</v>
      </c>
      <c r="P25" s="57">
        <v>399.58000000000021</v>
      </c>
      <c r="Q25" s="57">
        <v>0</v>
      </c>
      <c r="R25" s="57">
        <v>0</v>
      </c>
      <c r="S25" s="57">
        <v>0</v>
      </c>
      <c r="T25" s="54">
        <v>0</v>
      </c>
      <c r="U25" s="54">
        <v>7655</v>
      </c>
      <c r="V25" s="54">
        <v>12303</v>
      </c>
      <c r="W25" s="31">
        <v>99</v>
      </c>
      <c r="X25" s="31">
        <v>732.73</v>
      </c>
      <c r="Y25" s="31">
        <v>99</v>
      </c>
      <c r="Z25" s="31">
        <v>732.73</v>
      </c>
      <c r="AA25" s="31">
        <v>0</v>
      </c>
      <c r="AB25" s="31">
        <v>0</v>
      </c>
      <c r="AC25" s="31">
        <v>0</v>
      </c>
      <c r="AD25" s="31">
        <v>0</v>
      </c>
      <c r="AE25" s="31">
        <v>6801</v>
      </c>
      <c r="AF25" s="51">
        <v>29742</v>
      </c>
      <c r="AG25" s="52">
        <v>210</v>
      </c>
      <c r="AH25" s="31">
        <v>1132.3100000000002</v>
      </c>
      <c r="AI25" s="31">
        <f t="shared" ref="AI25:AI36" si="35">E25+O25+Y25</f>
        <v>210</v>
      </c>
      <c r="AJ25" s="31">
        <f t="shared" ref="AJ25:AJ36" si="36">F25+P25+Z25</f>
        <v>1132.3100000000002</v>
      </c>
      <c r="AK25" s="31">
        <f t="shared" ref="AK25:AK36" si="37">G25+Q25+AA25</f>
        <v>0</v>
      </c>
      <c r="AL25" s="31">
        <f t="shared" ref="AL25:AL36" si="38">H25+R25+AB25</f>
        <v>0</v>
      </c>
      <c r="AM25" s="31">
        <f t="shared" ref="AM25:AM36" si="39">I25+S25+AC25</f>
        <v>0</v>
      </c>
      <c r="AN25" s="31">
        <f t="shared" ref="AN25:AN36" si="40">J25+T25+AD25</f>
        <v>0</v>
      </c>
      <c r="AO25" s="31">
        <f t="shared" si="8"/>
        <v>19983</v>
      </c>
      <c r="AP25" s="31">
        <f t="shared" si="9"/>
        <v>44094</v>
      </c>
      <c r="AQ25" s="18"/>
      <c r="AR25" s="15">
        <v>10000</v>
      </c>
      <c r="AS25" s="31">
        <f t="shared" si="10"/>
        <v>7500</v>
      </c>
      <c r="AT25" s="31">
        <v>1404</v>
      </c>
      <c r="AU25" s="31">
        <v>1366</v>
      </c>
      <c r="AV25" s="31">
        <v>1853.3999999999999</v>
      </c>
      <c r="AW25" s="31">
        <v>5144</v>
      </c>
      <c r="AX25" s="31">
        <f t="shared" si="13"/>
        <v>2980</v>
      </c>
      <c r="AY25" s="31">
        <f t="shared" si="14"/>
        <v>8129.71</v>
      </c>
      <c r="AZ25" s="30">
        <v>861</v>
      </c>
      <c r="BA25" s="30">
        <v>4613.1399999999994</v>
      </c>
      <c r="BB25" s="31">
        <f t="shared" si="15"/>
        <v>3841</v>
      </c>
      <c r="BC25" s="31">
        <f t="shared" si="15"/>
        <v>8964.8499999999985</v>
      </c>
      <c r="BD25" s="16">
        <f t="shared" si="16"/>
        <v>89.648499999999984</v>
      </c>
      <c r="BE25" s="15">
        <v>0</v>
      </c>
      <c r="BF25" s="31">
        <v>0</v>
      </c>
      <c r="BG25" s="44">
        <f t="shared" si="11"/>
        <v>0</v>
      </c>
    </row>
    <row r="26" spans="1:59" s="29" customFormat="1" ht="41.4" customHeight="1">
      <c r="A26" s="3">
        <v>18</v>
      </c>
      <c r="B26" s="4" t="s">
        <v>30</v>
      </c>
      <c r="C26" s="58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4">
        <v>0</v>
      </c>
      <c r="K26" s="54">
        <v>0</v>
      </c>
      <c r="L26" s="54">
        <v>0</v>
      </c>
      <c r="M26" s="59">
        <v>17</v>
      </c>
      <c r="N26" s="59">
        <v>32.008029999999998</v>
      </c>
      <c r="O26" s="59">
        <v>17</v>
      </c>
      <c r="P26" s="59">
        <v>32.008029999999998</v>
      </c>
      <c r="Q26" s="59">
        <v>0</v>
      </c>
      <c r="R26" s="59">
        <v>0</v>
      </c>
      <c r="S26" s="59">
        <v>0</v>
      </c>
      <c r="T26" s="54">
        <v>0</v>
      </c>
      <c r="U26" s="54">
        <v>454</v>
      </c>
      <c r="V26" s="54">
        <v>1708.7039226999996</v>
      </c>
      <c r="W26" s="31">
        <v>1</v>
      </c>
      <c r="X26" s="31">
        <v>12.785</v>
      </c>
      <c r="Y26" s="31">
        <v>1</v>
      </c>
      <c r="Z26" s="31">
        <v>12.785</v>
      </c>
      <c r="AA26" s="31">
        <v>0</v>
      </c>
      <c r="AB26" s="31">
        <v>0</v>
      </c>
      <c r="AC26" s="31">
        <v>0</v>
      </c>
      <c r="AD26" s="31">
        <v>0</v>
      </c>
      <c r="AE26" s="31">
        <v>577</v>
      </c>
      <c r="AF26" s="51">
        <v>4222.2350154000005</v>
      </c>
      <c r="AG26" s="52">
        <f t="shared" ref="AG26:AG36" si="41">C26+M26+W26</f>
        <v>18</v>
      </c>
      <c r="AH26" s="31">
        <f t="shared" ref="AH26:AH36" si="42">D26+N26+X26</f>
        <v>44.793030000000002</v>
      </c>
      <c r="AI26" s="31">
        <f t="shared" si="35"/>
        <v>18</v>
      </c>
      <c r="AJ26" s="31">
        <f t="shared" si="36"/>
        <v>44.793030000000002</v>
      </c>
      <c r="AK26" s="31">
        <f t="shared" si="37"/>
        <v>0</v>
      </c>
      <c r="AL26" s="31">
        <f t="shared" si="38"/>
        <v>0</v>
      </c>
      <c r="AM26" s="31">
        <f t="shared" si="39"/>
        <v>0</v>
      </c>
      <c r="AN26" s="31">
        <f t="shared" si="40"/>
        <v>0</v>
      </c>
      <c r="AO26" s="31">
        <f t="shared" si="8"/>
        <v>1031</v>
      </c>
      <c r="AP26" s="31">
        <f t="shared" si="9"/>
        <v>5930.9389381000001</v>
      </c>
      <c r="AQ26" s="37"/>
      <c r="AR26" s="38">
        <v>3500</v>
      </c>
      <c r="AS26" s="31">
        <f t="shared" si="10"/>
        <v>2625</v>
      </c>
      <c r="AT26" s="31">
        <v>0</v>
      </c>
      <c r="AU26" s="31">
        <v>18</v>
      </c>
      <c r="AV26" s="31">
        <v>0</v>
      </c>
      <c r="AW26" s="31">
        <v>45</v>
      </c>
      <c r="AX26" s="31">
        <f t="shared" si="13"/>
        <v>36</v>
      </c>
      <c r="AY26" s="31">
        <f t="shared" si="14"/>
        <v>89.793030000000002</v>
      </c>
      <c r="AZ26" s="30">
        <v>18</v>
      </c>
      <c r="BA26" s="30">
        <v>45</v>
      </c>
      <c r="BB26" s="31">
        <f t="shared" si="15"/>
        <v>54</v>
      </c>
      <c r="BC26" s="31">
        <f t="shared" si="15"/>
        <v>107.79303</v>
      </c>
      <c r="BD26" s="16">
        <f t="shared" si="16"/>
        <v>3.0798008571428572</v>
      </c>
      <c r="BE26" s="15">
        <v>0</v>
      </c>
      <c r="BF26" s="31">
        <v>0</v>
      </c>
      <c r="BG26" s="44">
        <f t="shared" si="11"/>
        <v>0</v>
      </c>
    </row>
    <row r="27" spans="1:59" s="29" customFormat="1" ht="41.4" customHeight="1">
      <c r="A27" s="3">
        <v>19</v>
      </c>
      <c r="B27" s="4" t="s">
        <v>16</v>
      </c>
      <c r="C27" s="53">
        <v>0</v>
      </c>
      <c r="D27" s="55">
        <v>0</v>
      </c>
      <c r="E27" s="56">
        <v>11093</v>
      </c>
      <c r="F27" s="56">
        <v>3718.41</v>
      </c>
      <c r="G27" s="56">
        <v>0</v>
      </c>
      <c r="H27" s="56">
        <v>0</v>
      </c>
      <c r="I27" s="56">
        <v>0</v>
      </c>
      <c r="J27" s="54">
        <v>0</v>
      </c>
      <c r="K27" s="54">
        <v>51203</v>
      </c>
      <c r="L27" s="54">
        <v>9972.6330435000327</v>
      </c>
      <c r="M27" s="56">
        <v>0</v>
      </c>
      <c r="N27" s="56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4">
        <v>0</v>
      </c>
      <c r="U27" s="54">
        <v>1</v>
      </c>
      <c r="V27" s="54">
        <v>4.2356620000000005</v>
      </c>
      <c r="W27" s="31">
        <v>0</v>
      </c>
      <c r="X27" s="31">
        <v>0</v>
      </c>
      <c r="Y27" s="31">
        <v>1</v>
      </c>
      <c r="Z27" s="31">
        <v>10</v>
      </c>
      <c r="AA27" s="31">
        <v>0</v>
      </c>
      <c r="AB27" s="31">
        <v>0</v>
      </c>
      <c r="AC27" s="31">
        <v>0</v>
      </c>
      <c r="AD27" s="31">
        <v>0</v>
      </c>
      <c r="AE27" s="31">
        <v>9</v>
      </c>
      <c r="AF27" s="51">
        <v>57.5612633</v>
      </c>
      <c r="AG27" s="52">
        <f t="shared" si="41"/>
        <v>0</v>
      </c>
      <c r="AH27" s="31">
        <f t="shared" si="42"/>
        <v>0</v>
      </c>
      <c r="AI27" s="31">
        <f t="shared" si="35"/>
        <v>11094</v>
      </c>
      <c r="AJ27" s="31">
        <f t="shared" si="36"/>
        <v>3728.41</v>
      </c>
      <c r="AK27" s="31">
        <f t="shared" si="37"/>
        <v>0</v>
      </c>
      <c r="AL27" s="31">
        <f t="shared" si="38"/>
        <v>0</v>
      </c>
      <c r="AM27" s="31">
        <f t="shared" si="39"/>
        <v>0</v>
      </c>
      <c r="AN27" s="31">
        <f t="shared" si="40"/>
        <v>0</v>
      </c>
      <c r="AO27" s="31">
        <f t="shared" si="8"/>
        <v>51213</v>
      </c>
      <c r="AP27" s="31">
        <f t="shared" si="9"/>
        <v>10034.429968800032</v>
      </c>
      <c r="AQ27" s="18">
        <v>0</v>
      </c>
      <c r="AR27" s="15">
        <v>3000</v>
      </c>
      <c r="AS27" s="31">
        <f t="shared" si="10"/>
        <v>2250</v>
      </c>
      <c r="AT27" s="31">
        <v>0</v>
      </c>
      <c r="AU27" s="31">
        <v>0</v>
      </c>
      <c r="AV27" s="31">
        <v>0</v>
      </c>
      <c r="AW27" s="31">
        <v>0</v>
      </c>
      <c r="AX27" s="31">
        <f t="shared" si="13"/>
        <v>0</v>
      </c>
      <c r="AY27" s="31">
        <f t="shared" si="14"/>
        <v>0</v>
      </c>
      <c r="AZ27" s="30">
        <v>0</v>
      </c>
      <c r="BA27" s="30">
        <v>0</v>
      </c>
      <c r="BB27" s="31">
        <f t="shared" si="15"/>
        <v>0</v>
      </c>
      <c r="BC27" s="31">
        <f t="shared" si="15"/>
        <v>0</v>
      </c>
      <c r="BD27" s="16">
        <f t="shared" si="16"/>
        <v>0</v>
      </c>
      <c r="BE27" s="15">
        <v>7254</v>
      </c>
      <c r="BF27" s="31">
        <v>1132.5650855999995</v>
      </c>
      <c r="BG27" s="44">
        <f t="shared" si="11"/>
        <v>11.286790471620954</v>
      </c>
    </row>
    <row r="28" spans="1:59" s="29" customFormat="1" ht="41.4" customHeight="1">
      <c r="A28" s="3">
        <v>20</v>
      </c>
      <c r="B28" s="4" t="s">
        <v>31</v>
      </c>
      <c r="C28" s="53">
        <v>87</v>
      </c>
      <c r="D28" s="55">
        <v>41.71</v>
      </c>
      <c r="E28" s="55">
        <v>35</v>
      </c>
      <c r="F28" s="55">
        <v>13.57</v>
      </c>
      <c r="G28" s="55">
        <v>0</v>
      </c>
      <c r="H28" s="55">
        <v>0</v>
      </c>
      <c r="I28" s="55">
        <v>0</v>
      </c>
      <c r="J28" s="55">
        <v>0</v>
      </c>
      <c r="K28" s="55">
        <v>82</v>
      </c>
      <c r="L28" s="55">
        <v>28.33</v>
      </c>
      <c r="M28" s="55">
        <v>130</v>
      </c>
      <c r="N28" s="55">
        <v>347.34</v>
      </c>
      <c r="O28" s="55">
        <v>94</v>
      </c>
      <c r="P28" s="55">
        <v>196.4</v>
      </c>
      <c r="Q28" s="55">
        <v>0</v>
      </c>
      <c r="R28" s="55">
        <v>0</v>
      </c>
      <c r="S28" s="55">
        <v>0</v>
      </c>
      <c r="T28" s="55">
        <v>0</v>
      </c>
      <c r="U28" s="55">
        <v>105</v>
      </c>
      <c r="V28" s="55">
        <v>210.91</v>
      </c>
      <c r="W28" s="31">
        <v>67</v>
      </c>
      <c r="X28" s="31">
        <v>561.53</v>
      </c>
      <c r="Y28" s="31">
        <v>33</v>
      </c>
      <c r="Z28" s="31">
        <v>280.04000000000002</v>
      </c>
      <c r="AA28" s="31">
        <v>0</v>
      </c>
      <c r="AB28" s="31">
        <v>0</v>
      </c>
      <c r="AC28" s="31">
        <v>0</v>
      </c>
      <c r="AD28" s="31">
        <v>0</v>
      </c>
      <c r="AE28" s="31">
        <v>45</v>
      </c>
      <c r="AF28" s="51">
        <v>279.8</v>
      </c>
      <c r="AG28" s="52">
        <f t="shared" si="41"/>
        <v>284</v>
      </c>
      <c r="AH28" s="31">
        <f t="shared" si="42"/>
        <v>950.57999999999993</v>
      </c>
      <c r="AI28" s="31">
        <f t="shared" si="35"/>
        <v>162</v>
      </c>
      <c r="AJ28" s="31">
        <f t="shared" si="36"/>
        <v>490.01</v>
      </c>
      <c r="AK28" s="31">
        <f t="shared" si="37"/>
        <v>0</v>
      </c>
      <c r="AL28" s="31">
        <f t="shared" si="38"/>
        <v>0</v>
      </c>
      <c r="AM28" s="31">
        <f t="shared" si="39"/>
        <v>0</v>
      </c>
      <c r="AN28" s="31">
        <f t="shared" si="40"/>
        <v>0</v>
      </c>
      <c r="AO28" s="31">
        <f t="shared" si="8"/>
        <v>232</v>
      </c>
      <c r="AP28" s="31">
        <f t="shared" si="9"/>
        <v>519.04</v>
      </c>
      <c r="AQ28" s="18">
        <v>0</v>
      </c>
      <c r="AR28" s="15">
        <v>3500</v>
      </c>
      <c r="AS28" s="31">
        <f t="shared" si="10"/>
        <v>2625</v>
      </c>
      <c r="AT28" s="31">
        <v>0</v>
      </c>
      <c r="AU28" s="31">
        <v>0</v>
      </c>
      <c r="AV28" s="31">
        <v>0</v>
      </c>
      <c r="AW28" s="31">
        <v>0</v>
      </c>
      <c r="AX28" s="31">
        <f t="shared" si="13"/>
        <v>284</v>
      </c>
      <c r="AY28" s="31">
        <f t="shared" si="14"/>
        <v>950.57999999999993</v>
      </c>
      <c r="AZ28" s="30">
        <v>0</v>
      </c>
      <c r="BA28" s="30">
        <v>0</v>
      </c>
      <c r="BB28" s="31">
        <f t="shared" si="15"/>
        <v>284</v>
      </c>
      <c r="BC28" s="31">
        <f t="shared" si="15"/>
        <v>950.57999999999993</v>
      </c>
      <c r="BD28" s="16">
        <f t="shared" si="16"/>
        <v>27.159428571428567</v>
      </c>
      <c r="BE28" s="15">
        <v>0</v>
      </c>
      <c r="BF28" s="31">
        <v>0</v>
      </c>
      <c r="BG28" s="44">
        <v>0</v>
      </c>
    </row>
    <row r="29" spans="1:59" s="29" customFormat="1" ht="41.4" customHeight="1">
      <c r="A29" s="3">
        <v>21</v>
      </c>
      <c r="B29" s="4" t="s">
        <v>32</v>
      </c>
      <c r="C29" s="53">
        <v>219285</v>
      </c>
      <c r="D29" s="55">
        <v>45222.72911</v>
      </c>
      <c r="E29" s="56">
        <v>219285</v>
      </c>
      <c r="F29" s="56">
        <v>45222.72911</v>
      </c>
      <c r="G29" s="56">
        <v>219285</v>
      </c>
      <c r="H29" s="56">
        <v>45222.72911</v>
      </c>
      <c r="I29" s="56">
        <v>211619</v>
      </c>
      <c r="J29" s="54">
        <v>43461.319789999994</v>
      </c>
      <c r="K29" s="54">
        <v>247072</v>
      </c>
      <c r="L29" s="54">
        <v>36536.254275714979</v>
      </c>
      <c r="M29" s="56">
        <v>32681</v>
      </c>
      <c r="N29" s="56">
        <v>24674.874947899996</v>
      </c>
      <c r="O29" s="57">
        <v>32681</v>
      </c>
      <c r="P29" s="57">
        <v>24674.874947899996</v>
      </c>
      <c r="Q29" s="57">
        <v>77</v>
      </c>
      <c r="R29" s="57">
        <v>240.86684000000002</v>
      </c>
      <c r="S29" s="57">
        <v>30219</v>
      </c>
      <c r="T29" s="54">
        <v>20141.954530000003</v>
      </c>
      <c r="U29" s="54">
        <v>50153</v>
      </c>
      <c r="V29" s="54">
        <v>33730.484208540169</v>
      </c>
      <c r="W29" s="31">
        <v>1192</v>
      </c>
      <c r="X29" s="31">
        <v>5481.7012599999998</v>
      </c>
      <c r="Y29" s="31">
        <v>1192</v>
      </c>
      <c r="Z29" s="31">
        <v>5481.7012599999998</v>
      </c>
      <c r="AA29" s="31">
        <v>54</v>
      </c>
      <c r="AB29" s="31">
        <v>273.97620999999998</v>
      </c>
      <c r="AC29" s="31">
        <v>65</v>
      </c>
      <c r="AD29" s="31">
        <v>349.55395999999996</v>
      </c>
      <c r="AE29" s="31">
        <v>3156</v>
      </c>
      <c r="AF29" s="51">
        <v>11646.058263529001</v>
      </c>
      <c r="AG29" s="52">
        <f t="shared" si="41"/>
        <v>253158</v>
      </c>
      <c r="AH29" s="31">
        <f t="shared" si="42"/>
        <v>75379.305317899998</v>
      </c>
      <c r="AI29" s="31">
        <f t="shared" si="35"/>
        <v>253158</v>
      </c>
      <c r="AJ29" s="31">
        <f t="shared" si="36"/>
        <v>75379.305317899998</v>
      </c>
      <c r="AK29" s="31">
        <f t="shared" si="37"/>
        <v>219416</v>
      </c>
      <c r="AL29" s="31">
        <f t="shared" si="38"/>
        <v>45737.572160000003</v>
      </c>
      <c r="AM29" s="31">
        <f t="shared" si="39"/>
        <v>241903</v>
      </c>
      <c r="AN29" s="31">
        <f t="shared" si="40"/>
        <v>63952.828279999994</v>
      </c>
      <c r="AO29" s="31">
        <f t="shared" si="8"/>
        <v>300381</v>
      </c>
      <c r="AP29" s="31">
        <f t="shared" si="9"/>
        <v>81912.796747784159</v>
      </c>
      <c r="AQ29" s="18">
        <v>0</v>
      </c>
      <c r="AR29" s="15">
        <v>3000</v>
      </c>
      <c r="AS29" s="31">
        <f t="shared" si="10"/>
        <v>2250</v>
      </c>
      <c r="AT29" s="31">
        <v>20964</v>
      </c>
      <c r="AU29" s="31">
        <v>46887</v>
      </c>
      <c r="AV29" s="31">
        <v>5094.0815200000006</v>
      </c>
      <c r="AW29" s="31">
        <v>15061.46797</v>
      </c>
      <c r="AX29" s="31">
        <f t="shared" si="13"/>
        <v>321009</v>
      </c>
      <c r="AY29" s="31">
        <f t="shared" si="14"/>
        <v>95534.854807900003</v>
      </c>
      <c r="AZ29" s="30">
        <v>137166</v>
      </c>
      <c r="BA29" s="30">
        <v>42595.324536400003</v>
      </c>
      <c r="BB29" s="31">
        <f t="shared" si="15"/>
        <v>458175</v>
      </c>
      <c r="BC29" s="31">
        <f t="shared" si="15"/>
        <v>169955.71137430001</v>
      </c>
      <c r="BD29" s="16">
        <f t="shared" si="16"/>
        <v>5665.1903791433333</v>
      </c>
      <c r="BE29" s="15">
        <v>0</v>
      </c>
      <c r="BF29" s="31">
        <v>0</v>
      </c>
      <c r="BG29" s="44">
        <v>0</v>
      </c>
    </row>
    <row r="30" spans="1:59" ht="41.4" customHeight="1">
      <c r="A30" s="3">
        <v>22</v>
      </c>
      <c r="B30" s="4" t="s">
        <v>33</v>
      </c>
      <c r="C30" s="53">
        <v>0</v>
      </c>
      <c r="D30" s="55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4">
        <v>0</v>
      </c>
      <c r="K30" s="54">
        <v>496</v>
      </c>
      <c r="L30" s="54">
        <v>114.71</v>
      </c>
      <c r="M30" s="56">
        <v>0</v>
      </c>
      <c r="N30" s="56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4">
        <v>0</v>
      </c>
      <c r="U30" s="54">
        <v>3726</v>
      </c>
      <c r="V30" s="54">
        <v>1529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398</v>
      </c>
      <c r="AF30" s="51">
        <v>2004.15</v>
      </c>
      <c r="AG30" s="52">
        <f t="shared" si="41"/>
        <v>0</v>
      </c>
      <c r="AH30" s="31">
        <f t="shared" si="42"/>
        <v>0</v>
      </c>
      <c r="AI30" s="31">
        <f t="shared" si="35"/>
        <v>0</v>
      </c>
      <c r="AJ30" s="31">
        <f t="shared" si="36"/>
        <v>0</v>
      </c>
      <c r="AK30" s="31">
        <f t="shared" si="37"/>
        <v>0</v>
      </c>
      <c r="AL30" s="31">
        <f t="shared" si="38"/>
        <v>0</v>
      </c>
      <c r="AM30" s="31">
        <f t="shared" si="39"/>
        <v>0</v>
      </c>
      <c r="AN30" s="31">
        <f t="shared" si="40"/>
        <v>0</v>
      </c>
      <c r="AO30" s="31">
        <f t="shared" si="8"/>
        <v>4620</v>
      </c>
      <c r="AP30" s="31">
        <f t="shared" si="9"/>
        <v>3647.86</v>
      </c>
      <c r="AQ30" s="18"/>
      <c r="AR30" s="15">
        <v>10000</v>
      </c>
      <c r="AS30" s="31">
        <f t="shared" si="10"/>
        <v>7500</v>
      </c>
      <c r="AT30" s="31">
        <v>337</v>
      </c>
      <c r="AU30" s="31">
        <v>337</v>
      </c>
      <c r="AV30" s="31">
        <v>1087.9000000000001</v>
      </c>
      <c r="AW30" s="31">
        <v>1087.9000000000001</v>
      </c>
      <c r="AX30" s="31">
        <f t="shared" si="13"/>
        <v>674</v>
      </c>
      <c r="AY30" s="31">
        <f t="shared" si="14"/>
        <v>2175.8000000000002</v>
      </c>
      <c r="AZ30" s="30">
        <v>337</v>
      </c>
      <c r="BA30" s="30">
        <v>1087.9000000000001</v>
      </c>
      <c r="BB30" s="31">
        <f t="shared" si="15"/>
        <v>1011</v>
      </c>
      <c r="BC30" s="31">
        <f t="shared" si="15"/>
        <v>2512.8000000000002</v>
      </c>
      <c r="BD30" s="16">
        <f t="shared" si="16"/>
        <v>25.128</v>
      </c>
      <c r="BE30" s="15"/>
      <c r="BF30" s="31"/>
      <c r="BG30" s="44">
        <f>BF30/AP30*100</f>
        <v>0</v>
      </c>
    </row>
    <row r="31" spans="1:59" s="29" customFormat="1" ht="41.4" customHeight="1">
      <c r="A31" s="3">
        <v>23</v>
      </c>
      <c r="B31" s="4" t="s">
        <v>34</v>
      </c>
      <c r="C31" s="53">
        <v>0</v>
      </c>
      <c r="D31" s="55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4">
        <v>0</v>
      </c>
      <c r="K31" s="54">
        <v>0</v>
      </c>
      <c r="L31" s="54">
        <v>0</v>
      </c>
      <c r="M31" s="56">
        <v>0</v>
      </c>
      <c r="N31" s="56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4">
        <v>0</v>
      </c>
      <c r="U31" s="54">
        <v>0</v>
      </c>
      <c r="V31" s="54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51">
        <v>0</v>
      </c>
      <c r="AG31" s="52">
        <f t="shared" si="41"/>
        <v>0</v>
      </c>
      <c r="AH31" s="31">
        <f t="shared" si="42"/>
        <v>0</v>
      </c>
      <c r="AI31" s="31">
        <f t="shared" si="35"/>
        <v>0</v>
      </c>
      <c r="AJ31" s="31">
        <f t="shared" si="36"/>
        <v>0</v>
      </c>
      <c r="AK31" s="31">
        <f t="shared" si="37"/>
        <v>0</v>
      </c>
      <c r="AL31" s="31">
        <f t="shared" si="38"/>
        <v>0</v>
      </c>
      <c r="AM31" s="31">
        <f t="shared" si="39"/>
        <v>0</v>
      </c>
      <c r="AN31" s="31">
        <f t="shared" si="40"/>
        <v>0</v>
      </c>
      <c r="AO31" s="31">
        <f t="shared" si="8"/>
        <v>0</v>
      </c>
      <c r="AP31" s="31">
        <f t="shared" si="9"/>
        <v>0</v>
      </c>
      <c r="AQ31" s="18">
        <v>0</v>
      </c>
      <c r="AR31" s="15">
        <v>0</v>
      </c>
      <c r="AS31" s="31">
        <f t="shared" si="10"/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f t="shared" si="13"/>
        <v>0</v>
      </c>
      <c r="AY31" s="31">
        <f t="shared" si="14"/>
        <v>0</v>
      </c>
      <c r="AZ31" s="30">
        <v>0</v>
      </c>
      <c r="BA31" s="30">
        <v>0</v>
      </c>
      <c r="BB31" s="31">
        <f t="shared" si="15"/>
        <v>0</v>
      </c>
      <c r="BC31" s="31">
        <f t="shared" si="15"/>
        <v>0</v>
      </c>
      <c r="BD31" s="16">
        <v>0</v>
      </c>
      <c r="BE31" s="15">
        <v>0</v>
      </c>
      <c r="BF31" s="31">
        <v>0</v>
      </c>
      <c r="BG31" s="44">
        <v>0</v>
      </c>
    </row>
    <row r="32" spans="1:59" ht="41.4" customHeight="1">
      <c r="A32" s="3">
        <v>24</v>
      </c>
      <c r="B32" s="4" t="s">
        <v>35</v>
      </c>
      <c r="C32" s="53">
        <v>3</v>
      </c>
      <c r="D32" s="55">
        <v>1</v>
      </c>
      <c r="E32" s="56">
        <v>3</v>
      </c>
      <c r="F32" s="56">
        <v>1</v>
      </c>
      <c r="G32" s="56">
        <v>0</v>
      </c>
      <c r="H32" s="56">
        <v>0</v>
      </c>
      <c r="I32" s="56">
        <v>0</v>
      </c>
      <c r="J32" s="54">
        <v>0</v>
      </c>
      <c r="K32" s="54">
        <v>33</v>
      </c>
      <c r="L32" s="54">
        <v>6</v>
      </c>
      <c r="M32" s="56">
        <v>705</v>
      </c>
      <c r="N32" s="56">
        <v>2039</v>
      </c>
      <c r="O32" s="57">
        <v>705</v>
      </c>
      <c r="P32" s="57">
        <v>2039</v>
      </c>
      <c r="Q32" s="57">
        <v>35</v>
      </c>
      <c r="R32" s="57">
        <v>115</v>
      </c>
      <c r="S32" s="57">
        <v>0</v>
      </c>
      <c r="T32" s="54">
        <v>0</v>
      </c>
      <c r="U32" s="54">
        <v>7481</v>
      </c>
      <c r="V32" s="54">
        <v>15793</v>
      </c>
      <c r="W32" s="31">
        <v>254</v>
      </c>
      <c r="X32" s="31">
        <v>1719</v>
      </c>
      <c r="Y32" s="31">
        <v>254</v>
      </c>
      <c r="Z32" s="31">
        <v>1719</v>
      </c>
      <c r="AA32" s="31">
        <v>14</v>
      </c>
      <c r="AB32" s="31">
        <v>95</v>
      </c>
      <c r="AC32" s="31">
        <v>0</v>
      </c>
      <c r="AD32" s="31">
        <v>0</v>
      </c>
      <c r="AE32" s="31">
        <v>2023</v>
      </c>
      <c r="AF32" s="51">
        <v>10899</v>
      </c>
      <c r="AG32" s="52">
        <f t="shared" si="41"/>
        <v>962</v>
      </c>
      <c r="AH32" s="31">
        <f t="shared" si="42"/>
        <v>3759</v>
      </c>
      <c r="AI32" s="31">
        <f t="shared" si="35"/>
        <v>962</v>
      </c>
      <c r="AJ32" s="31">
        <f t="shared" si="36"/>
        <v>3759</v>
      </c>
      <c r="AK32" s="31">
        <f t="shared" si="37"/>
        <v>49</v>
      </c>
      <c r="AL32" s="31">
        <f t="shared" si="38"/>
        <v>210</v>
      </c>
      <c r="AM32" s="31">
        <f t="shared" si="39"/>
        <v>0</v>
      </c>
      <c r="AN32" s="31">
        <f t="shared" si="40"/>
        <v>0</v>
      </c>
      <c r="AO32" s="31">
        <f t="shared" si="8"/>
        <v>9537</v>
      </c>
      <c r="AP32" s="31">
        <f t="shared" si="9"/>
        <v>26698</v>
      </c>
      <c r="AQ32" s="18">
        <v>0</v>
      </c>
      <c r="AR32" s="15">
        <v>0</v>
      </c>
      <c r="AS32" s="31">
        <f t="shared" si="10"/>
        <v>0</v>
      </c>
      <c r="AT32" s="31">
        <v>20</v>
      </c>
      <c r="AU32" s="31">
        <v>279</v>
      </c>
      <c r="AV32" s="31">
        <v>82</v>
      </c>
      <c r="AW32" s="31">
        <v>1086</v>
      </c>
      <c r="AX32" s="31">
        <f t="shared" si="13"/>
        <v>1261</v>
      </c>
      <c r="AY32" s="31">
        <f t="shared" si="14"/>
        <v>4927</v>
      </c>
      <c r="AZ32" s="30">
        <v>962</v>
      </c>
      <c r="BA32" s="30">
        <v>3759</v>
      </c>
      <c r="BB32" s="31">
        <f t="shared" si="15"/>
        <v>2223</v>
      </c>
      <c r="BC32" s="31">
        <f t="shared" si="15"/>
        <v>7879</v>
      </c>
      <c r="BD32" s="16">
        <v>0</v>
      </c>
      <c r="BE32" s="15">
        <v>311</v>
      </c>
      <c r="BF32" s="31">
        <v>37</v>
      </c>
      <c r="BG32" s="44">
        <f>BF32/AP32*100</f>
        <v>0.13858716008689789</v>
      </c>
    </row>
    <row r="33" spans="1:59" s="29" customFormat="1" ht="41.4" customHeight="1">
      <c r="A33" s="3">
        <v>25</v>
      </c>
      <c r="B33" s="5" t="s">
        <v>36</v>
      </c>
      <c r="C33" s="53">
        <v>16249</v>
      </c>
      <c r="D33" s="55">
        <v>5635.39</v>
      </c>
      <c r="E33" s="56">
        <v>16249</v>
      </c>
      <c r="F33" s="56">
        <v>5635.39</v>
      </c>
      <c r="G33" s="56">
        <v>0</v>
      </c>
      <c r="H33" s="56">
        <v>0</v>
      </c>
      <c r="I33" s="56">
        <v>0</v>
      </c>
      <c r="J33" s="54">
        <v>0</v>
      </c>
      <c r="K33" s="54">
        <v>136570</v>
      </c>
      <c r="L33" s="54">
        <v>25733.727231099998</v>
      </c>
      <c r="M33" s="56">
        <v>3931</v>
      </c>
      <c r="N33" s="56">
        <v>2851.96</v>
      </c>
      <c r="O33" s="57">
        <v>3931</v>
      </c>
      <c r="P33" s="57">
        <v>2851.96</v>
      </c>
      <c r="Q33" s="57">
        <v>0</v>
      </c>
      <c r="R33" s="57">
        <v>0</v>
      </c>
      <c r="S33" s="57">
        <v>0</v>
      </c>
      <c r="T33" s="54">
        <v>0</v>
      </c>
      <c r="U33" s="54">
        <v>18188</v>
      </c>
      <c r="V33" s="54">
        <v>8858.6929988000011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51">
        <v>0</v>
      </c>
      <c r="AG33" s="52">
        <v>20180</v>
      </c>
      <c r="AH33" s="31">
        <v>8487.3499999999985</v>
      </c>
      <c r="AI33" s="31">
        <v>20180</v>
      </c>
      <c r="AJ33" s="31">
        <v>8487.3499999999985</v>
      </c>
      <c r="AK33" s="31">
        <v>0</v>
      </c>
      <c r="AL33" s="31">
        <v>0</v>
      </c>
      <c r="AM33" s="31">
        <v>0</v>
      </c>
      <c r="AN33" s="31">
        <v>0</v>
      </c>
      <c r="AO33" s="31">
        <f t="shared" si="8"/>
        <v>154758</v>
      </c>
      <c r="AP33" s="31">
        <f t="shared" si="9"/>
        <v>34592.420229900003</v>
      </c>
      <c r="AQ33" s="18"/>
      <c r="AR33" s="15">
        <v>0</v>
      </c>
      <c r="AS33" s="31">
        <f t="shared" si="10"/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f t="shared" si="13"/>
        <v>20180</v>
      </c>
      <c r="AY33" s="31">
        <f t="shared" si="14"/>
        <v>8487.3499999999985</v>
      </c>
      <c r="AZ33" s="30">
        <v>0</v>
      </c>
      <c r="BA33" s="30">
        <v>0</v>
      </c>
      <c r="BB33" s="31">
        <f t="shared" si="15"/>
        <v>20180</v>
      </c>
      <c r="BC33" s="31">
        <f t="shared" si="15"/>
        <v>8487.3499999999985</v>
      </c>
      <c r="BD33" s="16">
        <v>0</v>
      </c>
      <c r="BE33" s="15">
        <v>24787</v>
      </c>
      <c r="BF33" s="31">
        <v>4931.2497807</v>
      </c>
      <c r="BG33" s="44">
        <f>BF33/AP33*100</f>
        <v>14.255289881214118</v>
      </c>
    </row>
    <row r="34" spans="1:59" ht="41.4" customHeight="1">
      <c r="A34" s="3">
        <v>26</v>
      </c>
      <c r="B34" s="5" t="s">
        <v>37</v>
      </c>
      <c r="C34" s="53">
        <v>0</v>
      </c>
      <c r="D34" s="55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4">
        <v>0</v>
      </c>
      <c r="K34" s="54">
        <v>450</v>
      </c>
      <c r="L34" s="54">
        <v>87</v>
      </c>
      <c r="M34" s="56">
        <v>0</v>
      </c>
      <c r="N34" s="56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4">
        <v>0</v>
      </c>
      <c r="U34" s="54">
        <v>1067</v>
      </c>
      <c r="V34" s="54">
        <v>335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51">
        <v>0</v>
      </c>
      <c r="AG34" s="52">
        <f t="shared" si="41"/>
        <v>0</v>
      </c>
      <c r="AH34" s="31">
        <f t="shared" si="42"/>
        <v>0</v>
      </c>
      <c r="AI34" s="31">
        <f t="shared" si="35"/>
        <v>0</v>
      </c>
      <c r="AJ34" s="31">
        <f t="shared" si="36"/>
        <v>0</v>
      </c>
      <c r="AK34" s="31">
        <f t="shared" si="37"/>
        <v>0</v>
      </c>
      <c r="AL34" s="31">
        <f t="shared" si="38"/>
        <v>0</v>
      </c>
      <c r="AM34" s="31">
        <f t="shared" si="39"/>
        <v>0</v>
      </c>
      <c r="AN34" s="31">
        <f t="shared" si="40"/>
        <v>0</v>
      </c>
      <c r="AO34" s="31">
        <f t="shared" si="8"/>
        <v>1517</v>
      </c>
      <c r="AP34" s="31">
        <f t="shared" si="9"/>
        <v>422</v>
      </c>
      <c r="AQ34" s="18"/>
      <c r="AR34" s="15">
        <v>0</v>
      </c>
      <c r="AS34" s="31">
        <f t="shared" si="10"/>
        <v>0</v>
      </c>
      <c r="AT34" s="31">
        <v>101</v>
      </c>
      <c r="AU34" s="31">
        <v>0</v>
      </c>
      <c r="AV34" s="31">
        <v>103.70599999999997</v>
      </c>
      <c r="AW34" s="31">
        <v>0</v>
      </c>
      <c r="AX34" s="31">
        <f t="shared" si="13"/>
        <v>101</v>
      </c>
      <c r="AY34" s="31">
        <f t="shared" si="14"/>
        <v>103.70599999999997</v>
      </c>
      <c r="AZ34" s="30">
        <v>0</v>
      </c>
      <c r="BA34" s="30">
        <v>0</v>
      </c>
      <c r="BB34" s="31">
        <f t="shared" si="15"/>
        <v>101</v>
      </c>
      <c r="BC34" s="31">
        <f t="shared" si="15"/>
        <v>103.70599999999997</v>
      </c>
      <c r="BD34" s="16">
        <v>0</v>
      </c>
      <c r="BE34" s="15">
        <v>239</v>
      </c>
      <c r="BF34" s="31">
        <v>52</v>
      </c>
      <c r="BG34" s="44">
        <f>BF34/AP34*100</f>
        <v>12.322274881516588</v>
      </c>
    </row>
    <row r="35" spans="1:59" s="29" customFormat="1" ht="41.4" customHeight="1">
      <c r="A35" s="3">
        <v>27</v>
      </c>
      <c r="B35" s="4" t="s">
        <v>38</v>
      </c>
      <c r="C35" s="53">
        <v>3162</v>
      </c>
      <c r="D35" s="55">
        <v>1225.0999999999997</v>
      </c>
      <c r="E35" s="56">
        <v>3162</v>
      </c>
      <c r="F35" s="56">
        <v>1146.3000000000002</v>
      </c>
      <c r="G35" s="56">
        <v>2096</v>
      </c>
      <c r="H35" s="56">
        <v>792.15000000000009</v>
      </c>
      <c r="I35" s="56">
        <v>183</v>
      </c>
      <c r="J35" s="54">
        <v>65.930000000000007</v>
      </c>
      <c r="K35" s="54">
        <v>39952</v>
      </c>
      <c r="L35" s="54">
        <v>13240</v>
      </c>
      <c r="M35" s="56">
        <v>3372</v>
      </c>
      <c r="N35" s="56">
        <v>5052.8099999999986</v>
      </c>
      <c r="O35" s="57">
        <v>3372</v>
      </c>
      <c r="P35" s="57">
        <v>4938.5299999999979</v>
      </c>
      <c r="Q35" s="57">
        <v>950</v>
      </c>
      <c r="R35" s="57">
        <v>1150.8500000000001</v>
      </c>
      <c r="S35" s="57">
        <v>176</v>
      </c>
      <c r="T35" s="54">
        <v>245.73999999999995</v>
      </c>
      <c r="U35" s="54">
        <v>34951</v>
      </c>
      <c r="V35" s="54">
        <v>40659</v>
      </c>
      <c r="W35" s="31">
        <v>40</v>
      </c>
      <c r="X35" s="31">
        <v>286.13</v>
      </c>
      <c r="Y35" s="31">
        <v>40</v>
      </c>
      <c r="Z35" s="31">
        <v>261.63</v>
      </c>
      <c r="AA35" s="31">
        <v>5</v>
      </c>
      <c r="AB35" s="31">
        <v>38.07</v>
      </c>
      <c r="AC35" s="31">
        <v>1</v>
      </c>
      <c r="AD35" s="31">
        <v>6</v>
      </c>
      <c r="AE35" s="31">
        <v>582</v>
      </c>
      <c r="AF35" s="51">
        <v>3050</v>
      </c>
      <c r="AG35" s="52">
        <f t="shared" si="41"/>
        <v>6574</v>
      </c>
      <c r="AH35" s="31">
        <f t="shared" si="42"/>
        <v>6564.0399999999981</v>
      </c>
      <c r="AI35" s="31">
        <f t="shared" si="35"/>
        <v>6574</v>
      </c>
      <c r="AJ35" s="31">
        <f t="shared" si="36"/>
        <v>6346.4599999999982</v>
      </c>
      <c r="AK35" s="31">
        <f t="shared" si="37"/>
        <v>3051</v>
      </c>
      <c r="AL35" s="31">
        <f t="shared" si="38"/>
        <v>1981.0700000000002</v>
      </c>
      <c r="AM35" s="31">
        <f t="shared" si="39"/>
        <v>360</v>
      </c>
      <c r="AN35" s="31">
        <f t="shared" si="40"/>
        <v>317.66999999999996</v>
      </c>
      <c r="AO35" s="31">
        <f t="shared" si="8"/>
        <v>75485</v>
      </c>
      <c r="AP35" s="31">
        <f t="shared" si="9"/>
        <v>56949</v>
      </c>
      <c r="AQ35" s="18">
        <v>0</v>
      </c>
      <c r="AR35" s="15">
        <v>14000</v>
      </c>
      <c r="AS35" s="31">
        <f t="shared" si="10"/>
        <v>10500</v>
      </c>
      <c r="AT35" s="31">
        <v>1068</v>
      </c>
      <c r="AU35" s="31">
        <v>2302</v>
      </c>
      <c r="AV35" s="31">
        <v>1291</v>
      </c>
      <c r="AW35" s="31">
        <v>2844</v>
      </c>
      <c r="AX35" s="31">
        <f t="shared" si="13"/>
        <v>9944</v>
      </c>
      <c r="AY35" s="31">
        <f t="shared" si="14"/>
        <v>10699.039999999997</v>
      </c>
      <c r="AZ35" s="30">
        <v>2660</v>
      </c>
      <c r="BA35" s="30">
        <v>5732</v>
      </c>
      <c r="BB35" s="31">
        <f t="shared" si="15"/>
        <v>12604</v>
      </c>
      <c r="BC35" s="31">
        <f t="shared" si="15"/>
        <v>15889.039999999997</v>
      </c>
      <c r="BD35" s="16">
        <f t="shared" si="16"/>
        <v>113.49314285714284</v>
      </c>
      <c r="BE35" s="15">
        <v>6866.2999999999984</v>
      </c>
      <c r="BF35" s="31">
        <v>4648.7307403950017</v>
      </c>
      <c r="BG35" s="44">
        <f>BF35/AP35*100</f>
        <v>8.1629716771058352</v>
      </c>
    </row>
    <row r="36" spans="1:59" ht="41.4" customHeight="1" thickBot="1">
      <c r="A36" s="33">
        <v>28</v>
      </c>
      <c r="B36" s="13" t="s">
        <v>39</v>
      </c>
      <c r="C36" s="60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62">
        <v>0</v>
      </c>
      <c r="AG36" s="63">
        <f t="shared" si="41"/>
        <v>0</v>
      </c>
      <c r="AH36" s="21">
        <f t="shared" si="42"/>
        <v>0</v>
      </c>
      <c r="AI36" s="21">
        <f t="shared" si="35"/>
        <v>0</v>
      </c>
      <c r="AJ36" s="21">
        <f t="shared" si="36"/>
        <v>0</v>
      </c>
      <c r="AK36" s="21">
        <f t="shared" si="37"/>
        <v>0</v>
      </c>
      <c r="AL36" s="21">
        <f t="shared" si="38"/>
        <v>0</v>
      </c>
      <c r="AM36" s="21">
        <f t="shared" si="39"/>
        <v>0</v>
      </c>
      <c r="AN36" s="21">
        <f t="shared" si="40"/>
        <v>0</v>
      </c>
      <c r="AO36" s="21">
        <f t="shared" si="8"/>
        <v>0</v>
      </c>
      <c r="AP36" s="21">
        <f t="shared" si="9"/>
        <v>0</v>
      </c>
      <c r="AQ36" s="19">
        <v>0</v>
      </c>
      <c r="AR36" s="20">
        <v>0</v>
      </c>
      <c r="AS36" s="21">
        <f t="shared" si="10"/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f t="shared" si="13"/>
        <v>0</v>
      </c>
      <c r="AY36" s="21">
        <f t="shared" si="14"/>
        <v>0</v>
      </c>
      <c r="AZ36" s="32">
        <v>0</v>
      </c>
      <c r="BA36" s="32">
        <v>0</v>
      </c>
      <c r="BB36" s="21">
        <f t="shared" si="15"/>
        <v>0</v>
      </c>
      <c r="BC36" s="21">
        <f t="shared" si="15"/>
        <v>0</v>
      </c>
      <c r="BD36" s="22">
        <v>0</v>
      </c>
      <c r="BE36" s="20">
        <v>0</v>
      </c>
      <c r="BF36" s="21">
        <v>0</v>
      </c>
      <c r="BG36" s="46">
        <v>0</v>
      </c>
    </row>
    <row r="37" spans="1:59" s="28" customFormat="1" ht="41.4" customHeight="1" thickBot="1">
      <c r="A37" s="34"/>
      <c r="B37" s="23" t="s">
        <v>26</v>
      </c>
      <c r="C37" s="24">
        <f t="shared" ref="C37:BC37" si="43">SUM(C9:C36)</f>
        <v>294974</v>
      </c>
      <c r="D37" s="24">
        <f t="shared" si="43"/>
        <v>67249.860977000004</v>
      </c>
      <c r="E37" s="24">
        <f t="shared" si="43"/>
        <v>303702</v>
      </c>
      <c r="F37" s="24">
        <f t="shared" si="43"/>
        <v>70593.921579400005</v>
      </c>
      <c r="G37" s="24">
        <f t="shared" si="43"/>
        <v>266426.04426746391</v>
      </c>
      <c r="H37" s="24">
        <f t="shared" si="43"/>
        <v>59000.2436027</v>
      </c>
      <c r="I37" s="24">
        <f t="shared" si="43"/>
        <v>250535</v>
      </c>
      <c r="J37" s="24">
        <f t="shared" si="43"/>
        <v>54771.530017199992</v>
      </c>
      <c r="K37" s="24">
        <f t="shared" si="43"/>
        <v>802385.25</v>
      </c>
      <c r="L37" s="24">
        <f t="shared" si="43"/>
        <v>163523.88468034833</v>
      </c>
      <c r="M37" s="24">
        <f t="shared" si="43"/>
        <v>50792</v>
      </c>
      <c r="N37" s="24">
        <f t="shared" si="43"/>
        <v>53556.052767399997</v>
      </c>
      <c r="O37" s="24">
        <f t="shared" si="43"/>
        <v>48868</v>
      </c>
      <c r="P37" s="24">
        <f t="shared" si="43"/>
        <v>51826.503088000005</v>
      </c>
      <c r="Q37" s="24">
        <f t="shared" si="43"/>
        <v>2894.25</v>
      </c>
      <c r="R37" s="24">
        <f t="shared" si="43"/>
        <v>4197.6483417999998</v>
      </c>
      <c r="S37" s="24">
        <f t="shared" si="43"/>
        <v>31149</v>
      </c>
      <c r="T37" s="24">
        <f t="shared" si="43"/>
        <v>21845.555494200005</v>
      </c>
      <c r="U37" s="24">
        <f t="shared" si="43"/>
        <v>258851</v>
      </c>
      <c r="V37" s="24">
        <f t="shared" si="43"/>
        <v>320487.67673375417</v>
      </c>
      <c r="W37" s="64">
        <f t="shared" si="43"/>
        <v>4685.6175461956864</v>
      </c>
      <c r="X37" s="64">
        <f t="shared" si="43"/>
        <v>26636.204779903568</v>
      </c>
      <c r="Y37" s="64">
        <f t="shared" si="43"/>
        <v>3999.6175461956864</v>
      </c>
      <c r="Z37" s="64">
        <f t="shared" si="43"/>
        <v>25313.319399134274</v>
      </c>
      <c r="AA37" s="64">
        <f t="shared" si="43"/>
        <v>179</v>
      </c>
      <c r="AB37" s="64">
        <f t="shared" si="43"/>
        <v>1144.7988598999998</v>
      </c>
      <c r="AC37" s="64">
        <f t="shared" si="43"/>
        <v>199</v>
      </c>
      <c r="AD37" s="64">
        <f t="shared" si="43"/>
        <v>1312.4279408</v>
      </c>
      <c r="AE37" s="64">
        <f t="shared" si="43"/>
        <v>47200.34</v>
      </c>
      <c r="AF37" s="65">
        <f t="shared" si="43"/>
        <v>269188.17447535798</v>
      </c>
      <c r="AG37" s="66">
        <f t="shared" si="43"/>
        <v>350451.61754619569</v>
      </c>
      <c r="AH37" s="64">
        <f t="shared" si="43"/>
        <v>147442.1185243036</v>
      </c>
      <c r="AI37" s="64">
        <f t="shared" si="43"/>
        <v>356569.61754619569</v>
      </c>
      <c r="AJ37" s="64">
        <f t="shared" si="43"/>
        <v>147733.74406653427</v>
      </c>
      <c r="AK37" s="64">
        <f t="shared" si="43"/>
        <v>269499.29426746391</v>
      </c>
      <c r="AL37" s="64">
        <f t="shared" si="43"/>
        <v>64342.690804400001</v>
      </c>
      <c r="AM37" s="64">
        <f t="shared" si="43"/>
        <v>281883</v>
      </c>
      <c r="AN37" s="64">
        <f t="shared" si="43"/>
        <v>77929.513452200001</v>
      </c>
      <c r="AO37" s="64">
        <f t="shared" si="43"/>
        <v>1108436.5900000001</v>
      </c>
      <c r="AP37" s="64">
        <f t="shared" si="43"/>
        <v>753199.73588946054</v>
      </c>
      <c r="AQ37" s="24">
        <f t="shared" si="43"/>
        <v>20230</v>
      </c>
      <c r="AR37" s="24">
        <f t="shared" si="43"/>
        <v>388340</v>
      </c>
      <c r="AS37" s="24">
        <f t="shared" si="43"/>
        <v>291255</v>
      </c>
      <c r="AT37" s="24">
        <f t="shared" si="43"/>
        <v>64910</v>
      </c>
      <c r="AU37" s="24">
        <f t="shared" si="43"/>
        <v>110900</v>
      </c>
      <c r="AV37" s="24">
        <f t="shared" si="43"/>
        <v>73954.886705500016</v>
      </c>
      <c r="AW37" s="24">
        <f t="shared" si="43"/>
        <v>99405.958239999993</v>
      </c>
      <c r="AX37" s="24">
        <f t="shared" si="43"/>
        <v>526261.61754619563</v>
      </c>
      <c r="AY37" s="24">
        <f t="shared" si="43"/>
        <v>320802.96346980357</v>
      </c>
      <c r="AZ37" s="24">
        <f t="shared" si="43"/>
        <v>213834.41810860002</v>
      </c>
      <c r="BA37" s="24">
        <f t="shared" si="43"/>
        <v>126971.62173080001</v>
      </c>
      <c r="BB37" s="24">
        <f t="shared" si="43"/>
        <v>740096.03565479571</v>
      </c>
      <c r="BC37" s="24">
        <f t="shared" si="43"/>
        <v>459268.62696060352</v>
      </c>
      <c r="BD37" s="35">
        <f t="shared" si="16"/>
        <v>118.26456892429404</v>
      </c>
      <c r="BE37" s="26">
        <f>SUM(BE9:BE36)</f>
        <v>90778.3</v>
      </c>
      <c r="BF37" s="25">
        <f>SUM(BF9:BF36)</f>
        <v>52691.364701895021</v>
      </c>
      <c r="BG37" s="27">
        <f>BF37/AP37*100</f>
        <v>6.9956695669404736</v>
      </c>
    </row>
    <row r="38" spans="1:59" ht="20.399999999999999">
      <c r="AD38" s="118" t="s">
        <v>12</v>
      </c>
      <c r="AE38" s="118"/>
      <c r="AX38" s="7"/>
      <c r="BF38" s="118" t="s">
        <v>12</v>
      </c>
      <c r="BG38" s="118"/>
    </row>
  </sheetData>
  <mergeCells count="71">
    <mergeCell ref="A2:AF2"/>
    <mergeCell ref="A3:AF3"/>
    <mergeCell ref="BF38:BG38"/>
    <mergeCell ref="BE4:BF6"/>
    <mergeCell ref="AO8:AP8"/>
    <mergeCell ref="Y8:Z8"/>
    <mergeCell ref="C6:D6"/>
    <mergeCell ref="E6:F6"/>
    <mergeCell ref="M8:N8"/>
    <mergeCell ref="O8:P8"/>
    <mergeCell ref="Q8:R8"/>
    <mergeCell ref="C8:D8"/>
    <mergeCell ref="E8:F8"/>
    <mergeCell ref="G8:H8"/>
    <mergeCell ref="I8:J8"/>
    <mergeCell ref="W5:AD5"/>
    <mergeCell ref="AE5:AF6"/>
    <mergeCell ref="W6:X6"/>
    <mergeCell ref="S6:T6"/>
    <mergeCell ref="AD38:AE38"/>
    <mergeCell ref="AI6:AJ6"/>
    <mergeCell ref="AK6:AL6"/>
    <mergeCell ref="AM6:AN6"/>
    <mergeCell ref="AG6:AH6"/>
    <mergeCell ref="A4:A7"/>
    <mergeCell ref="B4:B7"/>
    <mergeCell ref="C4:L4"/>
    <mergeCell ref="M4:V4"/>
    <mergeCell ref="W4:AF4"/>
    <mergeCell ref="M5:T5"/>
    <mergeCell ref="U5:V6"/>
    <mergeCell ref="G6:H6"/>
    <mergeCell ref="I6:J6"/>
    <mergeCell ref="M6:N6"/>
    <mergeCell ref="O6:P6"/>
    <mergeCell ref="Q6:R6"/>
    <mergeCell ref="K8:L8"/>
    <mergeCell ref="AK8:AL8"/>
    <mergeCell ref="AM8:AN8"/>
    <mergeCell ref="S8:T8"/>
    <mergeCell ref="U8:V8"/>
    <mergeCell ref="W8:X8"/>
    <mergeCell ref="AA8:AB8"/>
    <mergeCell ref="AC8:AD8"/>
    <mergeCell ref="AE8:AF8"/>
    <mergeCell ref="AG8:AH8"/>
    <mergeCell ref="AI8:AJ8"/>
    <mergeCell ref="BE8:BF8"/>
    <mergeCell ref="AY4:AY7"/>
    <mergeCell ref="AR4:AR7"/>
    <mergeCell ref="AV4:AV7"/>
    <mergeCell ref="AS4:AS7"/>
    <mergeCell ref="AW4:AW7"/>
    <mergeCell ref="BD4:BD7"/>
    <mergeCell ref="BC4:BC7"/>
    <mergeCell ref="BB4:BB7"/>
    <mergeCell ref="AO4:AP6"/>
    <mergeCell ref="AG4:AN4"/>
    <mergeCell ref="BG4:BG7"/>
    <mergeCell ref="AQ4:AQ6"/>
    <mergeCell ref="AT4:AT7"/>
    <mergeCell ref="AU4:AU7"/>
    <mergeCell ref="AX4:AX7"/>
    <mergeCell ref="AZ4:AZ7"/>
    <mergeCell ref="BA4:BA7"/>
    <mergeCell ref="C5:J5"/>
    <mergeCell ref="K5:L6"/>
    <mergeCell ref="AG5:AN5"/>
    <mergeCell ref="Y6:Z6"/>
    <mergeCell ref="AA6:AB6"/>
    <mergeCell ref="AC6:AD6"/>
  </mergeCells>
  <pageMargins left="0.39" right="0.18" top="0.62" bottom="0.32" header="0.3" footer="0.17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SLPC</cp:lastModifiedBy>
  <cp:lastPrinted>2021-06-18T09:37:02Z</cp:lastPrinted>
  <dcterms:created xsi:type="dcterms:W3CDTF">2016-06-03T07:14:47Z</dcterms:created>
  <dcterms:modified xsi:type="dcterms:W3CDTF">2021-06-18T09:38:09Z</dcterms:modified>
</cp:coreProperties>
</file>