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LPC\Desktop\157 slbc\annexure for e -final\final annex\"/>
    </mc:Choice>
  </mc:AlternateContent>
  <bookViews>
    <workbookView xWindow="-108" yWindow="-108" windowWidth="23268" windowHeight="12576"/>
  </bookViews>
  <sheets>
    <sheet name="Sheet3" sheetId="19" r:id="rId1"/>
  </sheets>
  <definedNames>
    <definedName name="_xlnm.Print_Area" localSheetId="0">Sheet3!$A$1:$AY$39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32" i="19" l="1"/>
  <c r="AO32" i="19"/>
  <c r="AI32" i="19"/>
  <c r="AH32" i="19"/>
  <c r="AT32" i="19"/>
  <c r="AG32" i="19"/>
  <c r="AU32" i="19"/>
  <c r="D38" i="19" l="1"/>
  <c r="E38" i="19"/>
  <c r="F38" i="19"/>
  <c r="G38" i="19"/>
  <c r="H38" i="19"/>
  <c r="I38" i="19"/>
  <c r="J38" i="19"/>
  <c r="K38" i="19"/>
  <c r="L38" i="19"/>
  <c r="M38" i="19"/>
  <c r="N38" i="19"/>
  <c r="O38" i="19"/>
  <c r="P38" i="19"/>
  <c r="Q38" i="19"/>
  <c r="R38" i="19"/>
  <c r="S38" i="19"/>
  <c r="T38" i="19"/>
  <c r="U38" i="19"/>
  <c r="V38" i="19"/>
  <c r="W38" i="19"/>
  <c r="X38" i="19"/>
  <c r="Y38" i="19"/>
  <c r="Z38" i="19"/>
  <c r="AA38" i="19"/>
  <c r="AB38" i="19"/>
  <c r="AC38" i="19"/>
  <c r="AD38" i="19"/>
  <c r="AE38" i="19"/>
  <c r="AF38" i="19"/>
  <c r="AQ38" i="19"/>
  <c r="AR38" i="19"/>
  <c r="AU14" i="19"/>
  <c r="AU15" i="19"/>
  <c r="AU23" i="19"/>
  <c r="AU24" i="19"/>
  <c r="AU25" i="19"/>
  <c r="AU34" i="19"/>
  <c r="AU36" i="19"/>
  <c r="AV25" i="19"/>
  <c r="AT24" i="19"/>
  <c r="AV24" i="19" s="1"/>
  <c r="AT25" i="19"/>
  <c r="AT34" i="19"/>
  <c r="AT36" i="19"/>
  <c r="AS10" i="19"/>
  <c r="AS38" i="19" s="1"/>
  <c r="AS11" i="19"/>
  <c r="AS12" i="19"/>
  <c r="AS13" i="19"/>
  <c r="AS14" i="19"/>
  <c r="AS15" i="19"/>
  <c r="AS16" i="19"/>
  <c r="AS17" i="19"/>
  <c r="AS18" i="19"/>
  <c r="AS19" i="19"/>
  <c r="AS20" i="19"/>
  <c r="AS21" i="19"/>
  <c r="AS22" i="19"/>
  <c r="AS23" i="19"/>
  <c r="AS24" i="19"/>
  <c r="AS25" i="19"/>
  <c r="AS26" i="19"/>
  <c r="AS27" i="19"/>
  <c r="AS28" i="19"/>
  <c r="AS29" i="19"/>
  <c r="AS30" i="19"/>
  <c r="AS31" i="19"/>
  <c r="AS33" i="19"/>
  <c r="AS34" i="19"/>
  <c r="AS35" i="19"/>
  <c r="AS36" i="19"/>
  <c r="AS37" i="19"/>
  <c r="AS9" i="19"/>
  <c r="AV36" i="19" l="1"/>
  <c r="AO14" i="19"/>
  <c r="AO15" i="19"/>
  <c r="AO16" i="19"/>
  <c r="AO17" i="19"/>
  <c r="AO18" i="19"/>
  <c r="AO19" i="19"/>
  <c r="AO20" i="19"/>
  <c r="AO21" i="19"/>
  <c r="AO22" i="19"/>
  <c r="AO23" i="19"/>
  <c r="AO24" i="19"/>
  <c r="AO25" i="19"/>
  <c r="AO26" i="19"/>
  <c r="AO27" i="19"/>
  <c r="AO11" i="19"/>
  <c r="AO12" i="19"/>
  <c r="AO13" i="19"/>
  <c r="AP12" i="19" l="1"/>
  <c r="AP13" i="19"/>
  <c r="AP10" i="19" l="1"/>
  <c r="AP11" i="19"/>
  <c r="AP14" i="19"/>
  <c r="AP15" i="19"/>
  <c r="AP16" i="19"/>
  <c r="AP17" i="19"/>
  <c r="AP18" i="19"/>
  <c r="AP19" i="19"/>
  <c r="AP20" i="19"/>
  <c r="AP21" i="19"/>
  <c r="AP22" i="19"/>
  <c r="AP23" i="19"/>
  <c r="AP24" i="19"/>
  <c r="AP25" i="19"/>
  <c r="AP26" i="19"/>
  <c r="AP27" i="19"/>
  <c r="AP28" i="19"/>
  <c r="AP29" i="19"/>
  <c r="AP30" i="19"/>
  <c r="AP31" i="19"/>
  <c r="AP33" i="19"/>
  <c r="AP34" i="19"/>
  <c r="AP35" i="19"/>
  <c r="AP37" i="19"/>
  <c r="AO10" i="19"/>
  <c r="AO28" i="19"/>
  <c r="AO29" i="19"/>
  <c r="AO30" i="19"/>
  <c r="AO31" i="19"/>
  <c r="AO33" i="19"/>
  <c r="AO34" i="19"/>
  <c r="AO35" i="19"/>
  <c r="AO37" i="19"/>
  <c r="AH9" i="19"/>
  <c r="AI9" i="19"/>
  <c r="AJ9" i="19"/>
  <c r="AK9" i="19"/>
  <c r="AL9" i="19"/>
  <c r="AM9" i="19"/>
  <c r="AN9" i="19"/>
  <c r="AO9" i="19"/>
  <c r="AP9" i="19"/>
  <c r="AG9" i="19"/>
  <c r="AO38" i="19" l="1"/>
  <c r="AU9" i="19"/>
  <c r="AP38" i="19"/>
  <c r="AT9" i="19"/>
  <c r="AG11" i="19"/>
  <c r="AU11" i="19" s="1"/>
  <c r="AH11" i="19"/>
  <c r="AT11" i="19" s="1"/>
  <c r="AV11" i="19" s="1"/>
  <c r="AI11" i="19"/>
  <c r="AJ11" i="19"/>
  <c r="AK11" i="19"/>
  <c r="AL11" i="19"/>
  <c r="AM11" i="19"/>
  <c r="AN11" i="19"/>
  <c r="AG12" i="19"/>
  <c r="AU12" i="19" s="1"/>
  <c r="AH12" i="19"/>
  <c r="AT12" i="19" s="1"/>
  <c r="AV12" i="19" s="1"/>
  <c r="AI12" i="19"/>
  <c r="AJ12" i="19"/>
  <c r="AK12" i="19"/>
  <c r="AL12" i="19"/>
  <c r="AM12" i="19"/>
  <c r="AN12" i="19"/>
  <c r="AG13" i="19"/>
  <c r="AU13" i="19" s="1"/>
  <c r="AH13" i="19"/>
  <c r="AT13" i="19" s="1"/>
  <c r="AV13" i="19" s="1"/>
  <c r="AI13" i="19"/>
  <c r="AJ13" i="19"/>
  <c r="AK13" i="19"/>
  <c r="AL13" i="19"/>
  <c r="AM13" i="19"/>
  <c r="AN13" i="19"/>
  <c r="AH14" i="19"/>
  <c r="AT14" i="19" s="1"/>
  <c r="AV14" i="19" s="1"/>
  <c r="AI14" i="19"/>
  <c r="AJ14" i="19"/>
  <c r="AK14" i="19"/>
  <c r="AL14" i="19"/>
  <c r="AM14" i="19"/>
  <c r="AN14" i="19"/>
  <c r="AH15" i="19"/>
  <c r="AT15" i="19" s="1"/>
  <c r="AV15" i="19" s="1"/>
  <c r="AI15" i="19"/>
  <c r="AJ15" i="19"/>
  <c r="AK15" i="19"/>
  <c r="AL15" i="19"/>
  <c r="AM15" i="19"/>
  <c r="AN15" i="19"/>
  <c r="AG16" i="19"/>
  <c r="AU16" i="19" s="1"/>
  <c r="AH16" i="19"/>
  <c r="AT16" i="19" s="1"/>
  <c r="AV16" i="19" s="1"/>
  <c r="AI16" i="19"/>
  <c r="AJ16" i="19"/>
  <c r="AK16" i="19"/>
  <c r="AL16" i="19"/>
  <c r="AM16" i="19"/>
  <c r="AN16" i="19"/>
  <c r="AG17" i="19"/>
  <c r="AU17" i="19" s="1"/>
  <c r="AH17" i="19"/>
  <c r="AT17" i="19" s="1"/>
  <c r="AV17" i="19" s="1"/>
  <c r="AI17" i="19"/>
  <c r="AJ17" i="19"/>
  <c r="AK17" i="19"/>
  <c r="AL17" i="19"/>
  <c r="AM17" i="19"/>
  <c r="AN17" i="19"/>
  <c r="AG18" i="19"/>
  <c r="AU18" i="19" s="1"/>
  <c r="AH18" i="19"/>
  <c r="AT18" i="19" s="1"/>
  <c r="AV18" i="19" s="1"/>
  <c r="AI18" i="19"/>
  <c r="AJ18" i="19"/>
  <c r="AK18" i="19"/>
  <c r="AL18" i="19"/>
  <c r="AM18" i="19"/>
  <c r="AN18" i="19"/>
  <c r="AG19" i="19"/>
  <c r="AU19" i="19" s="1"/>
  <c r="AH19" i="19"/>
  <c r="AT19" i="19" s="1"/>
  <c r="AV19" i="19" s="1"/>
  <c r="AI19" i="19"/>
  <c r="AJ19" i="19"/>
  <c r="AK19" i="19"/>
  <c r="AL19" i="19"/>
  <c r="AM19" i="19"/>
  <c r="AN19" i="19"/>
  <c r="AG20" i="19"/>
  <c r="AU20" i="19" s="1"/>
  <c r="AH20" i="19"/>
  <c r="AT20" i="19" s="1"/>
  <c r="AV20" i="19" s="1"/>
  <c r="AI20" i="19"/>
  <c r="AJ20" i="19"/>
  <c r="AK20" i="19"/>
  <c r="AL20" i="19"/>
  <c r="AM20" i="19"/>
  <c r="AN20" i="19"/>
  <c r="AG21" i="19"/>
  <c r="AU21" i="19" s="1"/>
  <c r="AH21" i="19"/>
  <c r="AT21" i="19" s="1"/>
  <c r="AV21" i="19" s="1"/>
  <c r="AI21" i="19"/>
  <c r="AJ21" i="19"/>
  <c r="AK21" i="19"/>
  <c r="AL21" i="19"/>
  <c r="AM21" i="19"/>
  <c r="AN21" i="19"/>
  <c r="AH10" i="19"/>
  <c r="AI10" i="19"/>
  <c r="AJ10" i="19"/>
  <c r="AK10" i="19"/>
  <c r="AL10" i="19"/>
  <c r="AM10" i="19"/>
  <c r="AN10" i="19"/>
  <c r="AT10" i="19" l="1"/>
  <c r="AI24" i="19"/>
  <c r="AJ24" i="19"/>
  <c r="AV10" i="19" l="1"/>
  <c r="AI25" i="19"/>
  <c r="AJ25" i="19"/>
  <c r="AK25" i="19"/>
  <c r="AL25" i="19"/>
  <c r="AM25" i="19"/>
  <c r="AN25" i="19"/>
  <c r="AG26" i="19"/>
  <c r="AU26" i="19" s="1"/>
  <c r="AH26" i="19"/>
  <c r="AT26" i="19" s="1"/>
  <c r="AV26" i="19" s="1"/>
  <c r="AI26" i="19"/>
  <c r="AJ26" i="19"/>
  <c r="AK26" i="19"/>
  <c r="AL26" i="19"/>
  <c r="AM26" i="19"/>
  <c r="AN26" i="19"/>
  <c r="AG27" i="19"/>
  <c r="AU27" i="19" s="1"/>
  <c r="AH27" i="19"/>
  <c r="AT27" i="19" s="1"/>
  <c r="AV27" i="19" s="1"/>
  <c r="AI27" i="19"/>
  <c r="AJ27" i="19"/>
  <c r="AK27" i="19"/>
  <c r="AL27" i="19"/>
  <c r="AM27" i="19"/>
  <c r="AN27" i="19"/>
  <c r="AG28" i="19"/>
  <c r="AU28" i="19" s="1"/>
  <c r="AH28" i="19"/>
  <c r="AT28" i="19" s="1"/>
  <c r="AV28" i="19" s="1"/>
  <c r="AI28" i="19"/>
  <c r="AJ28" i="19"/>
  <c r="AK28" i="19"/>
  <c r="AL28" i="19"/>
  <c r="AM28" i="19"/>
  <c r="AN28" i="19"/>
  <c r="AG29" i="19"/>
  <c r="AU29" i="19" s="1"/>
  <c r="AH29" i="19"/>
  <c r="AT29" i="19" s="1"/>
  <c r="AV29" i="19" s="1"/>
  <c r="AI29" i="19"/>
  <c r="AJ29" i="19"/>
  <c r="AK29" i="19"/>
  <c r="AL29" i="19"/>
  <c r="AM29" i="19"/>
  <c r="AN29" i="19"/>
  <c r="AG30" i="19"/>
  <c r="AU30" i="19" s="1"/>
  <c r="AH30" i="19"/>
  <c r="AT30" i="19" s="1"/>
  <c r="AV30" i="19" s="1"/>
  <c r="AI30" i="19"/>
  <c r="AJ30" i="19"/>
  <c r="AK30" i="19"/>
  <c r="AL30" i="19"/>
  <c r="AM30" i="19"/>
  <c r="AN30" i="19"/>
  <c r="AG31" i="19"/>
  <c r="AU31" i="19" s="1"/>
  <c r="AH31" i="19"/>
  <c r="AT31" i="19" s="1"/>
  <c r="AI31" i="19"/>
  <c r="AJ31" i="19"/>
  <c r="AK31" i="19"/>
  <c r="AL31" i="19"/>
  <c r="AM31" i="19"/>
  <c r="AN31" i="19"/>
  <c r="AG33" i="19"/>
  <c r="AU33" i="19" s="1"/>
  <c r="AH33" i="19"/>
  <c r="AT33" i="19" s="1"/>
  <c r="AI33" i="19"/>
  <c r="AJ33" i="19"/>
  <c r="AK33" i="19"/>
  <c r="AL33" i="19"/>
  <c r="AM33" i="19"/>
  <c r="AN33" i="19"/>
  <c r="AG35" i="19"/>
  <c r="AU35" i="19" s="1"/>
  <c r="AH35" i="19"/>
  <c r="AT35" i="19" s="1"/>
  <c r="AI35" i="19"/>
  <c r="AJ35" i="19"/>
  <c r="AK35" i="19"/>
  <c r="AL35" i="19"/>
  <c r="AM35" i="19"/>
  <c r="AN35" i="19"/>
  <c r="AG37" i="19"/>
  <c r="AU37" i="19" s="1"/>
  <c r="AH37" i="19"/>
  <c r="AT37" i="19" s="1"/>
  <c r="AI37" i="19"/>
  <c r="AJ37" i="19"/>
  <c r="AK37" i="19"/>
  <c r="AL37" i="19"/>
  <c r="AM37" i="19"/>
  <c r="AN37" i="19"/>
  <c r="AN22" i="19"/>
  <c r="AM22" i="19"/>
  <c r="AM38" i="19" s="1"/>
  <c r="AL22" i="19"/>
  <c r="AK22" i="19"/>
  <c r="AJ22" i="19"/>
  <c r="AI22" i="19"/>
  <c r="AH22" i="19"/>
  <c r="AG22" i="19"/>
  <c r="AU22" i="19" s="1"/>
  <c r="AG10" i="19"/>
  <c r="AU10" i="19" l="1"/>
  <c r="AU38" i="19" s="1"/>
  <c r="AG38" i="19"/>
  <c r="AK38" i="19"/>
  <c r="AL38" i="19"/>
  <c r="AT22" i="19"/>
  <c r="AH38" i="19"/>
  <c r="AN38" i="19"/>
  <c r="AI38" i="19"/>
  <c r="AJ38" i="19"/>
  <c r="AG23" i="19"/>
  <c r="AH23" i="19"/>
  <c r="AI23" i="19"/>
  <c r="AJ23" i="19"/>
  <c r="AK23" i="19"/>
  <c r="AL23" i="19"/>
  <c r="AV22" i="19" l="1"/>
  <c r="AT23" i="19"/>
  <c r="AT38" i="19" l="1"/>
  <c r="AV38" i="19" s="1"/>
  <c r="AX38" i="19"/>
  <c r="AW38" i="19"/>
  <c r="AY12" i="19" l="1"/>
  <c r="AY13" i="19"/>
  <c r="AY14" i="19"/>
  <c r="AY16" i="19"/>
  <c r="AY17" i="19"/>
  <c r="AY18" i="19"/>
  <c r="AY19" i="19"/>
  <c r="AY27" i="19"/>
  <c r="AY34" i="19"/>
  <c r="AY35" i="19"/>
  <c r="AY36" i="19"/>
  <c r="AY10" i="19"/>
  <c r="AY11" i="19"/>
  <c r="AY15" i="19"/>
  <c r="AY20" i="19"/>
  <c r="AY21" i="19"/>
  <c r="AY22" i="19"/>
  <c r="AY23" i="19"/>
  <c r="AY24" i="19"/>
  <c r="AY25" i="19"/>
  <c r="AY26" i="19"/>
  <c r="AY30" i="19"/>
  <c r="AY33" i="19"/>
  <c r="AN23" i="19"/>
  <c r="AM23" i="19"/>
  <c r="C38" i="19" l="1"/>
  <c r="AY9" i="19"/>
  <c r="AY38" i="19" l="1"/>
</calcChain>
</file>

<file path=xl/sharedStrings.xml><?xml version="1.0" encoding="utf-8"?>
<sst xmlns="http://schemas.openxmlformats.org/spreadsheetml/2006/main" count="115" uniqueCount="64">
  <si>
    <t>UCO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</si>
  <si>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</si>
  <si>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</si>
  <si>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</si>
  <si>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</si>
  <si>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</si>
  <si>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</si>
  <si>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</si>
  <si>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&amp; SIND BANK</t>
  </si>
  <si>
    <t>PUNJAB NATIONAL BANK</t>
  </si>
  <si>
    <t>STATE BANK OF INDIA</t>
  </si>
  <si>
    <t>UNION BANK OF INDIA</t>
  </si>
  <si>
    <t>SLBC PUNJAB</t>
  </si>
  <si>
    <t>HDFC BANK</t>
  </si>
  <si>
    <t>IDBI BANK</t>
  </si>
  <si>
    <t>ICICI BANK</t>
  </si>
  <si>
    <t>YES BANK</t>
  </si>
  <si>
    <r>
      <t xml:space="preserve">                                                                                   </t>
    </r>
    <r>
      <rPr>
        <b/>
        <sz val="15"/>
        <rFont val="Calibri"/>
        <family val="2"/>
      </rPr>
      <t xml:space="preserve"> (Amount in Lakhs)</t>
    </r>
  </si>
  <si>
    <t>Sr. No.</t>
  </si>
  <si>
    <t>Number of MUDRA Cards Issued as on date</t>
  </si>
  <si>
    <t>%age of NPA Amount to Total O/S</t>
  </si>
  <si>
    <t xml:space="preserve">Sanctioned </t>
  </si>
  <si>
    <t>Disbursed</t>
  </si>
  <si>
    <t>Sanctioned</t>
  </si>
  <si>
    <t>A/cs</t>
  </si>
  <si>
    <t>Amt.</t>
  </si>
  <si>
    <t>TOTAL</t>
  </si>
  <si>
    <t>Name of Banks</t>
  </si>
  <si>
    <t>J&amp;K BANK</t>
  </si>
  <si>
    <t>CAPITAL SMALL FINANCE BANK</t>
  </si>
  <si>
    <t>KOTAK MAHINDRA BANK</t>
  </si>
  <si>
    <t>FEDERAL BANK</t>
  </si>
  <si>
    <t>INDUSIND BANK</t>
  </si>
  <si>
    <t>AXIS BANK</t>
  </si>
  <si>
    <t>BANDHAN BANK</t>
  </si>
  <si>
    <t>AU SMALL FINANCE BANK</t>
  </si>
  <si>
    <t>UJJIVAN SMALL FINANCE BANK</t>
  </si>
  <si>
    <t>JANA SMALL FINANCE BANK</t>
  </si>
  <si>
    <t>PUNJAB GRAMIN BANK</t>
  </si>
  <si>
    <t>PB. STATE COOPERATIVE BANK</t>
  </si>
  <si>
    <t>SHISHU</t>
  </si>
  <si>
    <t>%age Achievement</t>
  </si>
  <si>
    <t xml:space="preserve">      KISHORE                                                                           </t>
  </si>
  <si>
    <t xml:space="preserve">TARUN                                                               </t>
  </si>
  <si>
    <t xml:space="preserve">TOTAL </t>
  </si>
  <si>
    <t>out of (2) disbursement to WOMEN beneficiaries</t>
  </si>
  <si>
    <t>out of (2) disbursement to SC/ST beneficiaries</t>
  </si>
  <si>
    <t>out of (7) disbursement to WOMEN beneficiaries</t>
  </si>
  <si>
    <t>out of (7) disbursement to SC/ST beneficiaries</t>
  </si>
  <si>
    <t>out of (12) disbursement to WOMEN beneficiaries</t>
  </si>
  <si>
    <t>out of (12) disbursement to SC/ST beneficiaries</t>
  </si>
  <si>
    <t>disbursement to WOMEN beneficiaries</t>
  </si>
  <si>
    <t>disbursement to SC/ST beneficiaries</t>
  </si>
  <si>
    <t>Total Outstanding as on 30.06.2021</t>
  </si>
  <si>
    <t>Q.E JUNE 2021 (01.04.2021 TO 30.06.2021)</t>
  </si>
  <si>
    <t>Prorata Target (01.04.2021 to 30.06.2021)</t>
  </si>
  <si>
    <t>Achievement against Target Amount (01.04.2021 to 30.06.2021)</t>
  </si>
  <si>
    <t>Achievement Number of Accounts (01.04.2021 to 30.06.2021)</t>
  </si>
  <si>
    <t>Total NPA under PMMY as on 30.06.2021</t>
  </si>
  <si>
    <t>Total Outstanding as on 30.06.2021 (Column 5+10+15)</t>
  </si>
  <si>
    <t>Annual Target Amount (01.04.2021 To 31.03.2022)</t>
  </si>
  <si>
    <t>RBL Bank</t>
  </si>
  <si>
    <t>Annexure - 18</t>
  </si>
  <si>
    <t xml:space="preserve">                                                                                                                   PRADHAN MANTRI MUDRA YOJANA (PMMY) - Progress as on 30.06.2021                  Annexure-18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</si>
</sst>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7">
    <font>
      <sz val="11"/>
      <color theme="1"/>
      <name val="Calibri"/>
      <family val="2"/>
      <scheme val="minor"/>
    </font>
    <font>
      <sz val="12"/>
      <name val="Helv"/>
    </font>
    <font>
      <sz val="11"/>
      <color indexed="8"/>
      <name val="Calibri"/>
      <family val="2"/>
      <charset val="1"/>
    </font>
    <font>
      <b/>
      <sz val="15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Tahoma"/>
      <family val="2"/>
    </font>
    <font>
      <sz val="14"/>
      <name val="Times New Roman"/>
      <family val="1"/>
    </font>
    <font>
      <b/>
      <sz val="14"/>
      <name val="Tahoma"/>
      <family val="2"/>
    </font>
    <font>
      <b/>
      <sz val="15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rgb="FF000000"/>
      <name val="Arial1"/>
    </font>
    <font>
      <sz val="10"/>
      <name val="Arial"/>
      <family val="2"/>
    </font>
    <font>
      <sz val="14"/>
      <name val="Calibri"/>
      <family val="2"/>
      <charset val="1"/>
    </font>
    <font>
      <b/>
      <sz val="30"/>
      <name val="Calibri"/>
      <family val="2"/>
      <scheme val="minor"/>
    </font>
    <font>
      <b/>
      <sz val="10"/>
      <name val="Tahoma"/>
      <family val="2"/>
    </font>
    <font>
      <b/>
      <sz val="10"/>
      <name val="Calibri"/>
      <family val="2"/>
      <scheme val="minor"/>
    </font>
    <font>
      <b/>
      <sz val="16"/>
      <name val="Tahoma"/>
      <family val="2"/>
    </font>
    <font>
      <sz val="25"/>
      <name val="Calibri"/>
      <family val="2"/>
      <scheme val="minor"/>
    </font>
    <font>
      <b/>
      <sz val="20"/>
      <name val="Tahoma"/>
      <family val="2"/>
    </font>
    <font>
      <sz val="21"/>
      <name val="Calibri"/>
      <family val="2"/>
      <scheme val="minor"/>
    </font>
    <font>
      <b/>
      <sz val="21"/>
      <name val="Tahoma"/>
      <family val="2"/>
    </font>
    <font>
      <sz val="16"/>
      <name val="Calibri"/>
      <family val="2"/>
      <scheme val="minor"/>
    </font>
    <font>
      <b/>
      <sz val="14"/>
      <color theme="1"/>
      <name val="Tahoma"/>
      <family val="2"/>
    </font>
    <font>
      <b/>
      <sz val="20"/>
      <color theme="1"/>
      <name val="Tahoma"/>
      <family val="2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2">
    <xf numFmtId="0" fontId="0" fillId="0" borderId="0"/>
    <xf numFmtId="0" fontId="1" fillId="0" borderId="0"/>
    <xf numFmtId="0" fontId="2" fillId="0" borderId="0"/>
    <xf numFmtId="0" fontId="2" fillId="0" borderId="0"/>
    <xf numFmtId="0" fontId="7" fillId="0" borderId="0"/>
    <xf numFmtId="0" fontId="7" fillId="0" borderId="0"/>
    <xf numFmtId="44" fontId="10" fillId="0" borderId="0" applyFont="0" applyFill="0" applyBorder="0" applyAlignment="0" applyProtection="0"/>
    <xf numFmtId="0" fontId="11" fillId="0" borderId="0"/>
    <xf numFmtId="0" fontId="12" fillId="0" borderId="0" applyNumberFormat="0" applyBorder="0" applyProtection="0"/>
    <xf numFmtId="0" fontId="10" fillId="0" borderId="0"/>
    <xf numFmtId="0" fontId="13" fillId="0" borderId="0"/>
    <xf numFmtId="0" fontId="10" fillId="0" borderId="0"/>
    <xf numFmtId="0" fontId="7" fillId="0" borderId="0"/>
    <xf numFmtId="0" fontId="14" fillId="0" borderId="0"/>
    <xf numFmtId="9" fontId="10" fillId="0" borderId="0" applyFont="0" applyFill="0" applyBorder="0" applyAlignment="0" applyProtection="0"/>
    <xf numFmtId="0" fontId="26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9" fontId="7" fillId="0" borderId="0" applyFont="0" applyFill="0" applyBorder="0" applyAlignment="0" applyProtection="0"/>
  </cellStyleXfs>
  <cellXfs count="136">
    <xf numFmtId="0" fontId="0" fillId="0" borderId="0" xfId="0"/>
    <xf numFmtId="0" fontId="5" fillId="0" borderId="0" xfId="0" applyFont="1" applyFill="1"/>
    <xf numFmtId="0" fontId="16" fillId="0" borderId="17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 wrapText="1"/>
    </xf>
    <xf numFmtId="0" fontId="16" fillId="0" borderId="38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top" wrapText="1"/>
    </xf>
    <xf numFmtId="0" fontId="16" fillId="0" borderId="34" xfId="0" applyFont="1" applyFill="1" applyBorder="1" applyAlignment="1">
      <alignment horizontal="center" vertical="top" wrapText="1"/>
    </xf>
    <xf numFmtId="0" fontId="16" fillId="0" borderId="23" xfId="0" applyFont="1" applyFill="1" applyBorder="1" applyAlignment="1">
      <alignment horizontal="center" vertical="center" wrapText="1"/>
    </xf>
    <xf numFmtId="0" fontId="5" fillId="0" borderId="4" xfId="0" applyFont="1" applyFill="1" applyBorder="1"/>
    <xf numFmtId="0" fontId="17" fillId="0" borderId="4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19" fillId="0" borderId="0" xfId="0" applyFont="1" applyFill="1"/>
    <xf numFmtId="0" fontId="20" fillId="0" borderId="17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 wrapText="1"/>
    </xf>
    <xf numFmtId="0" fontId="20" fillId="0" borderId="33" xfId="0" applyFont="1" applyFill="1" applyBorder="1" applyAlignment="1">
      <alignment vertical="center" wrapText="1"/>
    </xf>
    <xf numFmtId="0" fontId="20" fillId="0" borderId="37" xfId="0" applyFont="1" applyFill="1" applyBorder="1" applyAlignment="1">
      <alignment vertical="center" wrapText="1"/>
    </xf>
    <xf numFmtId="1" fontId="20" fillId="0" borderId="37" xfId="0" applyNumberFormat="1" applyFont="1" applyFill="1" applyBorder="1" applyAlignment="1">
      <alignment vertical="center" wrapText="1"/>
    </xf>
    <xf numFmtId="0" fontId="22" fillId="0" borderId="20" xfId="0" applyFont="1" applyFill="1" applyBorder="1" applyAlignment="1">
      <alignment vertical="center" wrapText="1"/>
    </xf>
    <xf numFmtId="1" fontId="22" fillId="0" borderId="29" xfId="0" applyNumberFormat="1" applyFont="1" applyFill="1" applyBorder="1" applyAlignment="1">
      <alignment vertical="center"/>
    </xf>
    <xf numFmtId="2" fontId="22" fillId="0" borderId="10" xfId="0" applyNumberFormat="1" applyFont="1" applyFill="1" applyBorder="1" applyAlignment="1">
      <alignment vertical="center" wrapText="1"/>
    </xf>
    <xf numFmtId="0" fontId="21" fillId="0" borderId="0" xfId="0" applyFont="1" applyFill="1"/>
    <xf numFmtId="0" fontId="5" fillId="2" borderId="0" xfId="0" applyFont="1" applyFill="1"/>
    <xf numFmtId="1" fontId="20" fillId="0" borderId="17" xfId="0" applyNumberFormat="1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/>
    </xf>
    <xf numFmtId="0" fontId="21" fillId="0" borderId="20" xfId="0" applyFont="1" applyFill="1" applyBorder="1"/>
    <xf numFmtId="0" fontId="23" fillId="0" borderId="0" xfId="0" applyFont="1" applyFill="1"/>
    <xf numFmtId="0" fontId="16" fillId="0" borderId="24" xfId="0" applyFont="1" applyFill="1" applyBorder="1" applyAlignment="1">
      <alignment horizontal="center" vertical="top" wrapText="1"/>
    </xf>
    <xf numFmtId="0" fontId="16" fillId="0" borderId="52" xfId="0" applyFont="1" applyFill="1" applyBorder="1" applyAlignment="1">
      <alignment horizontal="center" vertical="top" wrapText="1"/>
    </xf>
    <xf numFmtId="2" fontId="20" fillId="0" borderId="52" xfId="0" applyNumberFormat="1" applyFont="1" applyFill="1" applyBorder="1" applyAlignment="1">
      <alignment vertical="center" wrapText="1"/>
    </xf>
    <xf numFmtId="2" fontId="20" fillId="0" borderId="13" xfId="0" applyNumberFormat="1" applyFont="1" applyFill="1" applyBorder="1" applyAlignment="1">
      <alignment vertical="center" wrapText="1"/>
    </xf>
    <xf numFmtId="1" fontId="20" fillId="0" borderId="39" xfId="0" applyNumberFormat="1" applyFont="1" applyFill="1" applyBorder="1" applyAlignment="1">
      <alignment vertical="center" wrapText="1"/>
    </xf>
    <xf numFmtId="1" fontId="20" fillId="0" borderId="53" xfId="0" applyNumberFormat="1" applyFont="1" applyFill="1" applyBorder="1" applyAlignment="1">
      <alignment vertical="center" wrapText="1"/>
    </xf>
    <xf numFmtId="1" fontId="20" fillId="0" borderId="27" xfId="1" applyNumberFormat="1" applyFont="1" applyFill="1" applyBorder="1" applyAlignment="1">
      <alignment vertical="center"/>
    </xf>
    <xf numFmtId="1" fontId="20" fillId="0" borderId="11" xfId="0" applyNumberFormat="1" applyFont="1" applyFill="1" applyBorder="1" applyAlignment="1">
      <alignment horizontal="right" vertical="center" wrapText="1"/>
    </xf>
    <xf numFmtId="1" fontId="20" fillId="0" borderId="11" xfId="1" applyNumberFormat="1" applyFont="1" applyFill="1" applyBorder="1" applyAlignment="1">
      <alignment vertical="center"/>
    </xf>
    <xf numFmtId="1" fontId="20" fillId="0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Fill="1" applyBorder="1" applyAlignment="1">
      <alignment vertical="center"/>
    </xf>
    <xf numFmtId="1" fontId="20" fillId="0" borderId="28" xfId="1" applyNumberFormat="1" applyFont="1" applyFill="1" applyBorder="1" applyAlignment="1">
      <alignment vertical="center"/>
    </xf>
    <xf numFmtId="1" fontId="20" fillId="0" borderId="33" xfId="1" applyNumberFormat="1" applyFont="1" applyFill="1" applyBorder="1" applyAlignment="1">
      <alignment vertical="center"/>
    </xf>
    <xf numFmtId="1" fontId="20" fillId="0" borderId="50" xfId="0" applyNumberFormat="1" applyFont="1" applyFill="1" applyBorder="1" applyAlignment="1">
      <alignment vertical="center" wrapText="1"/>
    </xf>
    <xf numFmtId="1" fontId="20" fillId="0" borderId="12" xfId="0" applyNumberFormat="1" applyFont="1" applyFill="1" applyBorder="1" applyAlignment="1">
      <alignment vertical="center" wrapText="1"/>
    </xf>
    <xf numFmtId="1" fontId="22" fillId="0" borderId="31" xfId="0" applyNumberFormat="1" applyFont="1" applyFill="1" applyBorder="1" applyAlignment="1">
      <alignment vertical="center" wrapText="1"/>
    </xf>
    <xf numFmtId="0" fontId="0" fillId="3" borderId="0" xfId="0" applyFont="1" applyFill="1"/>
    <xf numFmtId="1" fontId="22" fillId="0" borderId="29" xfId="0" applyNumberFormat="1" applyFont="1" applyFill="1" applyBorder="1" applyAlignment="1">
      <alignment vertical="center" wrapText="1"/>
    </xf>
    <xf numFmtId="9" fontId="20" fillId="0" borderId="31" xfId="14" applyFont="1" applyFill="1" applyBorder="1" applyAlignment="1">
      <alignment vertical="center" wrapText="1"/>
    </xf>
    <xf numFmtId="9" fontId="20" fillId="0" borderId="37" xfId="14" applyFont="1" applyFill="1" applyBorder="1" applyAlignment="1">
      <alignment vertical="center" wrapText="1"/>
    </xf>
    <xf numFmtId="9" fontId="5" fillId="0" borderId="0" xfId="14" applyFont="1" applyFill="1"/>
    <xf numFmtId="9" fontId="16" fillId="0" borderId="17" xfId="14" applyFont="1" applyFill="1" applyBorder="1" applyAlignment="1">
      <alignment horizontal="center" vertical="top" wrapText="1"/>
    </xf>
    <xf numFmtId="9" fontId="20" fillId="0" borderId="17" xfId="14" applyFont="1" applyFill="1" applyBorder="1" applyAlignment="1">
      <alignment vertical="center" wrapText="1"/>
    </xf>
    <xf numFmtId="1" fontId="20" fillId="0" borderId="26" xfId="1" applyNumberFormat="1" applyFont="1" applyFill="1" applyBorder="1" applyAlignment="1">
      <alignment vertical="center"/>
    </xf>
    <xf numFmtId="1" fontId="20" fillId="0" borderId="17" xfId="1" applyNumberFormat="1" applyFont="1" applyFill="1" applyBorder="1" applyAlignment="1">
      <alignment vertical="center"/>
    </xf>
    <xf numFmtId="1" fontId="20" fillId="0" borderId="17" xfId="0" applyNumberFormat="1" applyFont="1" applyFill="1" applyBorder="1" applyAlignment="1">
      <alignment horizontal="right" vertical="center"/>
    </xf>
    <xf numFmtId="1" fontId="20" fillId="0" borderId="17" xfId="0" applyNumberFormat="1" applyFont="1" applyFill="1" applyBorder="1" applyAlignment="1">
      <alignment horizontal="right" vertical="center" wrapText="1"/>
    </xf>
    <xf numFmtId="1" fontId="20" fillId="0" borderId="11" xfId="0" applyNumberFormat="1" applyFont="1" applyFill="1" applyBorder="1" applyAlignment="1">
      <alignment vertical="center" wrapText="1"/>
    </xf>
    <xf numFmtId="0" fontId="24" fillId="0" borderId="31" xfId="15" applyFont="1" applyFill="1" applyBorder="1" applyAlignment="1">
      <alignment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vertical="center"/>
    </xf>
    <xf numFmtId="1" fontId="25" fillId="0" borderId="27" xfId="1" applyNumberFormat="1" applyFont="1" applyFill="1" applyBorder="1" applyAlignment="1">
      <alignment vertical="center"/>
    </xf>
    <xf numFmtId="1" fontId="25" fillId="0" borderId="11" xfId="1" applyNumberFormat="1" applyFont="1" applyFill="1" applyBorder="1" applyAlignment="1">
      <alignment vertical="center"/>
    </xf>
    <xf numFmtId="1" fontId="25" fillId="0" borderId="11" xfId="0" applyNumberFormat="1" applyFont="1" applyFill="1" applyBorder="1" applyAlignment="1">
      <alignment horizontal="right" vertical="center"/>
    </xf>
    <xf numFmtId="1" fontId="25" fillId="0" borderId="11" xfId="0" applyNumberFormat="1" applyFont="1" applyFill="1" applyBorder="1" applyAlignment="1">
      <alignment horizontal="right" vertical="center" wrapText="1"/>
    </xf>
    <xf numFmtId="1" fontId="25" fillId="0" borderId="11" xfId="0" applyNumberFormat="1" applyFont="1" applyFill="1" applyBorder="1" applyAlignment="1">
      <alignment vertical="center"/>
    </xf>
    <xf numFmtId="1" fontId="25" fillId="0" borderId="17" xfId="0" applyNumberFormat="1" applyFont="1" applyFill="1" applyBorder="1" applyAlignment="1">
      <alignment vertical="center" wrapText="1"/>
    </xf>
    <xf numFmtId="1" fontId="25" fillId="0" borderId="39" xfId="0" applyNumberFormat="1" applyFont="1" applyFill="1" applyBorder="1" applyAlignment="1">
      <alignment vertical="center" wrapText="1"/>
    </xf>
    <xf numFmtId="1" fontId="25" fillId="0" borderId="53" xfId="0" applyNumberFormat="1" applyFont="1" applyFill="1" applyBorder="1" applyAlignment="1">
      <alignment vertical="center" wrapText="1"/>
    </xf>
    <xf numFmtId="1" fontId="25" fillId="0" borderId="11" xfId="0" applyNumberFormat="1" applyFont="1" applyFill="1" applyBorder="1" applyAlignment="1">
      <alignment vertical="center" wrapText="1"/>
    </xf>
    <xf numFmtId="1" fontId="25" fillId="0" borderId="52" xfId="0" applyNumberFormat="1" applyFont="1" applyFill="1" applyBorder="1" applyAlignment="1">
      <alignment vertical="center" wrapText="1"/>
    </xf>
    <xf numFmtId="1" fontId="20" fillId="0" borderId="27" xfId="0" applyNumberFormat="1" applyFont="1" applyFill="1" applyBorder="1"/>
    <xf numFmtId="1" fontId="20" fillId="0" borderId="11" xfId="0" applyNumberFormat="1" applyFont="1" applyFill="1" applyBorder="1"/>
    <xf numFmtId="0" fontId="20" fillId="0" borderId="11" xfId="0" applyFont="1" applyFill="1" applyBorder="1"/>
    <xf numFmtId="0" fontId="20" fillId="0" borderId="17" xfId="0" applyFont="1" applyFill="1" applyBorder="1"/>
    <xf numFmtId="1" fontId="20" fillId="0" borderId="37" xfId="0" applyNumberFormat="1" applyFont="1" applyFill="1" applyBorder="1" applyAlignment="1">
      <alignment horizontal="right" vertical="center" wrapText="1"/>
    </xf>
    <xf numFmtId="0" fontId="15" fillId="0" borderId="3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left"/>
    </xf>
    <xf numFmtId="0" fontId="19" fillId="0" borderId="8" xfId="0" applyFont="1" applyFill="1" applyBorder="1" applyAlignment="1">
      <alignment horizontal="right"/>
    </xf>
    <xf numFmtId="0" fontId="8" fillId="0" borderId="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6" fillId="0" borderId="48" xfId="0" applyFont="1" applyFill="1" applyBorder="1" applyAlignment="1">
      <alignment horizontal="center" vertical="top" wrapText="1"/>
    </xf>
    <xf numFmtId="0" fontId="16" fillId="0" borderId="49" xfId="0" applyFont="1" applyFill="1" applyBorder="1" applyAlignment="1">
      <alignment horizontal="center" vertical="top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9" fontId="8" fillId="0" borderId="32" xfId="14" applyFont="1" applyFill="1" applyBorder="1" applyAlignment="1">
      <alignment horizontal="center" vertical="center" wrapText="1"/>
    </xf>
    <xf numFmtId="9" fontId="8" fillId="0" borderId="37" xfId="14" applyFont="1" applyFill="1" applyBorder="1" applyAlignment="1">
      <alignment horizontal="center" vertical="center" wrapText="1"/>
    </xf>
    <xf numFmtId="9" fontId="8" fillId="0" borderId="38" xfId="14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top" wrapText="1"/>
    </xf>
    <xf numFmtId="0" fontId="16" fillId="0" borderId="26" xfId="0" applyFont="1" applyFill="1" applyBorder="1" applyAlignment="1">
      <alignment horizontal="center" vertical="top" wrapText="1"/>
    </xf>
    <xf numFmtId="0" fontId="16" fillId="0" borderId="44" xfId="0" applyFont="1" applyFill="1" applyBorder="1" applyAlignment="1">
      <alignment horizontal="center" vertical="top" wrapText="1"/>
    </xf>
    <xf numFmtId="0" fontId="16" fillId="0" borderId="51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</cellXfs>
  <cellStyles count="32">
    <cellStyle name="Currency 2" xfId="6"/>
    <cellStyle name="Excel Built-in Normal" xfId="2"/>
    <cellStyle name="Excel Built-in Normal 1" xfId="7"/>
    <cellStyle name="Excel Built-in Normal 2" xfId="8"/>
    <cellStyle name="Excel Built-in Normal 4" xfId="3"/>
    <cellStyle name="Normal" xfId="0" builtinId="0"/>
    <cellStyle name="Normal 10" xfId="15"/>
    <cellStyle name="Normal 11" xfId="16"/>
    <cellStyle name="Normal 12" xfId="17"/>
    <cellStyle name="Normal 13" xfId="18"/>
    <cellStyle name="Normal 14" xfId="19"/>
    <cellStyle name="Normal 2" xfId="1"/>
    <cellStyle name="Normal 2 2" xfId="5"/>
    <cellStyle name="Normal 2 2 2" xfId="20"/>
    <cellStyle name="Normal 2 4" xfId="21"/>
    <cellStyle name="Normal 23" xfId="22"/>
    <cellStyle name="Normal 26" xfId="23"/>
    <cellStyle name="Normal 3" xfId="9"/>
    <cellStyle name="Normal 3 2" xfId="10"/>
    <cellStyle name="Normal 3 5" xfId="24"/>
    <cellStyle name="Normal 30" xfId="25"/>
    <cellStyle name="Normal 4" xfId="11"/>
    <cellStyle name="Normal 5" xfId="12"/>
    <cellStyle name="Normal 6" xfId="4"/>
    <cellStyle name="Normal 6 2" xfId="27"/>
    <cellStyle name="Normal 6 3" xfId="26"/>
    <cellStyle name="Normal 7" xfId="28"/>
    <cellStyle name="Normal 8" xfId="29"/>
    <cellStyle name="Normal 9" xfId="30"/>
    <cellStyle name="Percent" xfId="14" builtinId="5"/>
    <cellStyle name="Percent 2" xfId="31"/>
    <cellStyle name="TableStyleLight1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Y39"/>
  <sheetViews>
    <sheetView tabSelected="1" view="pageBreakPreview" zoomScale="55" zoomScaleNormal="100" zoomScaleSheetLayoutView="55" workbookViewId="0">
      <selection activeCell="A3" sqref="A3:AY3"/>
    </sheetView>
  </sheetViews>
  <sheetFormatPr defaultColWidth="8.88671875" defaultRowHeight="14.4"/>
  <cols>
    <col min="1" max="1" width="7.6640625" style="1" customWidth="1"/>
    <col min="2" max="2" width="45.5546875" style="1" customWidth="1"/>
    <col min="3" max="3" width="16.21875" style="1" customWidth="1"/>
    <col min="4" max="4" width="16.44140625" style="1" customWidth="1"/>
    <col min="5" max="5" width="19.44140625" style="1" customWidth="1"/>
    <col min="6" max="6" width="21.44140625" style="1" customWidth="1"/>
    <col min="7" max="7" width="20.21875" style="1" customWidth="1"/>
    <col min="8" max="8" width="16.21875" style="1" customWidth="1"/>
    <col min="9" max="9" width="16" style="1" customWidth="1"/>
    <col min="10" max="10" width="16.44140625" style="1" customWidth="1"/>
    <col min="11" max="11" width="17.88671875" style="1" customWidth="1"/>
    <col min="12" max="12" width="23" style="1" customWidth="1"/>
    <col min="13" max="13" width="15.109375" style="1" customWidth="1"/>
    <col min="14" max="14" width="17.33203125" style="1" customWidth="1"/>
    <col min="15" max="15" width="17.5546875" style="1" customWidth="1"/>
    <col min="16" max="16" width="13.5546875" style="1" customWidth="1"/>
    <col min="17" max="17" width="11.44140625" style="1" customWidth="1"/>
    <col min="18" max="18" width="15.6640625" style="1" customWidth="1"/>
    <col min="19" max="19" width="16.6640625" style="1" customWidth="1"/>
    <col min="20" max="20" width="13.109375" style="1" customWidth="1"/>
    <col min="21" max="21" width="17.77734375" style="1" customWidth="1"/>
    <col min="22" max="22" width="22.6640625" style="1" customWidth="1"/>
    <col min="23" max="23" width="11.109375" style="1" customWidth="1"/>
    <col min="24" max="24" width="15.5546875" style="1" customWidth="1"/>
    <col min="25" max="25" width="11.33203125" style="1" customWidth="1"/>
    <col min="26" max="26" width="14.88671875" style="1" customWidth="1"/>
    <col min="27" max="27" width="13.6640625" style="1" customWidth="1"/>
    <col min="28" max="28" width="14.5546875" style="1" customWidth="1"/>
    <col min="29" max="29" width="13.77734375" style="1" customWidth="1"/>
    <col min="30" max="31" width="14.21875" style="1" customWidth="1"/>
    <col min="32" max="32" width="22" style="1" customWidth="1"/>
    <col min="33" max="40" width="17.88671875" style="1" customWidth="1"/>
    <col min="41" max="41" width="24.109375" style="1" customWidth="1"/>
    <col min="42" max="42" width="30.5546875" style="1" customWidth="1"/>
    <col min="43" max="44" width="17.88671875" style="1" customWidth="1"/>
    <col min="45" max="45" width="16.33203125" style="1" customWidth="1"/>
    <col min="46" max="46" width="22.44140625" style="1" customWidth="1"/>
    <col min="47" max="47" width="21.6640625" style="1" customWidth="1"/>
    <col min="48" max="48" width="19.88671875" style="49" customWidth="1"/>
    <col min="49" max="51" width="17.88671875" style="1" customWidth="1"/>
    <col min="52" max="16384" width="8.88671875" style="1"/>
  </cols>
  <sheetData>
    <row r="1" spans="1:51" s="14" customFormat="1" ht="33" thickBot="1">
      <c r="A1" s="78" t="s">
        <v>62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</row>
    <row r="2" spans="1:51" ht="39" thickBot="1">
      <c r="A2" s="75" t="s">
        <v>63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7"/>
    </row>
    <row r="3" spans="1:51" s="7" customFormat="1" ht="20.399999999999999" customHeight="1" thickBot="1">
      <c r="A3" s="129" t="s">
        <v>17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</row>
    <row r="4" spans="1:51" ht="75.599999999999994" customHeight="1" thickBot="1">
      <c r="A4" s="133" t="s">
        <v>18</v>
      </c>
      <c r="B4" s="117" t="s">
        <v>27</v>
      </c>
      <c r="C4" s="120" t="s">
        <v>40</v>
      </c>
      <c r="D4" s="121"/>
      <c r="E4" s="121"/>
      <c r="F4" s="121"/>
      <c r="G4" s="121"/>
      <c r="H4" s="121"/>
      <c r="I4" s="121"/>
      <c r="J4" s="121"/>
      <c r="K4" s="121"/>
      <c r="L4" s="122"/>
      <c r="M4" s="123" t="s">
        <v>42</v>
      </c>
      <c r="N4" s="124"/>
      <c r="O4" s="124"/>
      <c r="P4" s="124"/>
      <c r="Q4" s="124"/>
      <c r="R4" s="124"/>
      <c r="S4" s="124"/>
      <c r="T4" s="124"/>
      <c r="U4" s="124"/>
      <c r="V4" s="125"/>
      <c r="W4" s="123" t="s">
        <v>43</v>
      </c>
      <c r="X4" s="124"/>
      <c r="Y4" s="124"/>
      <c r="Z4" s="124"/>
      <c r="AA4" s="124"/>
      <c r="AB4" s="124"/>
      <c r="AC4" s="124"/>
      <c r="AD4" s="124"/>
      <c r="AE4" s="124"/>
      <c r="AF4" s="124"/>
      <c r="AG4" s="85" t="s">
        <v>44</v>
      </c>
      <c r="AH4" s="86"/>
      <c r="AI4" s="86"/>
      <c r="AJ4" s="86"/>
      <c r="AK4" s="86"/>
      <c r="AL4" s="86"/>
      <c r="AM4" s="86"/>
      <c r="AN4" s="86"/>
      <c r="AO4" s="79" t="s">
        <v>59</v>
      </c>
      <c r="AP4" s="80"/>
      <c r="AQ4" s="90" t="s">
        <v>19</v>
      </c>
      <c r="AR4" s="107" t="s">
        <v>60</v>
      </c>
      <c r="AS4" s="93" t="s">
        <v>55</v>
      </c>
      <c r="AT4" s="93" t="s">
        <v>56</v>
      </c>
      <c r="AU4" s="93" t="s">
        <v>57</v>
      </c>
      <c r="AV4" s="110" t="s">
        <v>41</v>
      </c>
      <c r="AW4" s="130" t="s">
        <v>58</v>
      </c>
      <c r="AX4" s="130"/>
      <c r="AY4" s="87" t="s">
        <v>20</v>
      </c>
    </row>
    <row r="5" spans="1:51" s="28" customFormat="1" ht="32.4" customHeight="1" thickBot="1">
      <c r="A5" s="134"/>
      <c r="B5" s="118"/>
      <c r="C5" s="96" t="s">
        <v>54</v>
      </c>
      <c r="D5" s="96"/>
      <c r="E5" s="96"/>
      <c r="F5" s="96"/>
      <c r="G5" s="96"/>
      <c r="H5" s="96"/>
      <c r="I5" s="96"/>
      <c r="J5" s="97"/>
      <c r="K5" s="98" t="s">
        <v>53</v>
      </c>
      <c r="L5" s="99"/>
      <c r="M5" s="96" t="s">
        <v>54</v>
      </c>
      <c r="N5" s="96"/>
      <c r="O5" s="96"/>
      <c r="P5" s="96"/>
      <c r="Q5" s="96"/>
      <c r="R5" s="96"/>
      <c r="S5" s="96"/>
      <c r="T5" s="97"/>
      <c r="U5" s="98" t="s">
        <v>53</v>
      </c>
      <c r="V5" s="99"/>
      <c r="W5" s="96" t="s">
        <v>54</v>
      </c>
      <c r="X5" s="96"/>
      <c r="Y5" s="96"/>
      <c r="Z5" s="96"/>
      <c r="AA5" s="96"/>
      <c r="AB5" s="96"/>
      <c r="AC5" s="96"/>
      <c r="AD5" s="97"/>
      <c r="AE5" s="98" t="s">
        <v>53</v>
      </c>
      <c r="AF5" s="126"/>
      <c r="AG5" s="96" t="s">
        <v>54</v>
      </c>
      <c r="AH5" s="96"/>
      <c r="AI5" s="96"/>
      <c r="AJ5" s="96"/>
      <c r="AK5" s="96"/>
      <c r="AL5" s="96"/>
      <c r="AM5" s="96"/>
      <c r="AN5" s="97"/>
      <c r="AO5" s="81"/>
      <c r="AP5" s="82"/>
      <c r="AQ5" s="91"/>
      <c r="AR5" s="108"/>
      <c r="AS5" s="94"/>
      <c r="AT5" s="94"/>
      <c r="AU5" s="94"/>
      <c r="AV5" s="111"/>
      <c r="AW5" s="131"/>
      <c r="AX5" s="131"/>
      <c r="AY5" s="88"/>
    </row>
    <row r="6" spans="1:51" ht="113.25" customHeight="1" thickBot="1">
      <c r="A6" s="134"/>
      <c r="B6" s="118"/>
      <c r="C6" s="104" t="s">
        <v>21</v>
      </c>
      <c r="D6" s="103"/>
      <c r="E6" s="102" t="s">
        <v>22</v>
      </c>
      <c r="F6" s="103"/>
      <c r="G6" s="102" t="s">
        <v>45</v>
      </c>
      <c r="H6" s="103"/>
      <c r="I6" s="102" t="s">
        <v>46</v>
      </c>
      <c r="J6" s="97"/>
      <c r="K6" s="100"/>
      <c r="L6" s="101"/>
      <c r="M6" s="104" t="s">
        <v>23</v>
      </c>
      <c r="N6" s="103"/>
      <c r="O6" s="102" t="s">
        <v>22</v>
      </c>
      <c r="P6" s="103"/>
      <c r="Q6" s="102" t="s">
        <v>47</v>
      </c>
      <c r="R6" s="103"/>
      <c r="S6" s="102" t="s">
        <v>48</v>
      </c>
      <c r="T6" s="97"/>
      <c r="U6" s="100"/>
      <c r="V6" s="101"/>
      <c r="W6" s="96" t="s">
        <v>23</v>
      </c>
      <c r="X6" s="103"/>
      <c r="Y6" s="102" t="s">
        <v>22</v>
      </c>
      <c r="Z6" s="103"/>
      <c r="AA6" s="102" t="s">
        <v>49</v>
      </c>
      <c r="AB6" s="103"/>
      <c r="AC6" s="102" t="s">
        <v>50</v>
      </c>
      <c r="AD6" s="97"/>
      <c r="AE6" s="100"/>
      <c r="AF6" s="127"/>
      <c r="AG6" s="104" t="s">
        <v>23</v>
      </c>
      <c r="AH6" s="103"/>
      <c r="AI6" s="102" t="s">
        <v>22</v>
      </c>
      <c r="AJ6" s="103"/>
      <c r="AK6" s="102" t="s">
        <v>51</v>
      </c>
      <c r="AL6" s="103"/>
      <c r="AM6" s="102" t="s">
        <v>52</v>
      </c>
      <c r="AN6" s="96"/>
      <c r="AO6" s="83"/>
      <c r="AP6" s="84"/>
      <c r="AQ6" s="92"/>
      <c r="AR6" s="108"/>
      <c r="AS6" s="94"/>
      <c r="AT6" s="94"/>
      <c r="AU6" s="94"/>
      <c r="AV6" s="111"/>
      <c r="AW6" s="132"/>
      <c r="AX6" s="132"/>
      <c r="AY6" s="88"/>
    </row>
    <row r="7" spans="1:51" ht="15" customHeight="1" thickBot="1">
      <c r="A7" s="135"/>
      <c r="B7" s="119"/>
      <c r="C7" s="8" t="s">
        <v>24</v>
      </c>
      <c r="D7" s="6" t="s">
        <v>25</v>
      </c>
      <c r="E7" s="6" t="s">
        <v>24</v>
      </c>
      <c r="F7" s="6" t="s">
        <v>25</v>
      </c>
      <c r="G7" s="6" t="s">
        <v>24</v>
      </c>
      <c r="H7" s="6" t="s">
        <v>25</v>
      </c>
      <c r="I7" s="6" t="s">
        <v>24</v>
      </c>
      <c r="J7" s="6" t="s">
        <v>25</v>
      </c>
      <c r="K7" s="6" t="s">
        <v>24</v>
      </c>
      <c r="L7" s="6" t="s">
        <v>25</v>
      </c>
      <c r="M7" s="6" t="s">
        <v>24</v>
      </c>
      <c r="N7" s="6" t="s">
        <v>25</v>
      </c>
      <c r="O7" s="6" t="s">
        <v>24</v>
      </c>
      <c r="P7" s="6" t="s">
        <v>25</v>
      </c>
      <c r="Q7" s="6" t="s">
        <v>24</v>
      </c>
      <c r="R7" s="6" t="s">
        <v>25</v>
      </c>
      <c r="S7" s="6" t="s">
        <v>24</v>
      </c>
      <c r="T7" s="6" t="s">
        <v>25</v>
      </c>
      <c r="U7" s="6" t="s">
        <v>24</v>
      </c>
      <c r="V7" s="6" t="s">
        <v>25</v>
      </c>
      <c r="W7" s="6" t="s">
        <v>24</v>
      </c>
      <c r="X7" s="6" t="s">
        <v>25</v>
      </c>
      <c r="Y7" s="6" t="s">
        <v>24</v>
      </c>
      <c r="Z7" s="6" t="s">
        <v>25</v>
      </c>
      <c r="AA7" s="6" t="s">
        <v>24</v>
      </c>
      <c r="AB7" s="6" t="s">
        <v>25</v>
      </c>
      <c r="AC7" s="6" t="s">
        <v>24</v>
      </c>
      <c r="AD7" s="6" t="s">
        <v>25</v>
      </c>
      <c r="AE7" s="6" t="s">
        <v>24</v>
      </c>
      <c r="AF7" s="9" t="s">
        <v>25</v>
      </c>
      <c r="AG7" s="29" t="s">
        <v>24</v>
      </c>
      <c r="AH7" s="6" t="s">
        <v>25</v>
      </c>
      <c r="AI7" s="6" t="s">
        <v>24</v>
      </c>
      <c r="AJ7" s="6" t="s">
        <v>25</v>
      </c>
      <c r="AK7" s="6" t="s">
        <v>24</v>
      </c>
      <c r="AL7" s="6" t="s">
        <v>25</v>
      </c>
      <c r="AM7" s="6" t="s">
        <v>24</v>
      </c>
      <c r="AN7" s="9" t="s">
        <v>25</v>
      </c>
      <c r="AO7" s="6" t="s">
        <v>24</v>
      </c>
      <c r="AP7" s="6" t="s">
        <v>25</v>
      </c>
      <c r="AQ7" s="10"/>
      <c r="AR7" s="109"/>
      <c r="AS7" s="95"/>
      <c r="AT7" s="95"/>
      <c r="AU7" s="95"/>
      <c r="AV7" s="112"/>
      <c r="AW7" s="6" t="s">
        <v>24</v>
      </c>
      <c r="AX7" s="6" t="s">
        <v>25</v>
      </c>
      <c r="AY7" s="89"/>
    </row>
    <row r="8" spans="1:51" ht="14.4" customHeight="1">
      <c r="A8" s="11"/>
      <c r="B8" s="12"/>
      <c r="C8" s="115">
        <v>1</v>
      </c>
      <c r="D8" s="114"/>
      <c r="E8" s="113">
        <v>2</v>
      </c>
      <c r="F8" s="114"/>
      <c r="G8" s="113">
        <v>3</v>
      </c>
      <c r="H8" s="114"/>
      <c r="I8" s="113">
        <v>4</v>
      </c>
      <c r="J8" s="114"/>
      <c r="K8" s="113">
        <v>5</v>
      </c>
      <c r="L8" s="114"/>
      <c r="M8" s="113">
        <v>6</v>
      </c>
      <c r="N8" s="114"/>
      <c r="O8" s="113">
        <v>7</v>
      </c>
      <c r="P8" s="114"/>
      <c r="Q8" s="113">
        <v>8</v>
      </c>
      <c r="R8" s="114"/>
      <c r="S8" s="113">
        <v>9</v>
      </c>
      <c r="T8" s="114"/>
      <c r="U8" s="113">
        <v>10</v>
      </c>
      <c r="V8" s="114"/>
      <c r="W8" s="113">
        <v>11</v>
      </c>
      <c r="X8" s="114"/>
      <c r="Y8" s="113">
        <v>12</v>
      </c>
      <c r="Z8" s="114"/>
      <c r="AA8" s="113">
        <v>13</v>
      </c>
      <c r="AB8" s="114"/>
      <c r="AC8" s="113">
        <v>14</v>
      </c>
      <c r="AD8" s="114"/>
      <c r="AE8" s="113">
        <v>15</v>
      </c>
      <c r="AF8" s="115"/>
      <c r="AG8" s="116">
        <v>16</v>
      </c>
      <c r="AH8" s="114"/>
      <c r="AI8" s="113">
        <v>17</v>
      </c>
      <c r="AJ8" s="114"/>
      <c r="AK8" s="113">
        <v>18</v>
      </c>
      <c r="AL8" s="114"/>
      <c r="AM8" s="113">
        <v>19</v>
      </c>
      <c r="AN8" s="114"/>
      <c r="AO8" s="113">
        <v>20</v>
      </c>
      <c r="AP8" s="114"/>
      <c r="AQ8" s="2">
        <v>17</v>
      </c>
      <c r="AR8" s="2">
        <v>18</v>
      </c>
      <c r="AS8" s="2"/>
      <c r="AT8" s="2"/>
      <c r="AU8" s="2"/>
      <c r="AV8" s="50"/>
      <c r="AW8" s="105">
        <v>22</v>
      </c>
      <c r="AX8" s="106"/>
      <c r="AY8" s="30">
        <v>23</v>
      </c>
    </row>
    <row r="9" spans="1:51" s="24" customFormat="1" ht="41.4" customHeight="1">
      <c r="A9" s="3">
        <v>1</v>
      </c>
      <c r="B9" s="4" t="s">
        <v>9</v>
      </c>
      <c r="C9" s="52">
        <v>106</v>
      </c>
      <c r="D9" s="53">
        <v>18.989999999999998</v>
      </c>
      <c r="E9" s="54">
        <v>94</v>
      </c>
      <c r="F9" s="55">
        <v>17.03</v>
      </c>
      <c r="G9" s="55">
        <v>13</v>
      </c>
      <c r="H9" s="55">
        <v>4.41</v>
      </c>
      <c r="I9" s="55">
        <v>9</v>
      </c>
      <c r="J9" s="55">
        <v>1.6</v>
      </c>
      <c r="K9" s="55">
        <v>67731</v>
      </c>
      <c r="L9" s="55">
        <v>18271.580000000002</v>
      </c>
      <c r="M9" s="55">
        <v>59</v>
      </c>
      <c r="N9" s="55">
        <v>131.76</v>
      </c>
      <c r="O9" s="25">
        <v>59</v>
      </c>
      <c r="P9" s="25">
        <v>129.51</v>
      </c>
      <c r="Q9" s="25">
        <v>10</v>
      </c>
      <c r="R9" s="25">
        <v>17</v>
      </c>
      <c r="S9" s="25">
        <v>1</v>
      </c>
      <c r="T9" s="55">
        <v>2.5499999999999998</v>
      </c>
      <c r="U9" s="55">
        <v>48523</v>
      </c>
      <c r="V9" s="55">
        <v>63129.850000000006</v>
      </c>
      <c r="W9" s="25">
        <v>7</v>
      </c>
      <c r="X9" s="25">
        <v>58.1</v>
      </c>
      <c r="Y9" s="25">
        <v>7</v>
      </c>
      <c r="Z9" s="25">
        <v>58.1</v>
      </c>
      <c r="AA9" s="25">
        <v>0</v>
      </c>
      <c r="AB9" s="25">
        <v>0</v>
      </c>
      <c r="AC9" s="25">
        <v>0</v>
      </c>
      <c r="AD9" s="25">
        <v>0</v>
      </c>
      <c r="AE9" s="25">
        <v>8094</v>
      </c>
      <c r="AF9" s="33">
        <v>48124.43</v>
      </c>
      <c r="AG9" s="34">
        <f t="shared" ref="AG9:AN10" si="0">C9+M9+W9</f>
        <v>172</v>
      </c>
      <c r="AH9" s="25">
        <f t="shared" ref="AH9" si="1">D9+N9+X9</f>
        <v>208.85</v>
      </c>
      <c r="AI9" s="25">
        <f t="shared" ref="AI9" si="2">E9+O9+Y9</f>
        <v>160</v>
      </c>
      <c r="AJ9" s="25">
        <f t="shared" ref="AJ9" si="3">F9+P9+Z9</f>
        <v>204.64</v>
      </c>
      <c r="AK9" s="25">
        <f t="shared" ref="AK9" si="4">G9+Q9+AA9</f>
        <v>23</v>
      </c>
      <c r="AL9" s="25">
        <f t="shared" ref="AL9" si="5">H9+R9+AB9</f>
        <v>21.41</v>
      </c>
      <c r="AM9" s="25">
        <f t="shared" ref="AM9" si="6">I9+S9+AC9</f>
        <v>10</v>
      </c>
      <c r="AN9" s="25">
        <f t="shared" ref="AN9" si="7">J9+T9+AD9</f>
        <v>4.1500000000000004</v>
      </c>
      <c r="AO9" s="25">
        <f t="shared" ref="AO9:AP37" si="8">K9+U9+AE9</f>
        <v>124348</v>
      </c>
      <c r="AP9" s="25">
        <f t="shared" ref="AP9:AP37" si="9">L9+V9+AF9</f>
        <v>129525.86000000002</v>
      </c>
      <c r="AQ9" s="15">
        <v>2988</v>
      </c>
      <c r="AR9" s="15">
        <v>82044</v>
      </c>
      <c r="AS9" s="25">
        <f>AR9/4</f>
        <v>20511</v>
      </c>
      <c r="AT9" s="25">
        <f>AH9</f>
        <v>208.85</v>
      </c>
      <c r="AU9" s="55">
        <f>AG9</f>
        <v>172</v>
      </c>
      <c r="AV9" s="51">
        <v>0.01</v>
      </c>
      <c r="AW9" s="25">
        <v>20296</v>
      </c>
      <c r="AX9" s="25">
        <v>22413.519999999997</v>
      </c>
      <c r="AY9" s="31">
        <f t="shared" ref="AY9:AY27" si="10">AX9/AP9*100</f>
        <v>17.30428194030134</v>
      </c>
    </row>
    <row r="10" spans="1:51" s="24" customFormat="1" ht="41.4" customHeight="1">
      <c r="A10" s="3">
        <v>2</v>
      </c>
      <c r="B10" s="4" t="s">
        <v>8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6">
        <v>12751</v>
      </c>
      <c r="L10" s="36">
        <v>2894.3544599999991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6">
        <v>16820</v>
      </c>
      <c r="V10" s="36">
        <v>24313.869399999996</v>
      </c>
      <c r="W10" s="25">
        <v>0</v>
      </c>
      <c r="X10" s="25">
        <v>0</v>
      </c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5">
        <v>0</v>
      </c>
      <c r="AE10" s="25">
        <v>2998</v>
      </c>
      <c r="AF10" s="33">
        <v>18390.785409999997</v>
      </c>
      <c r="AG10" s="34">
        <f t="shared" ref="AG10:AG22" si="11">C10+M10+W10</f>
        <v>0</v>
      </c>
      <c r="AH10" s="25">
        <f t="shared" si="0"/>
        <v>0</v>
      </c>
      <c r="AI10" s="25">
        <f t="shared" si="0"/>
        <v>0</v>
      </c>
      <c r="AJ10" s="25">
        <f t="shared" si="0"/>
        <v>0</v>
      </c>
      <c r="AK10" s="25">
        <f t="shared" si="0"/>
        <v>0</v>
      </c>
      <c r="AL10" s="25">
        <f t="shared" si="0"/>
        <v>0</v>
      </c>
      <c r="AM10" s="25">
        <f t="shared" si="0"/>
        <v>0</v>
      </c>
      <c r="AN10" s="25">
        <f t="shared" si="0"/>
        <v>0</v>
      </c>
      <c r="AO10" s="25">
        <f t="shared" si="8"/>
        <v>32569</v>
      </c>
      <c r="AP10" s="25">
        <f t="shared" si="9"/>
        <v>45599.009269999995</v>
      </c>
      <c r="AQ10" s="56">
        <v>5043</v>
      </c>
      <c r="AR10" s="25">
        <v>30000</v>
      </c>
      <c r="AS10" s="25">
        <f t="shared" ref="AS10:AS37" si="12">AR10/4</f>
        <v>7500</v>
      </c>
      <c r="AT10" s="25">
        <f t="shared" ref="AT10:AT37" si="13">AH10</f>
        <v>0</v>
      </c>
      <c r="AU10" s="55">
        <f t="shared" ref="AU10:AU37" si="14">AG10</f>
        <v>0</v>
      </c>
      <c r="AV10" s="51">
        <f t="shared" ref="AV10:AV22" si="15">AT10/AS10</f>
        <v>0</v>
      </c>
      <c r="AW10" s="25">
        <v>2472</v>
      </c>
      <c r="AX10" s="25">
        <v>2985.2182699999998</v>
      </c>
      <c r="AY10" s="31">
        <f t="shared" si="10"/>
        <v>6.5466735303918151</v>
      </c>
    </row>
    <row r="11" spans="1:51" s="24" customFormat="1" ht="41.4" customHeight="1">
      <c r="A11" s="3">
        <v>3</v>
      </c>
      <c r="B11" s="4" t="s">
        <v>0</v>
      </c>
      <c r="C11" s="35">
        <v>228.60317560013567</v>
      </c>
      <c r="D11" s="37">
        <v>151.46193173967117</v>
      </c>
      <c r="E11" s="38">
        <v>195.84413430979694</v>
      </c>
      <c r="F11" s="38">
        <v>127.00000000000001</v>
      </c>
      <c r="G11" s="38">
        <v>62.000000000000007</v>
      </c>
      <c r="H11" s="38">
        <v>42</v>
      </c>
      <c r="I11" s="38">
        <v>64</v>
      </c>
      <c r="J11" s="36">
        <v>58.000000000000007</v>
      </c>
      <c r="K11" s="36">
        <v>8037.8441343097993</v>
      </c>
      <c r="L11" s="36">
        <v>3269.0000000000009</v>
      </c>
      <c r="M11" s="38">
        <v>276</v>
      </c>
      <c r="N11" s="38">
        <v>454.61469468765307</v>
      </c>
      <c r="O11" s="39">
        <v>221</v>
      </c>
      <c r="P11" s="39">
        <v>349</v>
      </c>
      <c r="Q11" s="39">
        <v>68</v>
      </c>
      <c r="R11" s="39">
        <v>95.000000000000014</v>
      </c>
      <c r="S11" s="39">
        <v>87</v>
      </c>
      <c r="T11" s="36">
        <v>136</v>
      </c>
      <c r="U11" s="36">
        <v>6205</v>
      </c>
      <c r="V11" s="36">
        <v>8764</v>
      </c>
      <c r="W11" s="25">
        <v>26</v>
      </c>
      <c r="X11" s="25">
        <v>219.02713329229843</v>
      </c>
      <c r="Y11" s="25">
        <v>26.53173715879257</v>
      </c>
      <c r="Z11" s="25">
        <v>173.61850088560053</v>
      </c>
      <c r="AA11" s="25">
        <v>5</v>
      </c>
      <c r="AB11" s="25">
        <v>32</v>
      </c>
      <c r="AC11" s="25">
        <v>9</v>
      </c>
      <c r="AD11" s="25">
        <v>68</v>
      </c>
      <c r="AE11" s="25">
        <v>717.53173715879268</v>
      </c>
      <c r="AF11" s="33">
        <v>5154.6185008856</v>
      </c>
      <c r="AG11" s="34">
        <f t="shared" si="11"/>
        <v>530.60317560013573</v>
      </c>
      <c r="AH11" s="25">
        <f t="shared" ref="AH11:AH22" si="16">D11+N11+X11</f>
        <v>825.10375971962276</v>
      </c>
      <c r="AI11" s="25">
        <f t="shared" ref="AI11:AI22" si="17">E11+O11+Y11</f>
        <v>443.37587146858948</v>
      </c>
      <c r="AJ11" s="25">
        <f t="shared" ref="AJ11:AJ22" si="18">F11+P11+Z11</f>
        <v>649.6185008856005</v>
      </c>
      <c r="AK11" s="25">
        <f t="shared" ref="AK11:AK22" si="19">G11+Q11+AA11</f>
        <v>135</v>
      </c>
      <c r="AL11" s="25">
        <f t="shared" ref="AL11:AL22" si="20">H11+R11+AB11</f>
        <v>169</v>
      </c>
      <c r="AM11" s="25">
        <f t="shared" ref="AM11:AM22" si="21">I11+S11+AC11</f>
        <v>160</v>
      </c>
      <c r="AN11" s="25">
        <f t="shared" ref="AN11:AN22" si="22">J11+T11+AD11</f>
        <v>262</v>
      </c>
      <c r="AO11" s="25">
        <f t="shared" si="8"/>
        <v>14960.375871468592</v>
      </c>
      <c r="AP11" s="25">
        <f t="shared" si="9"/>
        <v>17187.618500885601</v>
      </c>
      <c r="AQ11" s="16">
        <v>0</v>
      </c>
      <c r="AR11" s="15">
        <v>10500</v>
      </c>
      <c r="AS11" s="25">
        <f t="shared" si="12"/>
        <v>2625</v>
      </c>
      <c r="AT11" s="25">
        <f t="shared" si="13"/>
        <v>825.10375971962276</v>
      </c>
      <c r="AU11" s="55">
        <f t="shared" si="14"/>
        <v>530.60317560013573</v>
      </c>
      <c r="AV11" s="51">
        <f t="shared" si="15"/>
        <v>0.31432524179795152</v>
      </c>
      <c r="AW11" s="25">
        <v>578</v>
      </c>
      <c r="AX11" s="25">
        <v>788</v>
      </c>
      <c r="AY11" s="31">
        <f t="shared" si="10"/>
        <v>4.5846956630983975</v>
      </c>
    </row>
    <row r="12" spans="1:51" s="24" customFormat="1" ht="41.4" customHeight="1">
      <c r="A12" s="3">
        <v>4</v>
      </c>
      <c r="B12" s="4" t="s">
        <v>1</v>
      </c>
      <c r="C12" s="35">
        <v>0</v>
      </c>
      <c r="D12" s="37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6">
        <v>0</v>
      </c>
      <c r="K12" s="36">
        <v>3075</v>
      </c>
      <c r="L12" s="36">
        <v>949.8812812000001</v>
      </c>
      <c r="M12" s="38">
        <v>0</v>
      </c>
      <c r="N12" s="38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6">
        <v>0</v>
      </c>
      <c r="U12" s="36">
        <v>3065</v>
      </c>
      <c r="V12" s="36">
        <v>5014</v>
      </c>
      <c r="W12" s="25">
        <v>5.0136619158000002E-2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/>
      <c r="AE12" s="25">
        <v>801</v>
      </c>
      <c r="AF12" s="33">
        <v>5258</v>
      </c>
      <c r="AG12" s="34">
        <f t="shared" si="11"/>
        <v>5.0136619158000002E-2</v>
      </c>
      <c r="AH12" s="25">
        <f t="shared" si="16"/>
        <v>0</v>
      </c>
      <c r="AI12" s="25">
        <f t="shared" si="17"/>
        <v>0</v>
      </c>
      <c r="AJ12" s="25">
        <f t="shared" si="18"/>
        <v>0</v>
      </c>
      <c r="AK12" s="25">
        <f t="shared" si="19"/>
        <v>0</v>
      </c>
      <c r="AL12" s="25">
        <f t="shared" si="20"/>
        <v>0</v>
      </c>
      <c r="AM12" s="25">
        <f t="shared" si="21"/>
        <v>0</v>
      </c>
      <c r="AN12" s="25">
        <f t="shared" si="22"/>
        <v>0</v>
      </c>
      <c r="AO12" s="25">
        <f t="shared" si="8"/>
        <v>6941</v>
      </c>
      <c r="AP12" s="25">
        <f t="shared" si="8"/>
        <v>11221.8812812</v>
      </c>
      <c r="AQ12" s="16"/>
      <c r="AR12" s="15">
        <v>14350</v>
      </c>
      <c r="AS12" s="25">
        <f t="shared" si="12"/>
        <v>3587.5</v>
      </c>
      <c r="AT12" s="25">
        <f t="shared" si="13"/>
        <v>0</v>
      </c>
      <c r="AU12" s="55">
        <f t="shared" si="14"/>
        <v>5.0136619158000002E-2</v>
      </c>
      <c r="AV12" s="51">
        <f t="shared" si="15"/>
        <v>0</v>
      </c>
      <c r="AW12" s="25">
        <v>1132</v>
      </c>
      <c r="AX12" s="25">
        <v>1727.7257694</v>
      </c>
      <c r="AY12" s="31">
        <f t="shared" si="10"/>
        <v>15.396043908381532</v>
      </c>
    </row>
    <row r="13" spans="1:51" s="24" customFormat="1" ht="41.4" customHeight="1">
      <c r="A13" s="3">
        <v>5</v>
      </c>
      <c r="B13" s="4" t="s">
        <v>2</v>
      </c>
      <c r="C13" s="35">
        <v>0</v>
      </c>
      <c r="D13" s="37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6">
        <v>0</v>
      </c>
      <c r="K13" s="36">
        <v>4223</v>
      </c>
      <c r="L13" s="36">
        <v>1084.0601882999999</v>
      </c>
      <c r="M13" s="38">
        <v>0</v>
      </c>
      <c r="N13" s="38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6">
        <v>0</v>
      </c>
      <c r="U13" s="36">
        <v>4614</v>
      </c>
      <c r="V13" s="36">
        <v>6645.4773865000025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25">
        <v>0</v>
      </c>
      <c r="AD13" s="25">
        <v>0</v>
      </c>
      <c r="AE13" s="25">
        <v>719</v>
      </c>
      <c r="AF13" s="33">
        <v>3886.5347288000007</v>
      </c>
      <c r="AG13" s="34">
        <f t="shared" si="11"/>
        <v>0</v>
      </c>
      <c r="AH13" s="25">
        <f t="shared" si="16"/>
        <v>0</v>
      </c>
      <c r="AI13" s="25">
        <f t="shared" si="17"/>
        <v>0</v>
      </c>
      <c r="AJ13" s="25">
        <f t="shared" si="18"/>
        <v>0</v>
      </c>
      <c r="AK13" s="25">
        <f t="shared" si="19"/>
        <v>0</v>
      </c>
      <c r="AL13" s="25">
        <f t="shared" si="20"/>
        <v>0</v>
      </c>
      <c r="AM13" s="25">
        <f t="shared" si="21"/>
        <v>0</v>
      </c>
      <c r="AN13" s="25">
        <f t="shared" si="22"/>
        <v>0</v>
      </c>
      <c r="AO13" s="25">
        <f t="shared" si="8"/>
        <v>9556</v>
      </c>
      <c r="AP13" s="25">
        <f t="shared" si="8"/>
        <v>11616.072303600004</v>
      </c>
      <c r="AQ13" s="16"/>
      <c r="AR13" s="15">
        <v>9800</v>
      </c>
      <c r="AS13" s="25">
        <f t="shared" si="12"/>
        <v>2450</v>
      </c>
      <c r="AT13" s="25">
        <f t="shared" si="13"/>
        <v>0</v>
      </c>
      <c r="AU13" s="55">
        <f t="shared" si="14"/>
        <v>0</v>
      </c>
      <c r="AV13" s="51">
        <f t="shared" si="15"/>
        <v>0</v>
      </c>
      <c r="AW13" s="25">
        <v>1716</v>
      </c>
      <c r="AX13" s="25">
        <v>1736.5178790999998</v>
      </c>
      <c r="AY13" s="31">
        <f t="shared" si="10"/>
        <v>14.949268855375717</v>
      </c>
    </row>
    <row r="14" spans="1:51" s="24" customFormat="1" ht="41.4" customHeight="1" thickBot="1">
      <c r="A14" s="3">
        <v>6</v>
      </c>
      <c r="B14" s="4" t="s">
        <v>3</v>
      </c>
      <c r="C14" s="35">
        <v>80</v>
      </c>
      <c r="D14" s="37">
        <v>23.71</v>
      </c>
      <c r="E14" s="38">
        <v>80</v>
      </c>
      <c r="F14" s="38">
        <v>23.71</v>
      </c>
      <c r="G14" s="38">
        <v>6</v>
      </c>
      <c r="H14" s="38">
        <v>0.9</v>
      </c>
      <c r="I14" s="38">
        <v>0</v>
      </c>
      <c r="J14" s="36">
        <v>0</v>
      </c>
      <c r="K14" s="36">
        <v>846</v>
      </c>
      <c r="L14" s="36">
        <v>407.33</v>
      </c>
      <c r="M14" s="38">
        <v>14</v>
      </c>
      <c r="N14" s="38">
        <v>25.1</v>
      </c>
      <c r="O14" s="39">
        <v>14</v>
      </c>
      <c r="P14" s="39">
        <v>25.1</v>
      </c>
      <c r="Q14" s="39">
        <v>0</v>
      </c>
      <c r="R14" s="39">
        <v>0</v>
      </c>
      <c r="S14" s="39">
        <v>0</v>
      </c>
      <c r="T14" s="36">
        <v>0</v>
      </c>
      <c r="U14" s="36">
        <v>783</v>
      </c>
      <c r="V14" s="36">
        <v>2841.6</v>
      </c>
      <c r="W14" s="25">
        <v>14</v>
      </c>
      <c r="X14" s="25">
        <v>63.900000000000006</v>
      </c>
      <c r="Y14" s="25">
        <v>9</v>
      </c>
      <c r="Z14" s="25">
        <v>36</v>
      </c>
      <c r="AA14" s="25">
        <v>0</v>
      </c>
      <c r="AB14" s="25">
        <v>0</v>
      </c>
      <c r="AC14" s="25">
        <v>0</v>
      </c>
      <c r="AD14" s="25">
        <v>0</v>
      </c>
      <c r="AE14" s="25">
        <v>803</v>
      </c>
      <c r="AF14" s="33">
        <v>2903.7500000000005</v>
      </c>
      <c r="AG14" s="34">
        <v>94</v>
      </c>
      <c r="AH14" s="25">
        <f t="shared" si="16"/>
        <v>112.71000000000001</v>
      </c>
      <c r="AI14" s="25">
        <f t="shared" si="17"/>
        <v>103</v>
      </c>
      <c r="AJ14" s="25">
        <f t="shared" si="18"/>
        <v>84.81</v>
      </c>
      <c r="AK14" s="25">
        <f t="shared" si="19"/>
        <v>6</v>
      </c>
      <c r="AL14" s="25">
        <f t="shared" si="20"/>
        <v>0.9</v>
      </c>
      <c r="AM14" s="25">
        <f t="shared" si="21"/>
        <v>0</v>
      </c>
      <c r="AN14" s="25">
        <f t="shared" si="22"/>
        <v>0</v>
      </c>
      <c r="AO14" s="25">
        <f t="shared" si="8"/>
        <v>2432</v>
      </c>
      <c r="AP14" s="25">
        <f t="shared" si="9"/>
        <v>6152.68</v>
      </c>
      <c r="AQ14" s="16"/>
      <c r="AR14" s="15">
        <v>3589</v>
      </c>
      <c r="AS14" s="25">
        <f t="shared" si="12"/>
        <v>897.25</v>
      </c>
      <c r="AT14" s="25">
        <f t="shared" si="13"/>
        <v>112.71000000000001</v>
      </c>
      <c r="AU14" s="55">
        <f t="shared" si="14"/>
        <v>94</v>
      </c>
      <c r="AV14" s="51">
        <f t="shared" si="15"/>
        <v>0.12561716355530789</v>
      </c>
      <c r="AW14" s="25">
        <v>130</v>
      </c>
      <c r="AX14" s="25">
        <v>262</v>
      </c>
      <c r="AY14" s="31">
        <f t="shared" si="10"/>
        <v>4.258306949166867</v>
      </c>
    </row>
    <row r="15" spans="1:51" s="24" customFormat="1" ht="41.4" customHeight="1" thickBot="1">
      <c r="A15" s="3">
        <v>7</v>
      </c>
      <c r="B15" s="4" t="s">
        <v>4</v>
      </c>
      <c r="C15" s="35">
        <v>3717</v>
      </c>
      <c r="D15" s="35">
        <v>404.76091997999998</v>
      </c>
      <c r="E15" s="35">
        <v>3672</v>
      </c>
      <c r="F15" s="35">
        <v>327.56289628000007</v>
      </c>
      <c r="G15" s="35">
        <v>941</v>
      </c>
      <c r="H15" s="35">
        <v>212.20010000000002</v>
      </c>
      <c r="I15" s="35">
        <v>421</v>
      </c>
      <c r="J15" s="35">
        <v>99.995000000000019</v>
      </c>
      <c r="K15" s="35">
        <v>22447.250000000004</v>
      </c>
      <c r="L15" s="35">
        <v>4751.8814353430007</v>
      </c>
      <c r="M15" s="35">
        <v>1162</v>
      </c>
      <c r="N15" s="35">
        <v>2232.1456155000001</v>
      </c>
      <c r="O15" s="35">
        <v>1162</v>
      </c>
      <c r="P15" s="35">
        <v>1875.0916888000002</v>
      </c>
      <c r="Q15" s="35">
        <v>601</v>
      </c>
      <c r="R15" s="35">
        <v>886.72109499999999</v>
      </c>
      <c r="S15" s="35">
        <v>149</v>
      </c>
      <c r="T15" s="35">
        <v>238.83801500000001</v>
      </c>
      <c r="U15" s="35">
        <v>13914.77</v>
      </c>
      <c r="V15" s="35">
        <v>21820.517561279503</v>
      </c>
      <c r="W15" s="35">
        <v>144</v>
      </c>
      <c r="X15" s="35">
        <v>1209.3764217299999</v>
      </c>
      <c r="Y15" s="35">
        <v>144</v>
      </c>
      <c r="Z15" s="35">
        <v>967.17351059999999</v>
      </c>
      <c r="AA15" s="35">
        <v>3</v>
      </c>
      <c r="AB15" s="35">
        <v>13.480327500000001</v>
      </c>
      <c r="AC15" s="35">
        <v>6</v>
      </c>
      <c r="AD15" s="35">
        <v>50.6</v>
      </c>
      <c r="AE15" s="35">
        <v>2179.58</v>
      </c>
      <c r="AF15" s="35">
        <v>14834.218118517996</v>
      </c>
      <c r="AG15" s="57">
        <v>5023</v>
      </c>
      <c r="AH15" s="25">
        <f t="shared" si="16"/>
        <v>3846.2829572099999</v>
      </c>
      <c r="AI15" s="25">
        <f t="shared" si="17"/>
        <v>4978</v>
      </c>
      <c r="AJ15" s="25">
        <f t="shared" si="18"/>
        <v>3169.8280956800004</v>
      </c>
      <c r="AK15" s="25">
        <f t="shared" si="19"/>
        <v>1545</v>
      </c>
      <c r="AL15" s="25">
        <f t="shared" si="20"/>
        <v>1112.4015224999998</v>
      </c>
      <c r="AM15" s="25">
        <f t="shared" si="21"/>
        <v>576</v>
      </c>
      <c r="AN15" s="25">
        <f t="shared" si="22"/>
        <v>389.43301500000007</v>
      </c>
      <c r="AO15" s="25">
        <f t="shared" si="8"/>
        <v>38541.600000000006</v>
      </c>
      <c r="AP15" s="25">
        <f t="shared" si="9"/>
        <v>41406.6171151405</v>
      </c>
      <c r="AQ15" s="16">
        <v>0</v>
      </c>
      <c r="AR15" s="15">
        <v>32000</v>
      </c>
      <c r="AS15" s="25">
        <f t="shared" si="12"/>
        <v>8000</v>
      </c>
      <c r="AT15" s="25">
        <f t="shared" si="13"/>
        <v>3846.2829572099999</v>
      </c>
      <c r="AU15" s="55">
        <f t="shared" si="14"/>
        <v>5023</v>
      </c>
      <c r="AV15" s="51">
        <f t="shared" si="15"/>
        <v>0.48078536965125002</v>
      </c>
      <c r="AW15" s="25">
        <v>3920.8200000000006</v>
      </c>
      <c r="AX15" s="25">
        <v>3995.1226014210006</v>
      </c>
      <c r="AY15" s="31">
        <f t="shared" si="10"/>
        <v>9.6485124353715133</v>
      </c>
    </row>
    <row r="16" spans="1:51" s="24" customFormat="1" ht="41.4" customHeight="1">
      <c r="A16" s="3">
        <v>8</v>
      </c>
      <c r="B16" s="4" t="s">
        <v>5</v>
      </c>
      <c r="C16" s="35">
        <v>27</v>
      </c>
      <c r="D16" s="35">
        <v>4.4950552000000004</v>
      </c>
      <c r="E16" s="35">
        <v>27</v>
      </c>
      <c r="F16" s="35">
        <v>3.4982462000000001</v>
      </c>
      <c r="G16" s="35">
        <v>7</v>
      </c>
      <c r="H16" s="35">
        <v>1.6469480999999999</v>
      </c>
      <c r="I16" s="35">
        <v>10</v>
      </c>
      <c r="J16" s="35">
        <v>1.299971</v>
      </c>
      <c r="K16" s="35">
        <v>1230</v>
      </c>
      <c r="L16" s="35">
        <v>221.62043159999996</v>
      </c>
      <c r="M16" s="35">
        <v>38</v>
      </c>
      <c r="N16" s="35">
        <v>73.605109999999996</v>
      </c>
      <c r="O16" s="35">
        <v>38</v>
      </c>
      <c r="P16" s="35">
        <v>55.083562999999991</v>
      </c>
      <c r="Q16" s="35">
        <v>11</v>
      </c>
      <c r="R16" s="35">
        <v>17.824634100000001</v>
      </c>
      <c r="S16" s="35">
        <v>7</v>
      </c>
      <c r="T16" s="35">
        <v>5.2642899999999999</v>
      </c>
      <c r="U16" s="35">
        <v>1434</v>
      </c>
      <c r="V16" s="35">
        <v>2827.7931092999997</v>
      </c>
      <c r="W16" s="35">
        <v>15</v>
      </c>
      <c r="X16" s="35">
        <v>130.63999999999999</v>
      </c>
      <c r="Y16" s="35">
        <v>15</v>
      </c>
      <c r="Z16" s="35">
        <v>90.934150000000017</v>
      </c>
      <c r="AA16" s="35">
        <v>3</v>
      </c>
      <c r="AB16" s="35">
        <v>20.534137000000001</v>
      </c>
      <c r="AC16" s="35">
        <v>1</v>
      </c>
      <c r="AD16" s="35">
        <v>9.7045399999999997</v>
      </c>
      <c r="AE16" s="35">
        <v>3229</v>
      </c>
      <c r="AF16" s="35">
        <v>3659.3704839999991</v>
      </c>
      <c r="AG16" s="34">
        <f t="shared" si="11"/>
        <v>80</v>
      </c>
      <c r="AH16" s="25">
        <f t="shared" si="16"/>
        <v>208.74016519999998</v>
      </c>
      <c r="AI16" s="25">
        <f t="shared" si="17"/>
        <v>80</v>
      </c>
      <c r="AJ16" s="25">
        <f t="shared" si="18"/>
        <v>149.5159592</v>
      </c>
      <c r="AK16" s="25">
        <f t="shared" si="19"/>
        <v>21</v>
      </c>
      <c r="AL16" s="25">
        <f t="shared" si="20"/>
        <v>40.005719200000001</v>
      </c>
      <c r="AM16" s="25">
        <f t="shared" si="21"/>
        <v>18</v>
      </c>
      <c r="AN16" s="25">
        <f t="shared" si="22"/>
        <v>16.268801</v>
      </c>
      <c r="AO16" s="25">
        <f t="shared" si="8"/>
        <v>5893</v>
      </c>
      <c r="AP16" s="25">
        <f t="shared" si="9"/>
        <v>6708.7840248999983</v>
      </c>
      <c r="AQ16" s="16"/>
      <c r="AR16" s="15">
        <v>12417</v>
      </c>
      <c r="AS16" s="25">
        <f t="shared" si="12"/>
        <v>3104.25</v>
      </c>
      <c r="AT16" s="25">
        <f t="shared" si="13"/>
        <v>208.74016519999998</v>
      </c>
      <c r="AU16" s="55">
        <f t="shared" si="14"/>
        <v>80</v>
      </c>
      <c r="AV16" s="51">
        <f t="shared" si="15"/>
        <v>6.724334869936377E-2</v>
      </c>
      <c r="AW16" s="65">
        <v>472</v>
      </c>
      <c r="AX16" s="65">
        <v>553</v>
      </c>
      <c r="AY16" s="31">
        <f t="shared" si="10"/>
        <v>8.2429244695836381</v>
      </c>
    </row>
    <row r="17" spans="1:51" s="24" customFormat="1" ht="41.4" customHeight="1">
      <c r="A17" s="3">
        <v>9</v>
      </c>
      <c r="B17" s="4" t="s">
        <v>6</v>
      </c>
      <c r="C17" s="35">
        <v>218</v>
      </c>
      <c r="D17" s="35">
        <v>242.97283999999999</v>
      </c>
      <c r="E17" s="35">
        <v>218</v>
      </c>
      <c r="F17" s="35">
        <v>242.97283999999999</v>
      </c>
      <c r="G17" s="35">
        <v>20</v>
      </c>
      <c r="H17" s="35">
        <v>13.0722</v>
      </c>
      <c r="I17" s="35">
        <v>33</v>
      </c>
      <c r="J17" s="35">
        <v>16.260000000000002</v>
      </c>
      <c r="K17" s="35">
        <v>2950.5</v>
      </c>
      <c r="L17" s="35">
        <v>1353.5530378000001</v>
      </c>
      <c r="M17" s="35">
        <v>402</v>
      </c>
      <c r="N17" s="35">
        <v>506.92353240000006</v>
      </c>
      <c r="O17" s="35">
        <v>277</v>
      </c>
      <c r="P17" s="35">
        <v>262.91903239999999</v>
      </c>
      <c r="Q17" s="35">
        <v>18.25</v>
      </c>
      <c r="R17" s="35">
        <v>36.647500000000001</v>
      </c>
      <c r="S17" s="35">
        <v>24</v>
      </c>
      <c r="T17" s="35">
        <v>51</v>
      </c>
      <c r="U17" s="36">
        <v>2420</v>
      </c>
      <c r="V17" s="36">
        <v>3641.5758102000004</v>
      </c>
      <c r="W17" s="25">
        <v>63</v>
      </c>
      <c r="X17" s="25">
        <v>580.4098242</v>
      </c>
      <c r="Y17" s="25">
        <v>43</v>
      </c>
      <c r="Z17" s="25">
        <v>442.48340790000009</v>
      </c>
      <c r="AA17" s="25">
        <v>0</v>
      </c>
      <c r="AB17" s="25">
        <v>0</v>
      </c>
      <c r="AC17" s="25">
        <v>0</v>
      </c>
      <c r="AD17" s="25">
        <v>0</v>
      </c>
      <c r="AE17" s="25">
        <v>480</v>
      </c>
      <c r="AF17" s="33">
        <v>1910.5256615999999</v>
      </c>
      <c r="AG17" s="34">
        <f t="shared" si="11"/>
        <v>683</v>
      </c>
      <c r="AH17" s="25">
        <f t="shared" si="16"/>
        <v>1330.3061966</v>
      </c>
      <c r="AI17" s="25">
        <f t="shared" si="17"/>
        <v>538</v>
      </c>
      <c r="AJ17" s="25">
        <f t="shared" si="18"/>
        <v>948.3752803000001</v>
      </c>
      <c r="AK17" s="25">
        <f t="shared" si="19"/>
        <v>38.25</v>
      </c>
      <c r="AL17" s="25">
        <f t="shared" si="20"/>
        <v>49.719700000000003</v>
      </c>
      <c r="AM17" s="25">
        <f t="shared" si="21"/>
        <v>57</v>
      </c>
      <c r="AN17" s="25">
        <f t="shared" si="22"/>
        <v>67.260000000000005</v>
      </c>
      <c r="AO17" s="25">
        <f t="shared" si="8"/>
        <v>5850.5</v>
      </c>
      <c r="AP17" s="25">
        <f t="shared" si="9"/>
        <v>6905.6545096</v>
      </c>
      <c r="AQ17" s="56">
        <v>0</v>
      </c>
      <c r="AR17" s="25">
        <v>13900</v>
      </c>
      <c r="AS17" s="25">
        <f t="shared" si="12"/>
        <v>3475</v>
      </c>
      <c r="AT17" s="25">
        <f t="shared" si="13"/>
        <v>1330.3061966</v>
      </c>
      <c r="AU17" s="55">
        <f t="shared" si="14"/>
        <v>683</v>
      </c>
      <c r="AV17" s="51">
        <f t="shared" si="15"/>
        <v>0.3828219270791367</v>
      </c>
      <c r="AW17" s="65">
        <v>528</v>
      </c>
      <c r="AX17" s="65">
        <v>614.5496703</v>
      </c>
      <c r="AY17" s="31">
        <f t="shared" si="10"/>
        <v>8.8992240988261795</v>
      </c>
    </row>
    <row r="18" spans="1:51" s="24" customFormat="1" ht="41.4" customHeight="1">
      <c r="A18" s="3">
        <v>10</v>
      </c>
      <c r="B18" s="4" t="s">
        <v>7</v>
      </c>
      <c r="C18" s="35">
        <v>218</v>
      </c>
      <c r="D18" s="37">
        <v>109</v>
      </c>
      <c r="E18" s="38">
        <v>218</v>
      </c>
      <c r="F18" s="38">
        <v>109</v>
      </c>
      <c r="G18" s="38">
        <v>40</v>
      </c>
      <c r="H18" s="38">
        <v>19.2</v>
      </c>
      <c r="I18" s="38">
        <v>20</v>
      </c>
      <c r="J18" s="36">
        <v>9.2900000000000009</v>
      </c>
      <c r="K18" s="36">
        <v>3985</v>
      </c>
      <c r="L18" s="36">
        <v>1944.9833333333333</v>
      </c>
      <c r="M18" s="38">
        <v>218</v>
      </c>
      <c r="N18" s="38">
        <v>662.9</v>
      </c>
      <c r="O18" s="39">
        <v>218</v>
      </c>
      <c r="P18" s="39">
        <v>662.9</v>
      </c>
      <c r="Q18" s="39">
        <v>30</v>
      </c>
      <c r="R18" s="39">
        <v>105</v>
      </c>
      <c r="S18" s="39">
        <v>11</v>
      </c>
      <c r="T18" s="36">
        <v>46.600000000000009</v>
      </c>
      <c r="U18" s="36">
        <v>4669</v>
      </c>
      <c r="V18" s="36">
        <v>16204.300000000001</v>
      </c>
      <c r="W18" s="25">
        <v>1</v>
      </c>
      <c r="X18" s="25">
        <v>98.800000000000011</v>
      </c>
      <c r="Y18" s="25">
        <v>247</v>
      </c>
      <c r="Z18" s="25">
        <v>98.800000000000011</v>
      </c>
      <c r="AA18" s="25">
        <v>35</v>
      </c>
      <c r="AB18" s="25">
        <v>16.86</v>
      </c>
      <c r="AC18" s="25">
        <v>162</v>
      </c>
      <c r="AD18" s="25">
        <v>69.160000000000011</v>
      </c>
      <c r="AE18" s="25">
        <v>5231</v>
      </c>
      <c r="AF18" s="33">
        <v>41337</v>
      </c>
      <c r="AG18" s="34">
        <f t="shared" si="11"/>
        <v>437</v>
      </c>
      <c r="AH18" s="25">
        <f t="shared" si="16"/>
        <v>870.7</v>
      </c>
      <c r="AI18" s="25">
        <f t="shared" si="17"/>
        <v>683</v>
      </c>
      <c r="AJ18" s="25">
        <f t="shared" si="18"/>
        <v>870.7</v>
      </c>
      <c r="AK18" s="25">
        <f t="shared" si="19"/>
        <v>105</v>
      </c>
      <c r="AL18" s="25">
        <f t="shared" si="20"/>
        <v>141.06</v>
      </c>
      <c r="AM18" s="25">
        <f t="shared" si="21"/>
        <v>193</v>
      </c>
      <c r="AN18" s="25">
        <f t="shared" si="22"/>
        <v>125.05000000000001</v>
      </c>
      <c r="AO18" s="25">
        <f t="shared" si="8"/>
        <v>13885</v>
      </c>
      <c r="AP18" s="25">
        <f t="shared" si="9"/>
        <v>59486.283333333333</v>
      </c>
      <c r="AQ18" s="16">
        <v>0</v>
      </c>
      <c r="AR18" s="15">
        <v>6685</v>
      </c>
      <c r="AS18" s="25">
        <f t="shared" si="12"/>
        <v>1671.25</v>
      </c>
      <c r="AT18" s="25">
        <f t="shared" si="13"/>
        <v>870.7</v>
      </c>
      <c r="AU18" s="55">
        <f t="shared" si="14"/>
        <v>437</v>
      </c>
      <c r="AV18" s="51">
        <f t="shared" si="15"/>
        <v>0.52098728496634261</v>
      </c>
      <c r="AW18" s="65">
        <v>134</v>
      </c>
      <c r="AX18" s="65">
        <v>278</v>
      </c>
      <c r="AY18" s="31">
        <f t="shared" si="10"/>
        <v>0.467334626441894</v>
      </c>
    </row>
    <row r="19" spans="1:51" s="24" customFormat="1" ht="41.4" customHeight="1">
      <c r="A19" s="3">
        <v>11</v>
      </c>
      <c r="B19" s="4" t="s">
        <v>10</v>
      </c>
      <c r="C19" s="35">
        <v>734</v>
      </c>
      <c r="D19" s="37">
        <v>105</v>
      </c>
      <c r="E19" s="38">
        <v>734</v>
      </c>
      <c r="F19" s="38">
        <v>105</v>
      </c>
      <c r="G19" s="38">
        <v>173</v>
      </c>
      <c r="H19" s="38">
        <v>24.77</v>
      </c>
      <c r="I19" s="38">
        <v>193</v>
      </c>
      <c r="J19" s="36">
        <v>32.89</v>
      </c>
      <c r="K19" s="36">
        <v>54975</v>
      </c>
      <c r="L19" s="36">
        <v>12717.4019333</v>
      </c>
      <c r="M19" s="38">
        <v>202</v>
      </c>
      <c r="N19" s="38">
        <v>472.32535999999999</v>
      </c>
      <c r="O19" s="39">
        <v>202</v>
      </c>
      <c r="P19" s="39">
        <v>472.32535999999999</v>
      </c>
      <c r="Q19" s="39">
        <v>26</v>
      </c>
      <c r="R19" s="39">
        <v>41.139719999999997</v>
      </c>
      <c r="S19" s="39">
        <v>35</v>
      </c>
      <c r="T19" s="36">
        <v>45.441139999999997</v>
      </c>
      <c r="U19" s="36">
        <v>5574</v>
      </c>
      <c r="V19" s="36">
        <v>10869.3910473</v>
      </c>
      <c r="W19" s="25">
        <v>84</v>
      </c>
      <c r="X19" s="25">
        <v>607.62863000000004</v>
      </c>
      <c r="Y19" s="25">
        <v>84</v>
      </c>
      <c r="Z19" s="25">
        <v>607.62863000000004</v>
      </c>
      <c r="AA19" s="25">
        <v>8</v>
      </c>
      <c r="AB19" s="25">
        <v>62.01</v>
      </c>
      <c r="AC19" s="25">
        <v>3</v>
      </c>
      <c r="AD19" s="25">
        <v>29</v>
      </c>
      <c r="AE19" s="25">
        <v>2903</v>
      </c>
      <c r="AF19" s="33">
        <v>16771.028650100001</v>
      </c>
      <c r="AG19" s="34">
        <f t="shared" si="11"/>
        <v>1020</v>
      </c>
      <c r="AH19" s="25">
        <f t="shared" si="16"/>
        <v>1184.95399</v>
      </c>
      <c r="AI19" s="25">
        <f t="shared" si="17"/>
        <v>1020</v>
      </c>
      <c r="AJ19" s="25">
        <f t="shared" si="18"/>
        <v>1184.95399</v>
      </c>
      <c r="AK19" s="25">
        <f t="shared" si="19"/>
        <v>207</v>
      </c>
      <c r="AL19" s="25">
        <f t="shared" si="20"/>
        <v>127.91971999999998</v>
      </c>
      <c r="AM19" s="25">
        <f t="shared" si="21"/>
        <v>231</v>
      </c>
      <c r="AN19" s="25">
        <f t="shared" si="22"/>
        <v>107.33114</v>
      </c>
      <c r="AO19" s="25">
        <f t="shared" si="8"/>
        <v>63452</v>
      </c>
      <c r="AP19" s="25">
        <f t="shared" si="9"/>
        <v>40357.821630699997</v>
      </c>
      <c r="AQ19" s="16"/>
      <c r="AR19" s="15">
        <v>87400</v>
      </c>
      <c r="AS19" s="25">
        <f t="shared" si="12"/>
        <v>21850</v>
      </c>
      <c r="AT19" s="25">
        <f t="shared" si="13"/>
        <v>1184.95399</v>
      </c>
      <c r="AU19" s="55">
        <f t="shared" si="14"/>
        <v>1020</v>
      </c>
      <c r="AV19" s="51">
        <f t="shared" si="15"/>
        <v>5.4231303890160183E-2</v>
      </c>
      <c r="AW19" s="65">
        <v>3563</v>
      </c>
      <c r="AX19" s="65">
        <v>5160.6974268000004</v>
      </c>
      <c r="AY19" s="31">
        <f t="shared" si="10"/>
        <v>12.787353772519483</v>
      </c>
    </row>
    <row r="20" spans="1:51" s="24" customFormat="1" ht="41.4" customHeight="1">
      <c r="A20" s="3">
        <v>12</v>
      </c>
      <c r="B20" s="4" t="s">
        <v>11</v>
      </c>
      <c r="C20" s="35">
        <v>0</v>
      </c>
      <c r="D20" s="37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6">
        <v>0</v>
      </c>
      <c r="K20" s="36">
        <v>3266</v>
      </c>
      <c r="L20" s="36">
        <v>847.1803296999999</v>
      </c>
      <c r="M20" s="38">
        <v>0</v>
      </c>
      <c r="N20" s="38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6">
        <v>0</v>
      </c>
      <c r="U20" s="36">
        <v>9007</v>
      </c>
      <c r="V20" s="36">
        <v>13986.359098400004</v>
      </c>
      <c r="W20" s="25">
        <v>3266</v>
      </c>
      <c r="X20" s="25">
        <v>847.1803296999999</v>
      </c>
      <c r="Y20" s="25">
        <v>1769.8</v>
      </c>
      <c r="Z20" s="25">
        <v>468.91</v>
      </c>
      <c r="AA20" s="25">
        <v>0</v>
      </c>
      <c r="AB20" s="25">
        <v>0</v>
      </c>
      <c r="AC20" s="25">
        <v>0</v>
      </c>
      <c r="AD20" s="25">
        <v>0</v>
      </c>
      <c r="AE20" s="25">
        <v>0</v>
      </c>
      <c r="AF20" s="33">
        <v>0</v>
      </c>
      <c r="AG20" s="34">
        <f t="shared" si="11"/>
        <v>3266</v>
      </c>
      <c r="AH20" s="25">
        <f t="shared" si="16"/>
        <v>847.1803296999999</v>
      </c>
      <c r="AI20" s="25">
        <f t="shared" si="17"/>
        <v>1769.8</v>
      </c>
      <c r="AJ20" s="25">
        <f t="shared" si="18"/>
        <v>468.91</v>
      </c>
      <c r="AK20" s="25">
        <f t="shared" si="19"/>
        <v>0</v>
      </c>
      <c r="AL20" s="25">
        <f t="shared" si="20"/>
        <v>0</v>
      </c>
      <c r="AM20" s="25">
        <f t="shared" si="21"/>
        <v>0</v>
      </c>
      <c r="AN20" s="25">
        <f t="shared" si="22"/>
        <v>0</v>
      </c>
      <c r="AO20" s="25">
        <f t="shared" si="8"/>
        <v>12273</v>
      </c>
      <c r="AP20" s="25">
        <f t="shared" si="9"/>
        <v>14833.539428100004</v>
      </c>
      <c r="AQ20" s="16">
        <v>11505</v>
      </c>
      <c r="AR20" s="15">
        <v>21600</v>
      </c>
      <c r="AS20" s="25">
        <f t="shared" si="12"/>
        <v>5400</v>
      </c>
      <c r="AT20" s="25">
        <f t="shared" si="13"/>
        <v>847.1803296999999</v>
      </c>
      <c r="AU20" s="55">
        <f t="shared" si="14"/>
        <v>3266</v>
      </c>
      <c r="AV20" s="51">
        <f t="shared" si="15"/>
        <v>0.15688524624074071</v>
      </c>
      <c r="AW20" s="65">
        <v>1133</v>
      </c>
      <c r="AX20" s="65">
        <v>1222.1294377999998</v>
      </c>
      <c r="AY20" s="31">
        <f t="shared" si="10"/>
        <v>8.2389603892166932</v>
      </c>
    </row>
    <row r="21" spans="1:51" s="45" customFormat="1" ht="41.4" customHeight="1">
      <c r="A21" s="58">
        <v>13</v>
      </c>
      <c r="B21" s="59" t="s">
        <v>14</v>
      </c>
      <c r="C21" s="60">
        <v>0</v>
      </c>
      <c r="D21" s="61">
        <v>0</v>
      </c>
      <c r="E21" s="62">
        <v>0</v>
      </c>
      <c r="F21" s="62">
        <v>0</v>
      </c>
      <c r="G21" s="62">
        <v>0</v>
      </c>
      <c r="H21" s="62">
        <v>0</v>
      </c>
      <c r="I21" s="62">
        <v>0</v>
      </c>
      <c r="J21" s="63">
        <v>0</v>
      </c>
      <c r="K21" s="63">
        <v>1102</v>
      </c>
      <c r="L21" s="63">
        <v>242.96613870000004</v>
      </c>
      <c r="M21" s="62">
        <v>0</v>
      </c>
      <c r="N21" s="62">
        <v>0</v>
      </c>
      <c r="O21" s="64">
        <v>0</v>
      </c>
      <c r="P21" s="64">
        <v>0</v>
      </c>
      <c r="Q21" s="64">
        <v>0</v>
      </c>
      <c r="R21" s="64">
        <v>2E-3</v>
      </c>
      <c r="S21" s="64">
        <v>0</v>
      </c>
      <c r="T21" s="63">
        <v>9.0000000000000011E-3</v>
      </c>
      <c r="U21" s="63">
        <v>1805</v>
      </c>
      <c r="V21" s="63">
        <v>1946.2650538639998</v>
      </c>
      <c r="W21" s="65">
        <v>0</v>
      </c>
      <c r="X21" s="65">
        <v>0</v>
      </c>
      <c r="Y21" s="65">
        <v>0</v>
      </c>
      <c r="Z21" s="65">
        <v>0</v>
      </c>
      <c r="AA21" s="65">
        <v>0</v>
      </c>
      <c r="AB21" s="65">
        <v>0</v>
      </c>
      <c r="AC21" s="65">
        <v>0</v>
      </c>
      <c r="AD21" s="65">
        <v>0</v>
      </c>
      <c r="AE21" s="65">
        <v>722</v>
      </c>
      <c r="AF21" s="66">
        <v>3615.5933896289998</v>
      </c>
      <c r="AG21" s="67">
        <f t="shared" si="11"/>
        <v>0</v>
      </c>
      <c r="AH21" s="65">
        <f t="shared" si="16"/>
        <v>0</v>
      </c>
      <c r="AI21" s="65">
        <f t="shared" si="17"/>
        <v>0</v>
      </c>
      <c r="AJ21" s="65">
        <f t="shared" si="18"/>
        <v>0</v>
      </c>
      <c r="AK21" s="65">
        <f t="shared" si="19"/>
        <v>0</v>
      </c>
      <c r="AL21" s="65">
        <f t="shared" si="20"/>
        <v>2E-3</v>
      </c>
      <c r="AM21" s="65">
        <f t="shared" si="21"/>
        <v>0</v>
      </c>
      <c r="AN21" s="65">
        <f t="shared" si="22"/>
        <v>9.0000000000000011E-3</v>
      </c>
      <c r="AO21" s="25">
        <f t="shared" si="8"/>
        <v>3629</v>
      </c>
      <c r="AP21" s="65">
        <f t="shared" si="9"/>
        <v>5804.8245821929995</v>
      </c>
      <c r="AQ21" s="68">
        <v>0</v>
      </c>
      <c r="AR21" s="65">
        <v>4136</v>
      </c>
      <c r="AS21" s="25">
        <f t="shared" si="12"/>
        <v>1034</v>
      </c>
      <c r="AT21" s="25">
        <f t="shared" si="13"/>
        <v>0</v>
      </c>
      <c r="AU21" s="55">
        <f t="shared" si="14"/>
        <v>0</v>
      </c>
      <c r="AV21" s="51">
        <f t="shared" si="15"/>
        <v>0</v>
      </c>
      <c r="AW21" s="65">
        <v>0</v>
      </c>
      <c r="AX21" s="65">
        <v>0</v>
      </c>
      <c r="AY21" s="69">
        <f t="shared" si="10"/>
        <v>0</v>
      </c>
    </row>
    <row r="22" spans="1:51" s="24" customFormat="1" ht="41.4" customHeight="1">
      <c r="A22" s="3">
        <v>14</v>
      </c>
      <c r="B22" s="4" t="s">
        <v>28</v>
      </c>
      <c r="C22" s="35">
        <v>26</v>
      </c>
      <c r="D22" s="37">
        <v>3.45</v>
      </c>
      <c r="E22" s="38">
        <v>26</v>
      </c>
      <c r="F22" s="38">
        <v>3.45</v>
      </c>
      <c r="G22" s="38">
        <v>11</v>
      </c>
      <c r="H22" s="38">
        <v>1.75</v>
      </c>
      <c r="I22" s="38">
        <v>0</v>
      </c>
      <c r="J22" s="36">
        <v>0</v>
      </c>
      <c r="K22" s="36">
        <v>436</v>
      </c>
      <c r="L22" s="36">
        <v>64.525379299999997</v>
      </c>
      <c r="M22" s="38">
        <v>25</v>
      </c>
      <c r="N22" s="38">
        <v>59.7</v>
      </c>
      <c r="O22" s="39">
        <v>25</v>
      </c>
      <c r="P22" s="39">
        <v>59.7</v>
      </c>
      <c r="Q22" s="39">
        <v>6</v>
      </c>
      <c r="R22" s="39">
        <v>12.8</v>
      </c>
      <c r="S22" s="39">
        <v>0</v>
      </c>
      <c r="T22" s="36">
        <v>0</v>
      </c>
      <c r="U22" s="36">
        <v>989</v>
      </c>
      <c r="V22" s="36">
        <v>1945.7866062999999</v>
      </c>
      <c r="W22" s="25">
        <v>4</v>
      </c>
      <c r="X22" s="25">
        <v>37.5</v>
      </c>
      <c r="Y22" s="25">
        <v>4</v>
      </c>
      <c r="Z22" s="25">
        <v>37.5</v>
      </c>
      <c r="AA22" s="25">
        <v>0</v>
      </c>
      <c r="AB22" s="25">
        <v>0</v>
      </c>
      <c r="AC22" s="25">
        <v>0</v>
      </c>
      <c r="AD22" s="25">
        <v>0</v>
      </c>
      <c r="AE22" s="25">
        <v>264</v>
      </c>
      <c r="AF22" s="33">
        <v>1587.6760159999999</v>
      </c>
      <c r="AG22" s="34">
        <f t="shared" si="11"/>
        <v>55</v>
      </c>
      <c r="AH22" s="25">
        <f t="shared" si="16"/>
        <v>100.65</v>
      </c>
      <c r="AI22" s="25">
        <f t="shared" si="17"/>
        <v>55</v>
      </c>
      <c r="AJ22" s="25">
        <f t="shared" si="18"/>
        <v>100.65</v>
      </c>
      <c r="AK22" s="25">
        <f t="shared" si="19"/>
        <v>17</v>
      </c>
      <c r="AL22" s="25">
        <f t="shared" si="20"/>
        <v>14.55</v>
      </c>
      <c r="AM22" s="25">
        <f t="shared" si="21"/>
        <v>0</v>
      </c>
      <c r="AN22" s="25">
        <f t="shared" si="22"/>
        <v>0</v>
      </c>
      <c r="AO22" s="25">
        <f t="shared" si="8"/>
        <v>1689</v>
      </c>
      <c r="AP22" s="25">
        <f t="shared" si="9"/>
        <v>3597.9880015999997</v>
      </c>
      <c r="AQ22" s="16">
        <v>694</v>
      </c>
      <c r="AR22" s="15">
        <v>2919</v>
      </c>
      <c r="AS22" s="25">
        <f t="shared" si="12"/>
        <v>729.75</v>
      </c>
      <c r="AT22" s="25">
        <f t="shared" si="13"/>
        <v>100.65</v>
      </c>
      <c r="AU22" s="55">
        <f t="shared" si="14"/>
        <v>55</v>
      </c>
      <c r="AV22" s="51">
        <f t="shared" si="15"/>
        <v>0.1379239465570401</v>
      </c>
      <c r="AW22" s="25">
        <v>88</v>
      </c>
      <c r="AX22" s="25">
        <v>203.14549000000002</v>
      </c>
      <c r="AY22" s="31">
        <f t="shared" si="10"/>
        <v>5.64608580989327</v>
      </c>
    </row>
    <row r="23" spans="1:51" s="24" customFormat="1" ht="41.4" customHeight="1">
      <c r="A23" s="3">
        <v>15</v>
      </c>
      <c r="B23" s="5" t="s">
        <v>29</v>
      </c>
      <c r="C23" s="35">
        <v>12</v>
      </c>
      <c r="D23" s="37">
        <v>4.01</v>
      </c>
      <c r="E23" s="38">
        <v>12</v>
      </c>
      <c r="F23" s="38">
        <v>4.01</v>
      </c>
      <c r="G23" s="38">
        <v>6</v>
      </c>
      <c r="H23" s="38">
        <v>2.5099999999999998</v>
      </c>
      <c r="I23" s="38">
        <v>0</v>
      </c>
      <c r="J23" s="36">
        <v>0</v>
      </c>
      <c r="K23" s="36">
        <v>12</v>
      </c>
      <c r="L23" s="36">
        <v>3.9899999999999998</v>
      </c>
      <c r="M23" s="38">
        <v>43</v>
      </c>
      <c r="N23" s="38">
        <v>110.64999999999999</v>
      </c>
      <c r="O23" s="39">
        <v>43</v>
      </c>
      <c r="P23" s="39">
        <v>110.64999999999999</v>
      </c>
      <c r="Q23" s="39">
        <v>21</v>
      </c>
      <c r="R23" s="39">
        <v>32.510000000000005</v>
      </c>
      <c r="S23" s="39">
        <v>0</v>
      </c>
      <c r="T23" s="36">
        <v>0</v>
      </c>
      <c r="U23" s="36">
        <v>43</v>
      </c>
      <c r="V23" s="36">
        <v>108.78999999999999</v>
      </c>
      <c r="W23" s="25">
        <v>33</v>
      </c>
      <c r="X23" s="25">
        <v>222.6</v>
      </c>
      <c r="Y23" s="25">
        <v>0</v>
      </c>
      <c r="Z23" s="25">
        <v>0</v>
      </c>
      <c r="AA23" s="25">
        <v>15</v>
      </c>
      <c r="AB23" s="25">
        <v>37.049999999999997</v>
      </c>
      <c r="AC23" s="25">
        <v>0</v>
      </c>
      <c r="AD23" s="25">
        <v>0</v>
      </c>
      <c r="AE23" s="25">
        <v>33</v>
      </c>
      <c r="AF23" s="33">
        <v>219.70000000000002</v>
      </c>
      <c r="AG23" s="34">
        <f t="shared" ref="AG23" si="23">C23+M23+W23</f>
        <v>88</v>
      </c>
      <c r="AH23" s="25">
        <f t="shared" ref="AH23" si="24">D23+N23+X23</f>
        <v>337.26</v>
      </c>
      <c r="AI23" s="25">
        <f t="shared" ref="AI23" si="25">E23+O23+Y23</f>
        <v>55</v>
      </c>
      <c r="AJ23" s="25">
        <f t="shared" ref="AJ23" si="26">F23+P23+Z23</f>
        <v>114.66</v>
      </c>
      <c r="AK23" s="25">
        <f t="shared" ref="AK23" si="27">G23+Q23+AA23</f>
        <v>42</v>
      </c>
      <c r="AL23" s="25">
        <f t="shared" ref="AL23" si="28">H23+R23+AB23</f>
        <v>72.069999999999993</v>
      </c>
      <c r="AM23" s="25">
        <f t="shared" ref="AM23" si="29">I23+S23+AC23</f>
        <v>0</v>
      </c>
      <c r="AN23" s="25">
        <f t="shared" ref="AN23" si="30">J23+T23+AD23</f>
        <v>0</v>
      </c>
      <c r="AO23" s="25">
        <f t="shared" si="8"/>
        <v>88</v>
      </c>
      <c r="AP23" s="25">
        <f t="shared" si="9"/>
        <v>332.48</v>
      </c>
      <c r="AQ23" s="16"/>
      <c r="AR23" s="15">
        <v>0</v>
      </c>
      <c r="AS23" s="25">
        <f t="shared" si="12"/>
        <v>0</v>
      </c>
      <c r="AT23" s="25">
        <f t="shared" si="13"/>
        <v>337.26</v>
      </c>
      <c r="AU23" s="55">
        <f t="shared" si="14"/>
        <v>88</v>
      </c>
      <c r="AV23" s="51">
        <v>0</v>
      </c>
      <c r="AW23" s="25">
        <v>0</v>
      </c>
      <c r="AX23" s="25">
        <v>0</v>
      </c>
      <c r="AY23" s="31">
        <f t="shared" si="10"/>
        <v>0</v>
      </c>
    </row>
    <row r="24" spans="1:51" s="24" customFormat="1" ht="41.4" customHeight="1">
      <c r="A24" s="3">
        <v>16</v>
      </c>
      <c r="B24" s="4" t="s">
        <v>13</v>
      </c>
      <c r="C24" s="35">
        <v>1683</v>
      </c>
      <c r="D24" s="37">
        <v>540.03679</v>
      </c>
      <c r="E24" s="38">
        <v>1683</v>
      </c>
      <c r="F24" s="38">
        <v>540.03679</v>
      </c>
      <c r="G24" s="38">
        <v>1683</v>
      </c>
      <c r="H24" s="38">
        <v>540.03679</v>
      </c>
      <c r="I24" s="38">
        <v>1478</v>
      </c>
      <c r="J24" s="36">
        <v>480.20622999999995</v>
      </c>
      <c r="K24" s="36">
        <v>157873</v>
      </c>
      <c r="L24" s="36">
        <v>25112.584920599988</v>
      </c>
      <c r="M24" s="38">
        <v>0</v>
      </c>
      <c r="N24" s="38">
        <v>24</v>
      </c>
      <c r="O24" s="39">
        <v>73.064370000000011</v>
      </c>
      <c r="P24" s="39">
        <v>24</v>
      </c>
      <c r="Q24" s="39">
        <v>73.064370000000011</v>
      </c>
      <c r="R24" s="39">
        <v>6</v>
      </c>
      <c r="S24" s="39">
        <v>6.2201699999999995</v>
      </c>
      <c r="T24" s="36">
        <v>5</v>
      </c>
      <c r="U24" s="36">
        <v>2.7399300000000002</v>
      </c>
      <c r="V24" s="36">
        <v>2794</v>
      </c>
      <c r="W24" s="25">
        <v>2593.8517354000001</v>
      </c>
      <c r="X24" s="25">
        <v>0</v>
      </c>
      <c r="Y24" s="25">
        <v>20</v>
      </c>
      <c r="Z24" s="25">
        <v>137.88603000000001</v>
      </c>
      <c r="AA24" s="25">
        <v>20</v>
      </c>
      <c r="AB24" s="25">
        <v>137.88603000000001</v>
      </c>
      <c r="AC24" s="25">
        <v>1</v>
      </c>
      <c r="AD24" s="25">
        <v>5.2511200000000002</v>
      </c>
      <c r="AE24" s="25">
        <v>0</v>
      </c>
      <c r="AF24" s="33">
        <v>0</v>
      </c>
      <c r="AG24" s="34">
        <v>934</v>
      </c>
      <c r="AH24" s="25">
        <v>2392.5020691</v>
      </c>
      <c r="AI24" s="25">
        <f t="shared" ref="AI24" si="31">E24+O24+Y24</f>
        <v>1776.0643700000001</v>
      </c>
      <c r="AJ24" s="25">
        <f t="shared" ref="AJ24" si="32">F24+P24+Z24</f>
        <v>701.92282</v>
      </c>
      <c r="AK24" s="25">
        <v>41074</v>
      </c>
      <c r="AL24" s="25">
        <v>12017.115809999999</v>
      </c>
      <c r="AM24" s="25">
        <v>36492</v>
      </c>
      <c r="AN24" s="25">
        <v>10620.82374</v>
      </c>
      <c r="AO24" s="25">
        <f t="shared" si="8"/>
        <v>157875.73993000001</v>
      </c>
      <c r="AP24" s="25">
        <f t="shared" si="9"/>
        <v>27906.584920599988</v>
      </c>
      <c r="AQ24" s="16"/>
      <c r="AR24" s="15">
        <v>10000</v>
      </c>
      <c r="AS24" s="25">
        <f t="shared" si="12"/>
        <v>2500</v>
      </c>
      <c r="AT24" s="25">
        <f t="shared" si="13"/>
        <v>2392.5020691</v>
      </c>
      <c r="AU24" s="55">
        <f t="shared" si="14"/>
        <v>934</v>
      </c>
      <c r="AV24" s="51">
        <f t="shared" ref="AV24:AV30" si="33">AT24/AS24</f>
        <v>0.95700082763999994</v>
      </c>
      <c r="AW24" s="25">
        <v>23628</v>
      </c>
      <c r="AX24" s="25">
        <v>3555.8051231000004</v>
      </c>
      <c r="AY24" s="31">
        <f t="shared" si="10"/>
        <v>12.741813923907214</v>
      </c>
    </row>
    <row r="25" spans="1:51" s="24" customFormat="1" ht="41.4" customHeight="1">
      <c r="A25" s="3">
        <v>17</v>
      </c>
      <c r="B25" s="4" t="s">
        <v>15</v>
      </c>
      <c r="C25" s="35">
        <v>0</v>
      </c>
      <c r="D25" s="37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6">
        <v>0</v>
      </c>
      <c r="K25" s="36">
        <v>4710</v>
      </c>
      <c r="L25" s="36">
        <v>1794.42</v>
      </c>
      <c r="M25" s="38">
        <v>107</v>
      </c>
      <c r="N25" s="38">
        <v>386.13</v>
      </c>
      <c r="O25" s="39">
        <v>107</v>
      </c>
      <c r="P25" s="39">
        <v>386.13</v>
      </c>
      <c r="Q25" s="39">
        <v>0</v>
      </c>
      <c r="R25" s="39">
        <v>0</v>
      </c>
      <c r="S25" s="39">
        <v>0</v>
      </c>
      <c r="T25" s="36">
        <v>0</v>
      </c>
      <c r="U25" s="36">
        <v>7106</v>
      </c>
      <c r="V25" s="36">
        <v>11025.71</v>
      </c>
      <c r="W25" s="25">
        <v>53</v>
      </c>
      <c r="X25" s="25">
        <v>373.73</v>
      </c>
      <c r="Y25" s="25">
        <v>53</v>
      </c>
      <c r="Z25" s="25">
        <v>373.73</v>
      </c>
      <c r="AA25" s="25">
        <v>0</v>
      </c>
      <c r="AB25" s="25">
        <v>0</v>
      </c>
      <c r="AC25" s="25">
        <v>0</v>
      </c>
      <c r="AD25" s="25">
        <v>0</v>
      </c>
      <c r="AE25" s="25">
        <v>6458</v>
      </c>
      <c r="AF25" s="33">
        <v>27199</v>
      </c>
      <c r="AG25" s="34">
        <v>210</v>
      </c>
      <c r="AH25" s="25">
        <v>1132.3100000000002</v>
      </c>
      <c r="AI25" s="25">
        <f t="shared" ref="AI25:AI37" si="34">E25+O25+Y25</f>
        <v>160</v>
      </c>
      <c r="AJ25" s="25">
        <f t="shared" ref="AJ25:AJ37" si="35">F25+P25+Z25</f>
        <v>759.86</v>
      </c>
      <c r="AK25" s="25">
        <f t="shared" ref="AK25:AK37" si="36">G25+Q25+AA25</f>
        <v>0</v>
      </c>
      <c r="AL25" s="25">
        <f t="shared" ref="AL25:AL37" si="37">H25+R25+AB25</f>
        <v>0</v>
      </c>
      <c r="AM25" s="25">
        <f t="shared" ref="AM25:AM37" si="38">I25+S25+AC25</f>
        <v>0</v>
      </c>
      <c r="AN25" s="25">
        <f t="shared" ref="AN25:AN37" si="39">J25+T25+AD25</f>
        <v>0</v>
      </c>
      <c r="AO25" s="25">
        <f t="shared" si="8"/>
        <v>18274</v>
      </c>
      <c r="AP25" s="65">
        <f t="shared" si="9"/>
        <v>40019.129999999997</v>
      </c>
      <c r="AQ25" s="16"/>
      <c r="AR25" s="15">
        <v>10000</v>
      </c>
      <c r="AS25" s="25">
        <f t="shared" si="12"/>
        <v>2500</v>
      </c>
      <c r="AT25" s="25">
        <f t="shared" si="13"/>
        <v>1132.3100000000002</v>
      </c>
      <c r="AU25" s="55">
        <f t="shared" si="14"/>
        <v>210</v>
      </c>
      <c r="AV25" s="51">
        <f t="shared" si="33"/>
        <v>0.45292400000000005</v>
      </c>
      <c r="AW25" s="25">
        <v>0</v>
      </c>
      <c r="AX25" s="25">
        <v>0</v>
      </c>
      <c r="AY25" s="31">
        <f t="shared" si="10"/>
        <v>0</v>
      </c>
    </row>
    <row r="26" spans="1:51" s="24" customFormat="1" ht="41.4" customHeight="1">
      <c r="A26" s="3">
        <v>18</v>
      </c>
      <c r="B26" s="4" t="s">
        <v>30</v>
      </c>
      <c r="C26" s="70">
        <v>0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36">
        <v>0</v>
      </c>
      <c r="K26" s="36">
        <v>0</v>
      </c>
      <c r="L26" s="36">
        <v>0</v>
      </c>
      <c r="M26" s="71">
        <v>0</v>
      </c>
      <c r="N26" s="71">
        <v>0</v>
      </c>
      <c r="O26" s="71">
        <v>0</v>
      </c>
      <c r="P26" s="71">
        <v>0</v>
      </c>
      <c r="Q26" s="71">
        <v>0</v>
      </c>
      <c r="R26" s="71">
        <v>0</v>
      </c>
      <c r="S26" s="71">
        <v>0</v>
      </c>
      <c r="T26" s="36">
        <v>0</v>
      </c>
      <c r="U26" s="36">
        <v>0</v>
      </c>
      <c r="V26" s="36">
        <v>0</v>
      </c>
      <c r="W26" s="25">
        <v>1</v>
      </c>
      <c r="X26" s="25">
        <v>6</v>
      </c>
      <c r="Y26" s="25">
        <v>1</v>
      </c>
      <c r="Z26" s="25">
        <v>6</v>
      </c>
      <c r="AA26" s="25">
        <v>1</v>
      </c>
      <c r="AB26" s="25">
        <v>6</v>
      </c>
      <c r="AC26" s="25">
        <v>0</v>
      </c>
      <c r="AD26" s="25">
        <v>0</v>
      </c>
      <c r="AE26" s="25">
        <v>577</v>
      </c>
      <c r="AF26" s="33">
        <v>4222.2350154000005</v>
      </c>
      <c r="AG26" s="34">
        <f t="shared" ref="AG26:AG37" si="40">C26+M26+W26</f>
        <v>1</v>
      </c>
      <c r="AH26" s="25">
        <f t="shared" ref="AH26:AH37" si="41">D26+N26+X26</f>
        <v>6</v>
      </c>
      <c r="AI26" s="25">
        <f t="shared" si="34"/>
        <v>1</v>
      </c>
      <c r="AJ26" s="25">
        <f t="shared" si="35"/>
        <v>6</v>
      </c>
      <c r="AK26" s="25">
        <f t="shared" si="36"/>
        <v>1</v>
      </c>
      <c r="AL26" s="25">
        <f t="shared" si="37"/>
        <v>6</v>
      </c>
      <c r="AM26" s="25">
        <f t="shared" si="38"/>
        <v>0</v>
      </c>
      <c r="AN26" s="25">
        <f t="shared" si="39"/>
        <v>0</v>
      </c>
      <c r="AO26" s="25">
        <f t="shared" si="8"/>
        <v>577</v>
      </c>
      <c r="AP26" s="25">
        <f t="shared" si="9"/>
        <v>4222.2350154000005</v>
      </c>
      <c r="AQ26" s="72"/>
      <c r="AR26" s="73">
        <v>3500</v>
      </c>
      <c r="AS26" s="25">
        <f t="shared" si="12"/>
        <v>875</v>
      </c>
      <c r="AT26" s="25">
        <f t="shared" si="13"/>
        <v>6</v>
      </c>
      <c r="AU26" s="55">
        <f t="shared" si="14"/>
        <v>1</v>
      </c>
      <c r="AV26" s="51">
        <f t="shared" si="33"/>
        <v>6.8571428571428568E-3</v>
      </c>
      <c r="AW26" s="25">
        <v>0</v>
      </c>
      <c r="AX26" s="25">
        <v>0</v>
      </c>
      <c r="AY26" s="31">
        <f t="shared" si="10"/>
        <v>0</v>
      </c>
    </row>
    <row r="27" spans="1:51" s="24" customFormat="1" ht="41.4" customHeight="1">
      <c r="A27" s="3">
        <v>19</v>
      </c>
      <c r="B27" s="4" t="s">
        <v>16</v>
      </c>
      <c r="C27" s="35">
        <v>0</v>
      </c>
      <c r="D27" s="37">
        <v>0</v>
      </c>
      <c r="E27" s="38">
        <v>2162</v>
      </c>
      <c r="F27" s="38">
        <v>766.17</v>
      </c>
      <c r="G27" s="38">
        <v>0</v>
      </c>
      <c r="H27" s="38">
        <v>0</v>
      </c>
      <c r="I27" s="38">
        <v>0</v>
      </c>
      <c r="J27" s="36">
        <v>0</v>
      </c>
      <c r="K27" s="36">
        <v>43942</v>
      </c>
      <c r="L27" s="36">
        <v>8155</v>
      </c>
      <c r="M27" s="38">
        <v>0</v>
      </c>
      <c r="N27" s="38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6">
        <v>0</v>
      </c>
      <c r="U27" s="36">
        <v>1</v>
      </c>
      <c r="V27" s="36">
        <v>4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v>0</v>
      </c>
      <c r="AD27" s="25">
        <v>0</v>
      </c>
      <c r="AE27" s="25">
        <v>8</v>
      </c>
      <c r="AF27" s="33">
        <v>51</v>
      </c>
      <c r="AG27" s="34">
        <f t="shared" si="40"/>
        <v>0</v>
      </c>
      <c r="AH27" s="25">
        <f t="shared" si="41"/>
        <v>0</v>
      </c>
      <c r="AI27" s="25">
        <f t="shared" si="34"/>
        <v>2162</v>
      </c>
      <c r="AJ27" s="25">
        <f t="shared" si="35"/>
        <v>766.17</v>
      </c>
      <c r="AK27" s="25">
        <f t="shared" si="36"/>
        <v>0</v>
      </c>
      <c r="AL27" s="25">
        <f t="shared" si="37"/>
        <v>0</v>
      </c>
      <c r="AM27" s="25">
        <f t="shared" si="38"/>
        <v>0</v>
      </c>
      <c r="AN27" s="25">
        <f t="shared" si="39"/>
        <v>0</v>
      </c>
      <c r="AO27" s="25">
        <f t="shared" si="8"/>
        <v>43951</v>
      </c>
      <c r="AP27" s="25">
        <f t="shared" si="9"/>
        <v>8210</v>
      </c>
      <c r="AQ27" s="16">
        <v>0</v>
      </c>
      <c r="AR27" s="15">
        <v>3000</v>
      </c>
      <c r="AS27" s="25">
        <f t="shared" si="12"/>
        <v>750</v>
      </c>
      <c r="AT27" s="25">
        <f t="shared" si="13"/>
        <v>0</v>
      </c>
      <c r="AU27" s="55">
        <f t="shared" si="14"/>
        <v>0</v>
      </c>
      <c r="AV27" s="51">
        <f t="shared" si="33"/>
        <v>0</v>
      </c>
      <c r="AW27" s="25">
        <v>5069</v>
      </c>
      <c r="AX27" s="25">
        <v>685</v>
      </c>
      <c r="AY27" s="31">
        <f t="shared" si="10"/>
        <v>8.3434835566382457</v>
      </c>
    </row>
    <row r="28" spans="1:51" s="24" customFormat="1" ht="41.4" customHeight="1">
      <c r="A28" s="3">
        <v>20</v>
      </c>
      <c r="B28" s="4" t="s">
        <v>31</v>
      </c>
      <c r="C28" s="35">
        <v>14</v>
      </c>
      <c r="D28" s="37">
        <v>18.339999999999996</v>
      </c>
      <c r="E28" s="37">
        <v>14</v>
      </c>
      <c r="F28" s="37">
        <v>18.339999999999996</v>
      </c>
      <c r="G28" s="37">
        <v>0</v>
      </c>
      <c r="H28" s="37">
        <v>0</v>
      </c>
      <c r="I28" s="37">
        <v>0</v>
      </c>
      <c r="J28" s="37">
        <v>0</v>
      </c>
      <c r="K28" s="37">
        <v>83</v>
      </c>
      <c r="L28" s="37">
        <v>27.87</v>
      </c>
      <c r="M28" s="37">
        <v>36</v>
      </c>
      <c r="N28" s="37">
        <v>73.430000000000007</v>
      </c>
      <c r="O28" s="37">
        <v>36</v>
      </c>
      <c r="P28" s="37">
        <v>73.430000000000007</v>
      </c>
      <c r="Q28" s="37">
        <v>0</v>
      </c>
      <c r="R28" s="37">
        <v>0</v>
      </c>
      <c r="S28" s="37">
        <v>0</v>
      </c>
      <c r="T28" s="37">
        <v>0</v>
      </c>
      <c r="U28" s="37">
        <v>55</v>
      </c>
      <c r="V28" s="37">
        <v>109.53</v>
      </c>
      <c r="W28" s="25">
        <v>24</v>
      </c>
      <c r="X28" s="25">
        <v>175.12</v>
      </c>
      <c r="Y28" s="25">
        <v>24</v>
      </c>
      <c r="Z28" s="25">
        <v>175.12</v>
      </c>
      <c r="AA28" s="25">
        <v>0</v>
      </c>
      <c r="AB28" s="25">
        <v>0</v>
      </c>
      <c r="AC28" s="25">
        <v>0</v>
      </c>
      <c r="AD28" s="25">
        <v>0</v>
      </c>
      <c r="AE28" s="25">
        <v>39</v>
      </c>
      <c r="AF28" s="33">
        <v>215.58</v>
      </c>
      <c r="AG28" s="34">
        <f t="shared" si="40"/>
        <v>74</v>
      </c>
      <c r="AH28" s="25">
        <f t="shared" si="41"/>
        <v>266.89</v>
      </c>
      <c r="AI28" s="25">
        <f t="shared" si="34"/>
        <v>74</v>
      </c>
      <c r="AJ28" s="25">
        <f t="shared" si="35"/>
        <v>266.89</v>
      </c>
      <c r="AK28" s="25">
        <f t="shared" si="36"/>
        <v>0</v>
      </c>
      <c r="AL28" s="25">
        <f t="shared" si="37"/>
        <v>0</v>
      </c>
      <c r="AM28" s="25">
        <f t="shared" si="38"/>
        <v>0</v>
      </c>
      <c r="AN28" s="25">
        <f t="shared" si="39"/>
        <v>0</v>
      </c>
      <c r="AO28" s="25">
        <f t="shared" si="8"/>
        <v>177</v>
      </c>
      <c r="AP28" s="25">
        <f t="shared" si="9"/>
        <v>352.98</v>
      </c>
      <c r="AQ28" s="16">
        <v>0</v>
      </c>
      <c r="AR28" s="15">
        <v>3500</v>
      </c>
      <c r="AS28" s="25">
        <f t="shared" si="12"/>
        <v>875</v>
      </c>
      <c r="AT28" s="25">
        <f t="shared" si="13"/>
        <v>266.89</v>
      </c>
      <c r="AU28" s="55">
        <f t="shared" si="14"/>
        <v>74</v>
      </c>
      <c r="AV28" s="51">
        <f t="shared" si="33"/>
        <v>0.30501714285714282</v>
      </c>
      <c r="AW28" s="25">
        <v>0</v>
      </c>
      <c r="AX28" s="25">
        <v>0</v>
      </c>
      <c r="AY28" s="31">
        <v>0</v>
      </c>
    </row>
    <row r="29" spans="1:51" s="24" customFormat="1" ht="41.4" customHeight="1">
      <c r="A29" s="3">
        <v>21</v>
      </c>
      <c r="B29" s="4" t="s">
        <v>32</v>
      </c>
      <c r="C29" s="35">
        <v>56830</v>
      </c>
      <c r="D29" s="37">
        <v>11776.240680000001</v>
      </c>
      <c r="E29" s="38">
        <v>56830</v>
      </c>
      <c r="F29" s="38">
        <v>11776.240680000001</v>
      </c>
      <c r="G29" s="38">
        <v>0</v>
      </c>
      <c r="H29" s="38">
        <v>0</v>
      </c>
      <c r="I29" s="38">
        <v>55222</v>
      </c>
      <c r="J29" s="36">
        <v>11427.95283</v>
      </c>
      <c r="K29" s="36">
        <v>239086</v>
      </c>
      <c r="L29" s="36">
        <v>34339.54801838813</v>
      </c>
      <c r="M29" s="38">
        <v>10110</v>
      </c>
      <c r="N29" s="38">
        <v>7679.1028399999996</v>
      </c>
      <c r="O29" s="39">
        <v>10110</v>
      </c>
      <c r="P29" s="39">
        <v>7679.1028399999996</v>
      </c>
      <c r="Q29" s="39">
        <v>14</v>
      </c>
      <c r="R29" s="39">
        <v>44.713419999999999</v>
      </c>
      <c r="S29" s="39">
        <v>9390</v>
      </c>
      <c r="T29" s="36">
        <v>6301.2085800000004</v>
      </c>
      <c r="U29" s="36">
        <v>54909</v>
      </c>
      <c r="V29" s="36">
        <v>36057.808741565364</v>
      </c>
      <c r="W29" s="25">
        <v>278</v>
      </c>
      <c r="X29" s="25">
        <v>1376.3836800000001</v>
      </c>
      <c r="Y29" s="25">
        <v>278</v>
      </c>
      <c r="Z29" s="25">
        <v>1376.3836800000001</v>
      </c>
      <c r="AA29" s="25">
        <v>5</v>
      </c>
      <c r="AB29" s="25">
        <v>26.272469999999998</v>
      </c>
      <c r="AC29" s="25">
        <v>0</v>
      </c>
      <c r="AD29" s="25">
        <v>0</v>
      </c>
      <c r="AE29" s="25">
        <v>3246</v>
      </c>
      <c r="AF29" s="33">
        <v>11391.871170992998</v>
      </c>
      <c r="AG29" s="34">
        <f t="shared" si="40"/>
        <v>67218</v>
      </c>
      <c r="AH29" s="25">
        <f t="shared" si="41"/>
        <v>20831.727200000001</v>
      </c>
      <c r="AI29" s="25">
        <f t="shared" si="34"/>
        <v>67218</v>
      </c>
      <c r="AJ29" s="25">
        <f t="shared" si="35"/>
        <v>20831.727200000001</v>
      </c>
      <c r="AK29" s="25">
        <f t="shared" si="36"/>
        <v>19</v>
      </c>
      <c r="AL29" s="25">
        <f t="shared" si="37"/>
        <v>70.985889999999998</v>
      </c>
      <c r="AM29" s="25">
        <f t="shared" si="38"/>
        <v>64612</v>
      </c>
      <c r="AN29" s="25">
        <f t="shared" si="39"/>
        <v>17729.161410000001</v>
      </c>
      <c r="AO29" s="25">
        <f t="shared" si="8"/>
        <v>297241</v>
      </c>
      <c r="AP29" s="25">
        <f t="shared" si="9"/>
        <v>81789.227930946479</v>
      </c>
      <c r="AQ29" s="16">
        <v>0</v>
      </c>
      <c r="AR29" s="15">
        <v>3000</v>
      </c>
      <c r="AS29" s="25">
        <f t="shared" si="12"/>
        <v>750</v>
      </c>
      <c r="AT29" s="25">
        <f t="shared" si="13"/>
        <v>20831.727200000001</v>
      </c>
      <c r="AU29" s="55">
        <f t="shared" si="14"/>
        <v>67218</v>
      </c>
      <c r="AV29" s="51">
        <f t="shared" si="33"/>
        <v>27.77563626666667</v>
      </c>
      <c r="AW29" s="25">
        <v>0</v>
      </c>
      <c r="AX29" s="25">
        <v>0</v>
      </c>
      <c r="AY29" s="31">
        <v>0</v>
      </c>
    </row>
    <row r="30" spans="1:51" s="24" customFormat="1" ht="41.4" customHeight="1">
      <c r="A30" s="3">
        <v>22</v>
      </c>
      <c r="B30" s="4" t="s">
        <v>33</v>
      </c>
      <c r="C30" s="35">
        <v>520</v>
      </c>
      <c r="D30" s="37">
        <v>160</v>
      </c>
      <c r="E30" s="38">
        <v>520</v>
      </c>
      <c r="F30" s="38">
        <v>160</v>
      </c>
      <c r="G30" s="38">
        <v>520</v>
      </c>
      <c r="H30" s="38">
        <v>160</v>
      </c>
      <c r="I30" s="38">
        <v>0</v>
      </c>
      <c r="J30" s="36">
        <v>0</v>
      </c>
      <c r="K30" s="36">
        <v>520</v>
      </c>
      <c r="L30" s="36">
        <v>160</v>
      </c>
      <c r="M30" s="38">
        <v>53</v>
      </c>
      <c r="N30" s="38">
        <v>136</v>
      </c>
      <c r="O30" s="39">
        <v>53</v>
      </c>
      <c r="P30" s="39">
        <v>136</v>
      </c>
      <c r="Q30" s="39">
        <v>2</v>
      </c>
      <c r="R30" s="39">
        <v>7</v>
      </c>
      <c r="S30" s="39">
        <v>0</v>
      </c>
      <c r="T30" s="36">
        <v>0</v>
      </c>
      <c r="U30" s="36">
        <v>0</v>
      </c>
      <c r="V30" s="36">
        <v>0</v>
      </c>
      <c r="W30" s="25">
        <v>38</v>
      </c>
      <c r="X30" s="25">
        <v>299</v>
      </c>
      <c r="Y30" s="25">
        <v>38</v>
      </c>
      <c r="Z30" s="25">
        <v>299</v>
      </c>
      <c r="AA30" s="25">
        <v>0</v>
      </c>
      <c r="AB30" s="25">
        <v>0</v>
      </c>
      <c r="AC30" s="25">
        <v>0</v>
      </c>
      <c r="AD30" s="25">
        <v>0</v>
      </c>
      <c r="AE30" s="25">
        <v>0</v>
      </c>
      <c r="AF30" s="33">
        <v>0</v>
      </c>
      <c r="AG30" s="34">
        <f t="shared" si="40"/>
        <v>611</v>
      </c>
      <c r="AH30" s="25">
        <f t="shared" si="41"/>
        <v>595</v>
      </c>
      <c r="AI30" s="25">
        <f t="shared" si="34"/>
        <v>611</v>
      </c>
      <c r="AJ30" s="25">
        <f t="shared" si="35"/>
        <v>595</v>
      </c>
      <c r="AK30" s="25">
        <f t="shared" si="36"/>
        <v>522</v>
      </c>
      <c r="AL30" s="25">
        <f t="shared" si="37"/>
        <v>167</v>
      </c>
      <c r="AM30" s="25">
        <f t="shared" si="38"/>
        <v>0</v>
      </c>
      <c r="AN30" s="25">
        <f t="shared" si="39"/>
        <v>0</v>
      </c>
      <c r="AO30" s="25">
        <f t="shared" si="8"/>
        <v>520</v>
      </c>
      <c r="AP30" s="25">
        <f t="shared" si="9"/>
        <v>160</v>
      </c>
      <c r="AQ30" s="16"/>
      <c r="AR30" s="15">
        <v>10000</v>
      </c>
      <c r="AS30" s="25">
        <f t="shared" si="12"/>
        <v>2500</v>
      </c>
      <c r="AT30" s="25">
        <f t="shared" si="13"/>
        <v>595</v>
      </c>
      <c r="AU30" s="55">
        <f t="shared" si="14"/>
        <v>611</v>
      </c>
      <c r="AV30" s="51">
        <f t="shared" si="33"/>
        <v>0.23799999999999999</v>
      </c>
      <c r="AW30" s="25">
        <v>0</v>
      </c>
      <c r="AX30" s="25">
        <v>0</v>
      </c>
      <c r="AY30" s="31">
        <f>AX30/AP30*100</f>
        <v>0</v>
      </c>
    </row>
    <row r="31" spans="1:51" s="24" customFormat="1" ht="41.4" customHeight="1">
      <c r="A31" s="3">
        <v>23</v>
      </c>
      <c r="B31" s="4" t="s">
        <v>34</v>
      </c>
      <c r="C31" s="35">
        <v>0</v>
      </c>
      <c r="D31" s="37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6">
        <v>0</v>
      </c>
      <c r="K31" s="36">
        <v>0</v>
      </c>
      <c r="L31" s="36">
        <v>0</v>
      </c>
      <c r="M31" s="38">
        <v>0</v>
      </c>
      <c r="N31" s="38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6">
        <v>0</v>
      </c>
      <c r="U31" s="36">
        <v>0</v>
      </c>
      <c r="V31" s="36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v>0</v>
      </c>
      <c r="AD31" s="25">
        <v>0</v>
      </c>
      <c r="AE31" s="25">
        <v>0</v>
      </c>
      <c r="AF31" s="33">
        <v>0</v>
      </c>
      <c r="AG31" s="34">
        <f t="shared" si="40"/>
        <v>0</v>
      </c>
      <c r="AH31" s="25">
        <f t="shared" si="41"/>
        <v>0</v>
      </c>
      <c r="AI31" s="25">
        <f t="shared" si="34"/>
        <v>0</v>
      </c>
      <c r="AJ31" s="25">
        <f t="shared" si="35"/>
        <v>0</v>
      </c>
      <c r="AK31" s="25">
        <f t="shared" si="36"/>
        <v>0</v>
      </c>
      <c r="AL31" s="25">
        <f t="shared" si="37"/>
        <v>0</v>
      </c>
      <c r="AM31" s="25">
        <f t="shared" si="38"/>
        <v>0</v>
      </c>
      <c r="AN31" s="25">
        <f t="shared" si="39"/>
        <v>0</v>
      </c>
      <c r="AO31" s="25">
        <f t="shared" si="8"/>
        <v>0</v>
      </c>
      <c r="AP31" s="25">
        <f t="shared" si="9"/>
        <v>0</v>
      </c>
      <c r="AQ31" s="16">
        <v>0</v>
      </c>
      <c r="AR31" s="15">
        <v>0</v>
      </c>
      <c r="AS31" s="25">
        <f t="shared" si="12"/>
        <v>0</v>
      </c>
      <c r="AT31" s="25">
        <f t="shared" si="13"/>
        <v>0</v>
      </c>
      <c r="AU31" s="55">
        <f t="shared" si="14"/>
        <v>0</v>
      </c>
      <c r="AV31" s="51">
        <v>0</v>
      </c>
      <c r="AW31" s="25">
        <v>0</v>
      </c>
      <c r="AX31" s="25">
        <v>0</v>
      </c>
      <c r="AY31" s="31">
        <v>0</v>
      </c>
    </row>
    <row r="32" spans="1:51" s="24" customFormat="1" ht="41.4" customHeight="1">
      <c r="A32" s="3">
        <v>24</v>
      </c>
      <c r="B32" s="4" t="s">
        <v>61</v>
      </c>
      <c r="C32" s="35">
        <v>0</v>
      </c>
      <c r="D32" s="37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6">
        <v>0</v>
      </c>
      <c r="K32" s="36">
        <v>0</v>
      </c>
      <c r="L32" s="36">
        <v>0</v>
      </c>
      <c r="M32" s="38">
        <v>0</v>
      </c>
      <c r="N32" s="38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6">
        <v>0</v>
      </c>
      <c r="U32" s="36">
        <v>0</v>
      </c>
      <c r="V32" s="36">
        <v>0</v>
      </c>
      <c r="W32" s="25">
        <v>0</v>
      </c>
      <c r="X32" s="25">
        <v>0</v>
      </c>
      <c r="Y32" s="25">
        <v>0</v>
      </c>
      <c r="Z32" s="25"/>
      <c r="AA32" s="25"/>
      <c r="AB32" s="25"/>
      <c r="AC32" s="25"/>
      <c r="AD32" s="25"/>
      <c r="AE32" s="25">
        <v>95</v>
      </c>
      <c r="AF32" s="33">
        <v>6</v>
      </c>
      <c r="AG32" s="34">
        <f t="shared" si="40"/>
        <v>0</v>
      </c>
      <c r="AH32" s="25">
        <f t="shared" si="41"/>
        <v>0</v>
      </c>
      <c r="AI32" s="25">
        <f t="shared" si="34"/>
        <v>0</v>
      </c>
      <c r="AJ32" s="25"/>
      <c r="AK32" s="25"/>
      <c r="AL32" s="25"/>
      <c r="AM32" s="25"/>
      <c r="AN32" s="25"/>
      <c r="AO32" s="25">
        <f t="shared" si="8"/>
        <v>95</v>
      </c>
      <c r="AP32" s="25">
        <f t="shared" si="9"/>
        <v>6</v>
      </c>
      <c r="AQ32" s="16"/>
      <c r="AR32" s="15"/>
      <c r="AS32" s="25"/>
      <c r="AT32" s="25">
        <f t="shared" si="13"/>
        <v>0</v>
      </c>
      <c r="AU32" s="55">
        <f t="shared" si="14"/>
        <v>0</v>
      </c>
      <c r="AV32" s="51"/>
      <c r="AW32" s="25">
        <v>0</v>
      </c>
      <c r="AX32" s="25">
        <v>0</v>
      </c>
      <c r="AY32" s="31"/>
    </row>
    <row r="33" spans="1:51" s="24" customFormat="1" ht="41.4" customHeight="1">
      <c r="A33" s="3">
        <v>25</v>
      </c>
      <c r="B33" s="4" t="s">
        <v>35</v>
      </c>
      <c r="C33" s="35">
        <v>458</v>
      </c>
      <c r="D33" s="37">
        <v>173.96899999999999</v>
      </c>
      <c r="E33" s="38">
        <v>458</v>
      </c>
      <c r="F33" s="38">
        <v>173.96899999999999</v>
      </c>
      <c r="G33" s="38">
        <v>21</v>
      </c>
      <c r="H33" s="38">
        <v>7.3599999999999994</v>
      </c>
      <c r="I33" s="38">
        <v>0</v>
      </c>
      <c r="J33" s="36">
        <v>0</v>
      </c>
      <c r="K33" s="36">
        <v>533</v>
      </c>
      <c r="L33" s="36">
        <v>191.65880549999997</v>
      </c>
      <c r="M33" s="38">
        <v>1065</v>
      </c>
      <c r="N33" s="38">
        <v>1729.4288099999997</v>
      </c>
      <c r="O33" s="39">
        <v>1065</v>
      </c>
      <c r="P33" s="39">
        <v>1729.4288099999997</v>
      </c>
      <c r="Q33" s="39">
        <v>59</v>
      </c>
      <c r="R33" s="39">
        <v>97.567999999999998</v>
      </c>
      <c r="S33" s="39">
        <v>0</v>
      </c>
      <c r="T33" s="36">
        <v>0</v>
      </c>
      <c r="U33" s="36">
        <v>10726</v>
      </c>
      <c r="V33" s="36">
        <v>21144.917787699997</v>
      </c>
      <c r="W33" s="25">
        <v>145</v>
      </c>
      <c r="X33" s="25">
        <v>974.3902300000002</v>
      </c>
      <c r="Y33" s="25">
        <v>145</v>
      </c>
      <c r="Z33" s="25">
        <v>974.3902300000002</v>
      </c>
      <c r="AA33" s="25">
        <v>11</v>
      </c>
      <c r="AB33" s="25">
        <v>71.257639999999995</v>
      </c>
      <c r="AC33" s="25">
        <v>0</v>
      </c>
      <c r="AD33" s="25">
        <v>0</v>
      </c>
      <c r="AE33" s="25">
        <v>3116</v>
      </c>
      <c r="AF33" s="33">
        <v>16398.135295000004</v>
      </c>
      <c r="AG33" s="34">
        <f t="shared" si="40"/>
        <v>1668</v>
      </c>
      <c r="AH33" s="25">
        <f t="shared" si="41"/>
        <v>2877.7880399999999</v>
      </c>
      <c r="AI33" s="25">
        <f t="shared" si="34"/>
        <v>1668</v>
      </c>
      <c r="AJ33" s="25">
        <f t="shared" si="35"/>
        <v>2877.7880399999999</v>
      </c>
      <c r="AK33" s="25">
        <f t="shared" si="36"/>
        <v>91</v>
      </c>
      <c r="AL33" s="25">
        <f t="shared" si="37"/>
        <v>176.18563999999998</v>
      </c>
      <c r="AM33" s="25">
        <f t="shared" si="38"/>
        <v>0</v>
      </c>
      <c r="AN33" s="25">
        <f t="shared" si="39"/>
        <v>0</v>
      </c>
      <c r="AO33" s="25">
        <f t="shared" si="8"/>
        <v>14375</v>
      </c>
      <c r="AP33" s="25">
        <f t="shared" si="9"/>
        <v>37734.7118882</v>
      </c>
      <c r="AQ33" s="16">
        <v>0</v>
      </c>
      <c r="AR33" s="15">
        <v>0</v>
      </c>
      <c r="AS33" s="25">
        <f t="shared" si="12"/>
        <v>0</v>
      </c>
      <c r="AT33" s="25">
        <f t="shared" si="13"/>
        <v>2877.7880399999999</v>
      </c>
      <c r="AU33" s="55">
        <f t="shared" si="14"/>
        <v>1668</v>
      </c>
      <c r="AV33" s="51">
        <v>0</v>
      </c>
      <c r="AW33" s="25">
        <v>1310</v>
      </c>
      <c r="AX33" s="25">
        <v>2691.2811882000001</v>
      </c>
      <c r="AY33" s="31">
        <f>AX33/AP33*100</f>
        <v>7.132110074601071</v>
      </c>
    </row>
    <row r="34" spans="1:51" s="24" customFormat="1" ht="41.4" customHeight="1">
      <c r="A34" s="3">
        <v>26</v>
      </c>
      <c r="B34" s="5" t="s">
        <v>36</v>
      </c>
      <c r="C34" s="35">
        <v>5172</v>
      </c>
      <c r="D34" s="37">
        <v>1873.8999999999999</v>
      </c>
      <c r="E34" s="38">
        <v>5172</v>
      </c>
      <c r="F34" s="38">
        <v>1873.8999999999999</v>
      </c>
      <c r="G34" s="38">
        <v>0</v>
      </c>
      <c r="H34" s="38">
        <v>0</v>
      </c>
      <c r="I34" s="38">
        <v>0</v>
      </c>
      <c r="J34" s="36">
        <v>0</v>
      </c>
      <c r="K34" s="36">
        <v>127315</v>
      </c>
      <c r="L34" s="36">
        <v>22663.9034035</v>
      </c>
      <c r="M34" s="38">
        <v>1186</v>
      </c>
      <c r="N34" s="38">
        <v>876.51</v>
      </c>
      <c r="O34" s="39">
        <v>1186</v>
      </c>
      <c r="P34" s="39">
        <v>876.51</v>
      </c>
      <c r="Q34" s="39">
        <v>0</v>
      </c>
      <c r="R34" s="39">
        <v>0</v>
      </c>
      <c r="S34" s="39">
        <v>0</v>
      </c>
      <c r="T34" s="36">
        <v>0</v>
      </c>
      <c r="U34" s="36">
        <v>18474</v>
      </c>
      <c r="V34" s="36">
        <v>8307.8106398999989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5">
        <v>0</v>
      </c>
      <c r="AD34" s="25">
        <v>0</v>
      </c>
      <c r="AE34" s="25">
        <v>0</v>
      </c>
      <c r="AF34" s="33">
        <v>0</v>
      </c>
      <c r="AG34" s="34">
        <v>20180</v>
      </c>
      <c r="AH34" s="25">
        <v>8487.3499999999985</v>
      </c>
      <c r="AI34" s="25">
        <v>20180</v>
      </c>
      <c r="AJ34" s="25">
        <v>8487.3499999999985</v>
      </c>
      <c r="AK34" s="25">
        <v>0</v>
      </c>
      <c r="AL34" s="25">
        <v>0</v>
      </c>
      <c r="AM34" s="25">
        <v>0</v>
      </c>
      <c r="AN34" s="25">
        <v>0</v>
      </c>
      <c r="AO34" s="25">
        <f t="shared" si="8"/>
        <v>145789</v>
      </c>
      <c r="AP34" s="25">
        <f t="shared" si="9"/>
        <v>30971.714043399999</v>
      </c>
      <c r="AQ34" s="16"/>
      <c r="AR34" s="15">
        <v>0</v>
      </c>
      <c r="AS34" s="25">
        <f t="shared" si="12"/>
        <v>0</v>
      </c>
      <c r="AT34" s="25">
        <f t="shared" si="13"/>
        <v>8487.3499999999985</v>
      </c>
      <c r="AU34" s="55">
        <f t="shared" si="14"/>
        <v>20180</v>
      </c>
      <c r="AV34" s="51">
        <v>0</v>
      </c>
      <c r="AW34" s="25">
        <v>30702</v>
      </c>
      <c r="AX34" s="25">
        <v>5942.9934043000003</v>
      </c>
      <c r="AY34" s="31">
        <f>AX34/AP34*100</f>
        <v>19.188454975311377</v>
      </c>
    </row>
    <row r="35" spans="1:51" ht="41.4" customHeight="1">
      <c r="A35" s="3">
        <v>27</v>
      </c>
      <c r="B35" s="5" t="s">
        <v>37</v>
      </c>
      <c r="C35" s="35">
        <v>0</v>
      </c>
      <c r="D35" s="37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6">
        <v>0</v>
      </c>
      <c r="K35" s="36">
        <v>450</v>
      </c>
      <c r="L35" s="36">
        <v>87</v>
      </c>
      <c r="M35" s="38">
        <v>0</v>
      </c>
      <c r="N35" s="38">
        <v>0</v>
      </c>
      <c r="O35" s="39">
        <v>0</v>
      </c>
      <c r="P35" s="39">
        <v>0</v>
      </c>
      <c r="Q35" s="39">
        <v>0</v>
      </c>
      <c r="R35" s="39">
        <v>0</v>
      </c>
      <c r="S35" s="39">
        <v>0</v>
      </c>
      <c r="T35" s="36">
        <v>0</v>
      </c>
      <c r="U35" s="36">
        <v>1067</v>
      </c>
      <c r="V35" s="36">
        <v>335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  <c r="AC35" s="25">
        <v>0</v>
      </c>
      <c r="AD35" s="25">
        <v>0</v>
      </c>
      <c r="AE35" s="25">
        <v>0</v>
      </c>
      <c r="AF35" s="33">
        <v>0</v>
      </c>
      <c r="AG35" s="34">
        <f t="shared" si="40"/>
        <v>0</v>
      </c>
      <c r="AH35" s="25">
        <f t="shared" si="41"/>
        <v>0</v>
      </c>
      <c r="AI35" s="25">
        <f t="shared" si="34"/>
        <v>0</v>
      </c>
      <c r="AJ35" s="25">
        <f t="shared" si="35"/>
        <v>0</v>
      </c>
      <c r="AK35" s="25">
        <f t="shared" si="36"/>
        <v>0</v>
      </c>
      <c r="AL35" s="25">
        <f t="shared" si="37"/>
        <v>0</v>
      </c>
      <c r="AM35" s="25">
        <f t="shared" si="38"/>
        <v>0</v>
      </c>
      <c r="AN35" s="25">
        <f t="shared" si="39"/>
        <v>0</v>
      </c>
      <c r="AO35" s="25">
        <f t="shared" si="8"/>
        <v>1517</v>
      </c>
      <c r="AP35" s="25">
        <f t="shared" si="9"/>
        <v>422</v>
      </c>
      <c r="AQ35" s="16"/>
      <c r="AR35" s="15">
        <v>0</v>
      </c>
      <c r="AS35" s="25">
        <f t="shared" si="12"/>
        <v>0</v>
      </c>
      <c r="AT35" s="25">
        <f t="shared" si="13"/>
        <v>0</v>
      </c>
      <c r="AU35" s="55">
        <f t="shared" si="14"/>
        <v>0</v>
      </c>
      <c r="AV35" s="51">
        <v>0</v>
      </c>
      <c r="AW35" s="25">
        <v>239</v>
      </c>
      <c r="AX35" s="25">
        <v>52</v>
      </c>
      <c r="AY35" s="31">
        <f>AX35/AP35*100</f>
        <v>12.322274881516588</v>
      </c>
    </row>
    <row r="36" spans="1:51" s="24" customFormat="1" ht="41.4" customHeight="1">
      <c r="A36" s="3">
        <v>28</v>
      </c>
      <c r="B36" s="4" t="s">
        <v>38</v>
      </c>
      <c r="C36" s="35">
        <v>799</v>
      </c>
      <c r="D36" s="37">
        <v>349.97</v>
      </c>
      <c r="E36" s="38">
        <v>799</v>
      </c>
      <c r="F36" s="38">
        <v>332.99</v>
      </c>
      <c r="G36" s="38">
        <v>552</v>
      </c>
      <c r="H36" s="38">
        <v>231.69</v>
      </c>
      <c r="I36" s="38">
        <v>53</v>
      </c>
      <c r="J36" s="36">
        <v>24.61</v>
      </c>
      <c r="K36" s="36">
        <v>38971</v>
      </c>
      <c r="L36" s="36">
        <v>12727.460000000001</v>
      </c>
      <c r="M36" s="38">
        <v>2207</v>
      </c>
      <c r="N36" s="38">
        <v>3474.8100000000013</v>
      </c>
      <c r="O36" s="39">
        <v>2207</v>
      </c>
      <c r="P36" s="39">
        <v>3049.380000000001</v>
      </c>
      <c r="Q36" s="39">
        <v>651</v>
      </c>
      <c r="R36" s="39">
        <v>742.21999999999969</v>
      </c>
      <c r="S36" s="39">
        <v>102</v>
      </c>
      <c r="T36" s="36">
        <v>144.46999999999997</v>
      </c>
      <c r="U36" s="36">
        <v>36207</v>
      </c>
      <c r="V36" s="36">
        <v>41435.94000000001</v>
      </c>
      <c r="W36" s="25">
        <v>25</v>
      </c>
      <c r="X36" s="25">
        <v>186.63000000000002</v>
      </c>
      <c r="Y36" s="25">
        <v>25</v>
      </c>
      <c r="Z36" s="25">
        <v>133.79000000000002</v>
      </c>
      <c r="AA36" s="25">
        <v>5</v>
      </c>
      <c r="AB36" s="25">
        <v>40.879999999999995</v>
      </c>
      <c r="AC36" s="25">
        <v>0</v>
      </c>
      <c r="AD36" s="25">
        <v>0</v>
      </c>
      <c r="AE36" s="25">
        <v>599</v>
      </c>
      <c r="AF36" s="33">
        <v>3051.8200000000006</v>
      </c>
      <c r="AG36" s="34">
        <v>3031</v>
      </c>
      <c r="AH36" s="25">
        <v>4011.4100000000008</v>
      </c>
      <c r="AI36" s="25">
        <v>3031</v>
      </c>
      <c r="AJ36" s="25">
        <v>3516.1600000000008</v>
      </c>
      <c r="AK36" s="25">
        <v>1208</v>
      </c>
      <c r="AL36" s="25">
        <v>1014.7899999999996</v>
      </c>
      <c r="AM36" s="25">
        <v>155</v>
      </c>
      <c r="AN36" s="25">
        <v>169.08000000000004</v>
      </c>
      <c r="AO36" s="25">
        <v>75777</v>
      </c>
      <c r="AP36" s="25">
        <v>57215.220000000008</v>
      </c>
      <c r="AQ36" s="16">
        <v>0</v>
      </c>
      <c r="AR36" s="15">
        <v>14000</v>
      </c>
      <c r="AS36" s="25">
        <f t="shared" si="12"/>
        <v>3500</v>
      </c>
      <c r="AT36" s="25">
        <f t="shared" si="13"/>
        <v>4011.4100000000008</v>
      </c>
      <c r="AU36" s="55">
        <f t="shared" si="14"/>
        <v>3031</v>
      </c>
      <c r="AV36" s="51">
        <f>AT36/AS36</f>
        <v>1.1461171428571431</v>
      </c>
      <c r="AW36" s="25">
        <v>6349</v>
      </c>
      <c r="AX36" s="25">
        <v>4161.7058193199991</v>
      </c>
      <c r="AY36" s="31">
        <f>AX36/AP36*100</f>
        <v>7.2737740400543744</v>
      </c>
    </row>
    <row r="37" spans="1:51" ht="41.4" customHeight="1" thickBot="1">
      <c r="A37" s="26">
        <v>29</v>
      </c>
      <c r="B37" s="13" t="s">
        <v>39</v>
      </c>
      <c r="C37" s="40">
        <v>0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42">
        <v>0</v>
      </c>
      <c r="AG37" s="43">
        <f t="shared" si="40"/>
        <v>0</v>
      </c>
      <c r="AH37" s="19">
        <f t="shared" si="41"/>
        <v>0</v>
      </c>
      <c r="AI37" s="19">
        <f t="shared" si="34"/>
        <v>0</v>
      </c>
      <c r="AJ37" s="19">
        <f t="shared" si="35"/>
        <v>0</v>
      </c>
      <c r="AK37" s="19">
        <f t="shared" si="36"/>
        <v>0</v>
      </c>
      <c r="AL37" s="19">
        <f t="shared" si="37"/>
        <v>0</v>
      </c>
      <c r="AM37" s="19">
        <f t="shared" si="38"/>
        <v>0</v>
      </c>
      <c r="AN37" s="19">
        <f t="shared" si="39"/>
        <v>0</v>
      </c>
      <c r="AO37" s="19">
        <f t="shared" si="8"/>
        <v>0</v>
      </c>
      <c r="AP37" s="19">
        <f t="shared" si="9"/>
        <v>0</v>
      </c>
      <c r="AQ37" s="17">
        <v>0</v>
      </c>
      <c r="AR37" s="18">
        <v>0</v>
      </c>
      <c r="AS37" s="19">
        <f t="shared" si="12"/>
        <v>0</v>
      </c>
      <c r="AT37" s="19">
        <f t="shared" si="13"/>
        <v>0</v>
      </c>
      <c r="AU37" s="74">
        <f t="shared" si="14"/>
        <v>0</v>
      </c>
      <c r="AV37" s="48">
        <v>0</v>
      </c>
      <c r="AW37" s="19">
        <v>0</v>
      </c>
      <c r="AX37" s="19">
        <v>0</v>
      </c>
      <c r="AY37" s="32">
        <v>0</v>
      </c>
    </row>
    <row r="38" spans="1:51" s="23" customFormat="1" ht="41.4" customHeight="1" thickBot="1">
      <c r="A38" s="27"/>
      <c r="B38" s="20" t="s">
        <v>26</v>
      </c>
      <c r="C38" s="21">
        <f t="shared" ref="C38:AU38" si="42">SUM(C9:C37)</f>
        <v>70842.603175600132</v>
      </c>
      <c r="D38" s="21">
        <f t="shared" si="42"/>
        <v>15960.307216919669</v>
      </c>
      <c r="E38" s="21">
        <f t="shared" si="42"/>
        <v>72914.844134309795</v>
      </c>
      <c r="F38" s="21">
        <f t="shared" si="42"/>
        <v>16604.88045248</v>
      </c>
      <c r="G38" s="21">
        <f t="shared" si="42"/>
        <v>4055</v>
      </c>
      <c r="H38" s="21">
        <f t="shared" si="42"/>
        <v>1261.5460381</v>
      </c>
      <c r="I38" s="21">
        <f t="shared" si="42"/>
        <v>57503</v>
      </c>
      <c r="J38" s="21">
        <f t="shared" si="42"/>
        <v>12152.104031000001</v>
      </c>
      <c r="K38" s="21">
        <f t="shared" si="42"/>
        <v>800550.59413430979</v>
      </c>
      <c r="L38" s="21">
        <f t="shared" si="42"/>
        <v>154283.75309656444</v>
      </c>
      <c r="M38" s="21">
        <f t="shared" si="42"/>
        <v>17203</v>
      </c>
      <c r="N38" s="21">
        <f t="shared" si="42"/>
        <v>19109.135962587654</v>
      </c>
      <c r="O38" s="21">
        <f t="shared" si="42"/>
        <v>17096.06437</v>
      </c>
      <c r="P38" s="21">
        <f t="shared" si="42"/>
        <v>17956.261294200001</v>
      </c>
      <c r="Q38" s="21">
        <f t="shared" si="42"/>
        <v>1590.3143700000001</v>
      </c>
      <c r="R38" s="21">
        <f t="shared" si="42"/>
        <v>2142.1463690999994</v>
      </c>
      <c r="S38" s="21">
        <f t="shared" si="42"/>
        <v>9812.2201700000005</v>
      </c>
      <c r="T38" s="21">
        <f t="shared" si="42"/>
        <v>6976.3810250000006</v>
      </c>
      <c r="U38" s="21">
        <f t="shared" si="42"/>
        <v>248413.50993</v>
      </c>
      <c r="V38" s="21">
        <f t="shared" si="42"/>
        <v>305274.29224230885</v>
      </c>
      <c r="W38" s="21">
        <f t="shared" si="42"/>
        <v>6814.901872019158</v>
      </c>
      <c r="X38" s="21">
        <f t="shared" si="42"/>
        <v>7466.4162489222981</v>
      </c>
      <c r="Y38" s="21">
        <f t="shared" si="42"/>
        <v>2933.3317371587927</v>
      </c>
      <c r="Z38" s="21">
        <f t="shared" si="42"/>
        <v>6457.4481393856004</v>
      </c>
      <c r="AA38" s="21">
        <f t="shared" si="42"/>
        <v>111</v>
      </c>
      <c r="AB38" s="21">
        <f t="shared" si="42"/>
        <v>464.23060449999997</v>
      </c>
      <c r="AC38" s="21">
        <f t="shared" si="42"/>
        <v>182</v>
      </c>
      <c r="AD38" s="21">
        <f t="shared" si="42"/>
        <v>231.71566000000001</v>
      </c>
      <c r="AE38" s="21">
        <f t="shared" si="42"/>
        <v>43312.11173715879</v>
      </c>
      <c r="AF38" s="21">
        <f t="shared" si="42"/>
        <v>230188.8724409256</v>
      </c>
      <c r="AG38" s="21">
        <f t="shared" si="42"/>
        <v>105375.65331221929</v>
      </c>
      <c r="AH38" s="21">
        <f t="shared" si="42"/>
        <v>50473.714707529623</v>
      </c>
      <c r="AI38" s="21">
        <f t="shared" si="42"/>
        <v>106766.24024146859</v>
      </c>
      <c r="AJ38" s="21">
        <f t="shared" si="42"/>
        <v>46755.529886065604</v>
      </c>
      <c r="AK38" s="21">
        <f t="shared" si="42"/>
        <v>45054.25</v>
      </c>
      <c r="AL38" s="21">
        <f t="shared" si="42"/>
        <v>15201.116001699998</v>
      </c>
      <c r="AM38" s="21">
        <f t="shared" si="42"/>
        <v>102504</v>
      </c>
      <c r="AN38" s="21">
        <f t="shared" si="42"/>
        <v>29490.567106000002</v>
      </c>
      <c r="AO38" s="21">
        <f t="shared" si="42"/>
        <v>1092276.2158014686</v>
      </c>
      <c r="AP38" s="21">
        <f t="shared" si="42"/>
        <v>689746.91777979897</v>
      </c>
      <c r="AQ38" s="21">
        <f t="shared" si="42"/>
        <v>20230</v>
      </c>
      <c r="AR38" s="21">
        <f t="shared" si="42"/>
        <v>388340</v>
      </c>
      <c r="AS38" s="21">
        <f t="shared" si="42"/>
        <v>97085</v>
      </c>
      <c r="AT38" s="21">
        <f t="shared" si="42"/>
        <v>50473.714707529623</v>
      </c>
      <c r="AU38" s="21">
        <f t="shared" si="42"/>
        <v>105375.65331221929</v>
      </c>
      <c r="AV38" s="47">
        <f>AT38/AS38</f>
        <v>0.5198919988415267</v>
      </c>
      <c r="AW38" s="46">
        <f>SUM(AW9:AW37)</f>
        <v>103459.82</v>
      </c>
      <c r="AX38" s="44">
        <f>SUM(AX9:AX37)</f>
        <v>59028.412079741007</v>
      </c>
      <c r="AY38" s="22">
        <f>AX38/AP38*100</f>
        <v>8.5579812766319261</v>
      </c>
    </row>
    <row r="39" spans="1:51">
      <c r="AD39" s="128" t="s">
        <v>12</v>
      </c>
      <c r="AE39" s="128"/>
      <c r="AX39" s="128" t="s">
        <v>12</v>
      </c>
      <c r="AY39" s="128"/>
    </row>
  </sheetData>
  <mergeCells count="64">
    <mergeCell ref="AD39:AE39"/>
    <mergeCell ref="AX39:AY39"/>
    <mergeCell ref="A3:AY3"/>
    <mergeCell ref="AW4:AX6"/>
    <mergeCell ref="AO8:AP8"/>
    <mergeCell ref="Y8:Z8"/>
    <mergeCell ref="C6:D6"/>
    <mergeCell ref="E6:F6"/>
    <mergeCell ref="M8:N8"/>
    <mergeCell ref="O8:P8"/>
    <mergeCell ref="Q8:R8"/>
    <mergeCell ref="C8:D8"/>
    <mergeCell ref="E8:F8"/>
    <mergeCell ref="G8:H8"/>
    <mergeCell ref="I8:J8"/>
    <mergeCell ref="A4:A7"/>
    <mergeCell ref="B4:B7"/>
    <mergeCell ref="C4:L4"/>
    <mergeCell ref="M4:V4"/>
    <mergeCell ref="W4:AF4"/>
    <mergeCell ref="M5:T5"/>
    <mergeCell ref="U5:V6"/>
    <mergeCell ref="G6:H6"/>
    <mergeCell ref="I6:J6"/>
    <mergeCell ref="M6:N6"/>
    <mergeCell ref="O6:P6"/>
    <mergeCell ref="Q6:R6"/>
    <mergeCell ref="W5:AD5"/>
    <mergeCell ref="AE5:AF6"/>
    <mergeCell ref="W6:X6"/>
    <mergeCell ref="S6:T6"/>
    <mergeCell ref="AC6:AD6"/>
    <mergeCell ref="K8:L8"/>
    <mergeCell ref="AK8:AL8"/>
    <mergeCell ref="AM8:AN8"/>
    <mergeCell ref="S8:T8"/>
    <mergeCell ref="U8:V8"/>
    <mergeCell ref="W8:X8"/>
    <mergeCell ref="AA8:AB8"/>
    <mergeCell ref="AC8:AD8"/>
    <mergeCell ref="AE8:AF8"/>
    <mergeCell ref="AG8:AH8"/>
    <mergeCell ref="AI8:AJ8"/>
    <mergeCell ref="AW8:AX8"/>
    <mergeCell ref="AR4:AR7"/>
    <mergeCell ref="AS4:AS7"/>
    <mergeCell ref="AT4:AT7"/>
    <mergeCell ref="AV4:AV7"/>
    <mergeCell ref="A2:AY2"/>
    <mergeCell ref="A1:AY1"/>
    <mergeCell ref="AO4:AP6"/>
    <mergeCell ref="AG4:AN4"/>
    <mergeCell ref="AY4:AY7"/>
    <mergeCell ref="AQ4:AQ6"/>
    <mergeCell ref="AU4:AU7"/>
    <mergeCell ref="C5:J5"/>
    <mergeCell ref="K5:L6"/>
    <mergeCell ref="AG5:AN5"/>
    <mergeCell ref="Y6:Z6"/>
    <mergeCell ref="AA6:AB6"/>
    <mergeCell ref="AI6:AJ6"/>
    <mergeCell ref="AK6:AL6"/>
    <mergeCell ref="AM6:AN6"/>
    <mergeCell ref="AG6:AH6"/>
  </mergeCells>
  <pageMargins left="0.39" right="0.18" top="1.0900000000000001" bottom="0.32" header="0.3" footer="0.17"/>
  <pageSetup scale="1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Sheet3</vt:lpstr>
      <vt:lpstr>Sheet3!Print_Area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SLPC</cp:lastModifiedBy>
  <cp:lastPrinted>2021-06-15T13:37:43Z</cp:lastPrinted>
  <dcterms:created xsi:type="dcterms:W3CDTF">2016-06-03T07:14:47Z</dcterms:created>
  <dcterms:modified xsi:type="dcterms:W3CDTF">2021-08-16T06:49:12Z</dcterms:modified>
</cp:coreProperties>
</file>