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11" yWindow="-111" windowWidth="23262" windowHeight="12572"/>
  </bookViews>
  <sheets>
    <sheet name="Bankwise " sheetId="12" r:id="rId1"/>
    <sheet name="Districtwise " sheetId="13" state="hidden" r:id="rId2"/>
  </sheets>
  <definedNames>
    <definedName name="_xlnm.Print_Area" localSheetId="0">'Bankwise '!$B$1:$N$45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H7" i="13" l="1"/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N7" i="12" l="1"/>
  <c r="N8" i="12"/>
  <c r="N9" i="12"/>
  <c r="N10" i="12"/>
  <c r="N11" i="12"/>
  <c r="N12" i="12"/>
  <c r="N13" i="12"/>
  <c r="N14" i="12"/>
  <c r="N15" i="12"/>
  <c r="N16" i="12"/>
  <c r="N17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I7" i="13"/>
  <c r="G7" i="13"/>
  <c r="E7" i="13"/>
  <c r="I15" i="13" l="1"/>
  <c r="I91" i="13"/>
  <c r="I11" i="13"/>
  <c r="I23" i="13"/>
  <c r="I27" i="13"/>
  <c r="I19" i="13"/>
  <c r="H92" i="13"/>
  <c r="I92" i="13" s="1"/>
  <c r="M43" i="12" l="1"/>
  <c r="N43" i="12" s="1"/>
  <c r="H33" i="12"/>
  <c r="H35" i="12"/>
  <c r="H37" i="12"/>
  <c r="I37" i="12" l="1"/>
  <c r="J37" i="12"/>
  <c r="K37" i="12"/>
  <c r="L37" i="12"/>
  <c r="L35" i="12" l="1"/>
  <c r="K35" i="12"/>
  <c r="J35" i="12"/>
  <c r="I35" i="12"/>
  <c r="L33" i="12"/>
  <c r="K33" i="12"/>
  <c r="J33" i="12"/>
  <c r="I33" i="12"/>
  <c r="L18" i="12"/>
  <c r="L44" i="12" s="1"/>
  <c r="K18" i="12"/>
  <c r="K44" i="12" s="1"/>
  <c r="J18" i="12"/>
  <c r="J44" i="12" s="1"/>
  <c r="I18" i="12"/>
  <c r="I44" i="12" s="1"/>
  <c r="H18" i="12"/>
  <c r="D18" i="12"/>
  <c r="D44" i="12" s="1"/>
  <c r="H38" i="12" l="1"/>
  <c r="H44" i="12"/>
  <c r="M18" i="12"/>
  <c r="K38" i="12"/>
  <c r="L38" i="12"/>
  <c r="J38" i="12"/>
  <c r="I38" i="12"/>
  <c r="F18" i="12"/>
  <c r="F44" i="12" s="1"/>
  <c r="M44" i="12" l="1"/>
  <c r="N44" i="12" s="1"/>
  <c r="N18" i="12"/>
  <c r="G18" i="12"/>
  <c r="G44" i="12" s="1"/>
</calcChain>
</file>

<file path=xl/sharedStrings.xml><?xml version="1.0" encoding="utf-8"?>
<sst xmlns="http://schemas.openxmlformats.org/spreadsheetml/2006/main" count="180" uniqueCount="92">
  <si>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</si>
  <si>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</si>
  <si>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</si>
  <si>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</si>
  <si>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</si>
  <si>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</si>
  <si>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</si>
  <si>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JAMMU AND KASHMIR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</si>
  <si>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</si>
  <si>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</si>
  <si>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</si>
  <si>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</si>
  <si>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</si>
  <si>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</si>
  <si>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</si>
  <si>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</si>
  <si>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</si>
  <si>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</si>
  <si>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</si>
  <si>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</si>
  <si>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</si>
  <si>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</si>
  <si>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</si>
  <si>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</si>
  <si>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</si>
  <si>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</si>
  <si>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Annual Targets  Number of Cases for year 2020-21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</si>
  <si>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</si>
  <si>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</si>
  <si>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</si>
  <si>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</si>
  <si>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</si>
  <si>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</si>
  <si>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FEMALE</t>
  </si>
  <si>
    <t>Progress during Q.E Dec 2020 (01.10.2020 to 31.12.2020)</t>
  </si>
  <si>
    <t>No. of branches as on 01.04.2020</t>
  </si>
  <si>
    <t>STANDARD CHARTERED BANK</t>
  </si>
  <si>
    <t>TAMILNAD MERCANTILE BANK LTD</t>
  </si>
  <si>
    <t>THE LAKSHMI VILAS BANK LTD</t>
  </si>
  <si>
    <t>DHANLAXMI BANK LIMITED</t>
  </si>
  <si>
    <t>KARNATAKA BANK LIMITED</t>
  </si>
  <si>
    <t>DCB BANK LIMITED</t>
  </si>
  <si>
    <t>RBL BANK LIMITED</t>
  </si>
  <si>
    <t>THE KARUR VYSYA BANK LTD</t>
  </si>
  <si>
    <t>THE CATHOLIC SYRIAN BANK LIMITED</t>
  </si>
  <si>
    <t>THE SOUTH INDIAN BANK LTD.</t>
  </si>
  <si>
    <t>CITY UNION BANK LTD</t>
  </si>
  <si>
    <t>IDFC BANK LIMITED</t>
  </si>
  <si>
    <t>Total PrivateSector Banks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</si>
  <si>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</si>
  <si>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</si>
  <si>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</si>
  <si>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</si>
  <si>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</si>
  <si>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</si>
  <si>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</si>
  <si>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</si>
  <si>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</si>
  <si>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</si>
  <si>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</si>
  <si>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</si>
  <si>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</si>
  <si>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</si>
  <si>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</si>
  <si>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</si>
  <si>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</si>
  <si>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</si>
  <si>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</si>
  <si>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</si>
  <si>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</si>
  <si>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</si>
  <si>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</si>
  <si>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</si>
  <si>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</si>
  <si>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</si>
  <si>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</si>
  <si>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</si>
  <si>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</si>
  <si>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</si>
  <si>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</si>
  <si>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</si>
  <si>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SAS NAGAR</t>
  </si>
  <si>
    <t>SBS NAGAR</t>
  </si>
  <si>
    <t>SLBC Punjab</t>
  </si>
  <si>
    <t>GRAND TOTAL</t>
  </si>
  <si>
    <t>TOTAL RRB</t>
  </si>
  <si>
    <t>Achievement  Upto 31.03.2021 (%age)</t>
  </si>
  <si>
    <t>DISTRICTWISE POSITION OF ATAL PENSION YOJANA as per PFRDA as on 31.03.2021</t>
  </si>
  <si>
    <t>BANKWISE POSITION OF ATAL PENSION YOJANA  as per PFRDA  as on 31.03.2021</t>
  </si>
  <si>
    <t>Annexure- 33.1</t>
  </si>
  <si>
    <t>Annexure-23</t>
  </si>
  <si>
    <t>Progress from 01.04.2020 to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</si>
</sst>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2" borderId="3" xfId="3" applyFon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0" fontId="8" fillId="0" borderId="21" xfId="0" applyFont="1" applyBorder="1"/>
    <xf numFmtId="0" fontId="11" fillId="0" borderId="22" xfId="0" applyFont="1" applyFill="1" applyBorder="1"/>
    <xf numFmtId="0" fontId="8" fillId="0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23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0" fontId="11" fillId="3" borderId="0" xfId="0" applyFont="1" applyFill="1"/>
    <xf numFmtId="0" fontId="11" fillId="3" borderId="0" xfId="0" applyFont="1" applyFill="1" applyBorder="1"/>
    <xf numFmtId="0" fontId="8" fillId="2" borderId="17" xfId="0" applyFont="1" applyFill="1" applyBorder="1"/>
    <xf numFmtId="0" fontId="11" fillId="2" borderId="18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2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4" fillId="2" borderId="29" xfId="8" applyNumberFormat="1" applyFont="1" applyFill="1" applyBorder="1" applyAlignment="1">
      <alignment vertical="center"/>
    </xf>
    <xf numFmtId="0" fontId="6" fillId="2" borderId="13" xfId="3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9" fontId="9" fillId="2" borderId="10" xfId="6" applyFont="1" applyFill="1" applyBorder="1" applyAlignment="1">
      <alignment horizontal="center" vertical="center"/>
    </xf>
    <xf numFmtId="9" fontId="9" fillId="2" borderId="15" xfId="6" applyFont="1" applyFill="1" applyBorder="1" applyAlignment="1">
      <alignment horizontal="center" vertical="center"/>
    </xf>
    <xf numFmtId="9" fontId="9" fillId="2" borderId="4" xfId="6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right" vertical="center"/>
    </xf>
    <xf numFmtId="0" fontId="6" fillId="2" borderId="8" xfId="3" applyFont="1" applyFill="1" applyBorder="1" applyAlignment="1">
      <alignment vertical="center"/>
    </xf>
    <xf numFmtId="164" fontId="8" fillId="2" borderId="24" xfId="0" applyNumberFormat="1" applyFont="1" applyFill="1" applyBorder="1" applyAlignment="1">
      <alignment horizontal="center"/>
    </xf>
    <xf numFmtId="1" fontId="8" fillId="2" borderId="24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center"/>
    </xf>
    <xf numFmtId="0" fontId="6" fillId="2" borderId="12" xfId="3" applyFont="1" applyFill="1" applyBorder="1" applyAlignment="1">
      <alignment vertical="center"/>
    </xf>
    <xf numFmtId="1" fontId="9" fillId="2" borderId="22" xfId="0" applyNumberFormat="1" applyFont="1" applyFill="1" applyBorder="1" applyAlignment="1">
      <alignment horizontal="center" vertical="center"/>
    </xf>
    <xf numFmtId="9" fontId="9" fillId="2" borderId="23" xfId="6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9" fontId="16" fillId="0" borderId="25" xfId="6" applyFont="1" applyFill="1" applyBorder="1" applyAlignment="1">
      <alignment horizontal="center" vertical="center" wrapText="1"/>
    </xf>
    <xf numFmtId="9" fontId="18" fillId="2" borderId="30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5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164" fontId="16" fillId="0" borderId="32" xfId="0" applyNumberFormat="1" applyFont="1" applyFill="1" applyBorder="1" applyAlignment="1">
      <alignment horizontal="center" vertical="center"/>
    </xf>
    <xf numFmtId="0" fontId="16" fillId="2" borderId="32" xfId="3" applyFont="1" applyFill="1" applyBorder="1" applyAlignment="1">
      <alignment horizontal="left" vertical="center"/>
    </xf>
    <xf numFmtId="164" fontId="16" fillId="2" borderId="32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right" vertical="center"/>
    </xf>
    <xf numFmtId="164" fontId="16" fillId="0" borderId="29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1" fontId="16" fillId="2" borderId="34" xfId="0" applyNumberFormat="1" applyFont="1" applyFill="1" applyBorder="1" applyAlignment="1">
      <alignment horizontal="center" vertical="center"/>
    </xf>
    <xf numFmtId="9" fontId="18" fillId="2" borderId="35" xfId="6" applyFont="1" applyFill="1" applyBorder="1" applyAlignment="1">
      <alignment horizontal="center" vertical="center"/>
    </xf>
    <xf numFmtId="0" fontId="16" fillId="2" borderId="34" xfId="3" applyFont="1" applyFill="1" applyBorder="1" applyAlignment="1">
      <alignment vertical="center"/>
    </xf>
    <xf numFmtId="0" fontId="16" fillId="2" borderId="36" xfId="3" applyFont="1" applyFill="1" applyBorder="1" applyAlignment="1">
      <alignment vertical="center"/>
    </xf>
    <xf numFmtId="0" fontId="16" fillId="2" borderId="37" xfId="3" applyFont="1" applyFill="1" applyBorder="1" applyAlignment="1">
      <alignment horizontal="left" vertical="center"/>
    </xf>
    <xf numFmtId="164" fontId="16" fillId="2" borderId="37" xfId="0" applyNumberFormat="1" applyFont="1" applyFill="1" applyBorder="1" applyAlignment="1">
      <alignment horizontal="center" vertical="center"/>
    </xf>
    <xf numFmtId="1" fontId="16" fillId="2" borderId="37" xfId="0" applyNumberFormat="1" applyFont="1" applyFill="1" applyBorder="1" applyAlignment="1">
      <alignment horizontal="right" vertical="center"/>
    </xf>
    <xf numFmtId="9" fontId="18" fillId="2" borderId="38" xfId="6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0" fontId="22" fillId="2" borderId="31" xfId="0" applyFont="1" applyFill="1" applyBorder="1"/>
    <xf numFmtId="1" fontId="21" fillId="2" borderId="20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9" fontId="9" fillId="2" borderId="39" xfId="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1" fontId="8" fillId="2" borderId="40" xfId="0" applyNumberFormat="1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6" fillId="2" borderId="32" xfId="3" applyFont="1" applyFill="1" applyBorder="1" applyAlignment="1">
      <alignment horizontal="left" vertical="center"/>
    </xf>
    <xf numFmtId="0" fontId="16" fillId="2" borderId="24" xfId="3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9" xfId="3" applyFont="1" applyFill="1" applyBorder="1" applyAlignment="1">
      <alignment horizontal="left" vertical="center"/>
    </xf>
  </cellXfs>
  <cellStyles count="10"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tabSelected="1" view="pageBreakPreview" zoomScale="70" zoomScaleNormal="70" zoomScaleSheetLayoutView="70" workbookViewId="0">
      <selection activeCell="Q5" sqref="Q5"/>
    </sheetView>
  </sheetViews>
  <sheetFormatPr defaultColWidth="9.09765625" defaultRowHeight="14.4"/>
  <cols>
    <col min="1" max="1" width="1.296875" style="1" customWidth="1"/>
    <col min="2" max="2" width="11" style="1" customWidth="1"/>
    <col min="3" max="3" width="66.59765625" style="3" customWidth="1"/>
    <col min="4" max="4" width="22.8984375" style="4" customWidth="1"/>
    <col min="5" max="5" width="15.59765625" style="5" customWidth="1"/>
    <col min="6" max="6" width="25.69921875" style="4" customWidth="1"/>
    <col min="7" max="7" width="20.296875" style="6" hidden="1" customWidth="1"/>
    <col min="8" max="8" width="22" style="4" hidden="1" customWidth="1"/>
    <col min="9" max="9" width="15.296875" style="4" hidden="1" customWidth="1"/>
    <col min="10" max="10" width="18.59765625" style="4" hidden="1" customWidth="1"/>
    <col min="11" max="11" width="18.09765625" style="4" hidden="1" customWidth="1"/>
    <col min="12" max="12" width="17.8984375" style="4" hidden="1" customWidth="1"/>
    <col min="13" max="13" width="25.59765625" style="4" customWidth="1"/>
    <col min="14" max="14" width="24.19921875" style="18" customWidth="1"/>
    <col min="15" max="16384" width="9.09765625" style="1"/>
  </cols>
  <sheetData>
    <row r="1" spans="2:14" s="8" customFormat="1"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4"/>
      <c r="N1" s="139"/>
    </row>
    <row r="2" spans="2:14" s="8" customFormat="1" ht="32.299999999999997" customHeight="1" thickBot="1">
      <c r="B2" s="26"/>
      <c r="C2" s="27" t="s">
        <v>10</v>
      </c>
      <c r="D2" s="28"/>
      <c r="E2" s="28"/>
      <c r="F2" s="29"/>
      <c r="G2" s="29"/>
      <c r="H2" s="29"/>
      <c r="I2" s="29"/>
      <c r="J2" s="29"/>
      <c r="K2" s="29"/>
      <c r="L2" s="29"/>
      <c r="M2" s="129"/>
      <c r="N2" s="30" t="s">
        <v>90</v>
      </c>
    </row>
    <row r="3" spans="2:14" ht="39.049999999999997" customHeight="1" thickBot="1">
      <c r="B3" s="145" t="s">
        <v>88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2:14" s="2" customFormat="1" ht="94.15" customHeight="1" thickBot="1">
      <c r="B4" s="148" t="s">
        <v>13</v>
      </c>
      <c r="C4" s="148" t="s">
        <v>1</v>
      </c>
      <c r="D4" s="148" t="s">
        <v>35</v>
      </c>
      <c r="E4" s="148" t="s">
        <v>27</v>
      </c>
      <c r="F4" s="148" t="s">
        <v>26</v>
      </c>
      <c r="G4" s="148" t="s">
        <v>31</v>
      </c>
      <c r="H4" s="148" t="s">
        <v>28</v>
      </c>
      <c r="I4" s="150" t="s">
        <v>29</v>
      </c>
      <c r="J4" s="151"/>
      <c r="K4" s="150" t="s">
        <v>34</v>
      </c>
      <c r="L4" s="151"/>
      <c r="M4" s="143" t="s">
        <v>91</v>
      </c>
      <c r="N4" s="141" t="s">
        <v>86</v>
      </c>
    </row>
    <row r="5" spans="2:14" s="2" customFormat="1" ht="39.049999999999997" customHeight="1" thickBot="1">
      <c r="B5" s="149"/>
      <c r="C5" s="149"/>
      <c r="D5" s="149"/>
      <c r="E5" s="149"/>
      <c r="F5" s="149"/>
      <c r="G5" s="149"/>
      <c r="H5" s="149"/>
      <c r="I5" s="31" t="s">
        <v>32</v>
      </c>
      <c r="J5" s="32" t="s">
        <v>33</v>
      </c>
      <c r="K5" s="32" t="s">
        <v>32</v>
      </c>
      <c r="L5" s="32" t="s">
        <v>33</v>
      </c>
      <c r="M5" s="144"/>
      <c r="N5" s="142"/>
    </row>
    <row r="6" spans="2:14" s="19" customFormat="1" ht="30.05" customHeight="1">
      <c r="B6" s="119">
        <v>1</v>
      </c>
      <c r="C6" s="33" t="s">
        <v>16</v>
      </c>
      <c r="D6" s="34">
        <v>1093</v>
      </c>
      <c r="E6" s="35">
        <v>60</v>
      </c>
      <c r="F6" s="35">
        <v>65580</v>
      </c>
      <c r="G6" s="36">
        <v>8800</v>
      </c>
      <c r="H6" s="37">
        <v>3469</v>
      </c>
      <c r="I6" s="37">
        <v>4243</v>
      </c>
      <c r="J6" s="37">
        <v>3776</v>
      </c>
      <c r="K6" s="37">
        <v>3089</v>
      </c>
      <c r="L6" s="73">
        <v>2497</v>
      </c>
      <c r="M6" s="130">
        <v>13932</v>
      </c>
      <c r="N6" s="61">
        <f>M6/F6</f>
        <v>0.21244281793229644</v>
      </c>
    </row>
    <row r="7" spans="2:14" s="19" customFormat="1" ht="30.05" customHeight="1">
      <c r="B7" s="120">
        <v>2</v>
      </c>
      <c r="C7" s="7" t="s">
        <v>17</v>
      </c>
      <c r="D7" s="38">
        <v>641</v>
      </c>
      <c r="E7" s="35">
        <v>60</v>
      </c>
      <c r="F7" s="39">
        <v>38460</v>
      </c>
      <c r="G7" s="36">
        <v>23268</v>
      </c>
      <c r="H7" s="37">
        <v>803</v>
      </c>
      <c r="I7" s="37">
        <v>1121</v>
      </c>
      <c r="J7" s="37">
        <v>873</v>
      </c>
      <c r="K7" s="37">
        <v>3504</v>
      </c>
      <c r="L7" s="73">
        <v>1888</v>
      </c>
      <c r="M7" s="131">
        <v>24289</v>
      </c>
      <c r="N7" s="61">
        <f t="shared" ref="N7:N44" si="0">M7/F7</f>
        <v>0.63153926157046281</v>
      </c>
    </row>
    <row r="8" spans="2:14" s="19" customFormat="1" ht="30.05" customHeight="1">
      <c r="B8" s="119">
        <v>3</v>
      </c>
      <c r="C8" s="7" t="s">
        <v>0</v>
      </c>
      <c r="D8" s="38">
        <v>171</v>
      </c>
      <c r="E8" s="35">
        <v>60</v>
      </c>
      <c r="F8" s="39">
        <v>10260</v>
      </c>
      <c r="G8" s="36">
        <v>1871</v>
      </c>
      <c r="H8" s="37">
        <v>942</v>
      </c>
      <c r="I8" s="37">
        <v>454</v>
      </c>
      <c r="J8" s="37">
        <v>404</v>
      </c>
      <c r="K8" s="37">
        <v>643</v>
      </c>
      <c r="L8" s="73">
        <v>485</v>
      </c>
      <c r="M8" s="131">
        <v>3907</v>
      </c>
      <c r="N8" s="61">
        <f t="shared" si="0"/>
        <v>0.38079922027290447</v>
      </c>
    </row>
    <row r="9" spans="2:14" s="19" customFormat="1" ht="30.05" customHeight="1">
      <c r="B9" s="120">
        <v>4</v>
      </c>
      <c r="C9" s="7" t="s">
        <v>18</v>
      </c>
      <c r="D9" s="38">
        <v>216</v>
      </c>
      <c r="E9" s="35">
        <v>60</v>
      </c>
      <c r="F9" s="39">
        <v>12960</v>
      </c>
      <c r="G9" s="36">
        <v>3575</v>
      </c>
      <c r="H9" s="37">
        <v>305</v>
      </c>
      <c r="I9" s="37">
        <v>1135</v>
      </c>
      <c r="J9" s="37">
        <v>1010</v>
      </c>
      <c r="K9" s="37">
        <v>0</v>
      </c>
      <c r="L9" s="73">
        <v>0</v>
      </c>
      <c r="M9" s="131">
        <v>6884</v>
      </c>
      <c r="N9" s="61">
        <f t="shared" si="0"/>
        <v>0.53117283950617289</v>
      </c>
    </row>
    <row r="10" spans="2:14" s="19" customFormat="1" ht="30.05" customHeight="1">
      <c r="B10" s="119">
        <v>5</v>
      </c>
      <c r="C10" s="7" t="s">
        <v>30</v>
      </c>
      <c r="D10" s="38">
        <v>159</v>
      </c>
      <c r="E10" s="35">
        <v>60</v>
      </c>
      <c r="F10" s="39">
        <v>9540</v>
      </c>
      <c r="G10" s="36">
        <v>6788</v>
      </c>
      <c r="H10" s="37">
        <v>52</v>
      </c>
      <c r="I10" s="37">
        <v>28</v>
      </c>
      <c r="J10" s="37">
        <v>24</v>
      </c>
      <c r="K10" s="37">
        <v>2614</v>
      </c>
      <c r="L10" s="73">
        <v>1408</v>
      </c>
      <c r="M10" s="131">
        <v>8454</v>
      </c>
      <c r="N10" s="61">
        <f t="shared" si="0"/>
        <v>0.88616352201257864</v>
      </c>
    </row>
    <row r="11" spans="2:14" s="19" customFormat="1" ht="30.05" customHeight="1">
      <c r="B11" s="120">
        <v>6</v>
      </c>
      <c r="C11" s="7" t="s">
        <v>19</v>
      </c>
      <c r="D11" s="38">
        <v>30</v>
      </c>
      <c r="E11" s="35">
        <v>60</v>
      </c>
      <c r="F11" s="39">
        <v>1800</v>
      </c>
      <c r="G11" s="36">
        <v>765</v>
      </c>
      <c r="H11" s="37">
        <v>79</v>
      </c>
      <c r="I11" s="37">
        <v>73</v>
      </c>
      <c r="J11" s="37">
        <v>49</v>
      </c>
      <c r="K11" s="37">
        <v>0</v>
      </c>
      <c r="L11" s="73">
        <v>0</v>
      </c>
      <c r="M11" s="131">
        <v>1121</v>
      </c>
      <c r="N11" s="61">
        <f t="shared" si="0"/>
        <v>0.62277777777777776</v>
      </c>
    </row>
    <row r="12" spans="2:14" s="19" customFormat="1" ht="30.05" customHeight="1">
      <c r="B12" s="119">
        <v>7</v>
      </c>
      <c r="C12" s="7" t="s">
        <v>20</v>
      </c>
      <c r="D12" s="38">
        <v>287</v>
      </c>
      <c r="E12" s="35">
        <v>60</v>
      </c>
      <c r="F12" s="39">
        <v>17220</v>
      </c>
      <c r="G12" s="36">
        <v>16583</v>
      </c>
      <c r="H12" s="37">
        <v>2004</v>
      </c>
      <c r="I12" s="37">
        <v>4210</v>
      </c>
      <c r="J12" s="37">
        <v>3558</v>
      </c>
      <c r="K12" s="37">
        <v>3129</v>
      </c>
      <c r="L12" s="73">
        <v>2279</v>
      </c>
      <c r="M12" s="131">
        <v>21857</v>
      </c>
      <c r="N12" s="61">
        <f t="shared" si="0"/>
        <v>1.2692799070847851</v>
      </c>
    </row>
    <row r="13" spans="2:14" s="19" customFormat="1" ht="30.05" customHeight="1">
      <c r="B13" s="120">
        <v>8</v>
      </c>
      <c r="C13" s="7" t="s">
        <v>21</v>
      </c>
      <c r="D13" s="38">
        <v>151</v>
      </c>
      <c r="E13" s="35">
        <v>60</v>
      </c>
      <c r="F13" s="39">
        <v>9060</v>
      </c>
      <c r="G13" s="40">
        <v>10927</v>
      </c>
      <c r="H13" s="37">
        <v>285</v>
      </c>
      <c r="I13" s="37">
        <v>2296</v>
      </c>
      <c r="J13" s="37">
        <v>2044</v>
      </c>
      <c r="K13" s="37">
        <v>2040</v>
      </c>
      <c r="L13" s="73">
        <v>1860</v>
      </c>
      <c r="M13" s="131">
        <v>11231</v>
      </c>
      <c r="N13" s="61">
        <f t="shared" si="0"/>
        <v>1.2396247240618101</v>
      </c>
    </row>
    <row r="14" spans="2:14" s="19" customFormat="1" ht="30.05" customHeight="1">
      <c r="B14" s="119">
        <v>9</v>
      </c>
      <c r="C14" s="7" t="s">
        <v>22</v>
      </c>
      <c r="D14" s="38">
        <v>233</v>
      </c>
      <c r="E14" s="35">
        <v>60</v>
      </c>
      <c r="F14" s="39">
        <v>13980</v>
      </c>
      <c r="G14" s="36">
        <v>2232</v>
      </c>
      <c r="H14" s="37">
        <v>151</v>
      </c>
      <c r="I14" s="37">
        <v>1732</v>
      </c>
      <c r="J14" s="37">
        <v>1541</v>
      </c>
      <c r="K14" s="37">
        <v>1712</v>
      </c>
      <c r="L14" s="73">
        <v>958</v>
      </c>
      <c r="M14" s="131">
        <v>2857</v>
      </c>
      <c r="N14" s="61">
        <f t="shared" si="0"/>
        <v>0.20436337625178827</v>
      </c>
    </row>
    <row r="15" spans="2:14" s="19" customFormat="1" ht="30.05" customHeight="1">
      <c r="B15" s="120">
        <v>10</v>
      </c>
      <c r="C15" s="7" t="s">
        <v>23</v>
      </c>
      <c r="D15" s="38">
        <v>104</v>
      </c>
      <c r="E15" s="35">
        <v>60</v>
      </c>
      <c r="F15" s="39">
        <v>6240</v>
      </c>
      <c r="G15" s="36">
        <v>1802</v>
      </c>
      <c r="H15" s="37">
        <v>390</v>
      </c>
      <c r="I15" s="37">
        <v>809</v>
      </c>
      <c r="J15" s="37">
        <v>708</v>
      </c>
      <c r="K15" s="37">
        <v>125</v>
      </c>
      <c r="L15" s="73">
        <v>195</v>
      </c>
      <c r="M15" s="131">
        <v>1963</v>
      </c>
      <c r="N15" s="61">
        <f t="shared" si="0"/>
        <v>0.31458333333333333</v>
      </c>
    </row>
    <row r="16" spans="2:14" s="19" customFormat="1" ht="30.05" customHeight="1">
      <c r="B16" s="119">
        <v>11</v>
      </c>
      <c r="C16" s="7" t="s">
        <v>24</v>
      </c>
      <c r="D16" s="38">
        <v>899</v>
      </c>
      <c r="E16" s="35">
        <v>60</v>
      </c>
      <c r="F16" s="39">
        <v>53940</v>
      </c>
      <c r="G16" s="36">
        <v>36807</v>
      </c>
      <c r="H16" s="37">
        <v>2745</v>
      </c>
      <c r="I16" s="37">
        <v>10169</v>
      </c>
      <c r="J16" s="37">
        <v>8147</v>
      </c>
      <c r="K16" s="37">
        <v>0</v>
      </c>
      <c r="L16" s="73">
        <v>0</v>
      </c>
      <c r="M16" s="131">
        <v>44150</v>
      </c>
      <c r="N16" s="61">
        <f t="shared" si="0"/>
        <v>0.8185020393029292</v>
      </c>
    </row>
    <row r="17" spans="2:14" s="19" customFormat="1" ht="30.05" customHeight="1" thickBot="1">
      <c r="B17" s="121">
        <v>12</v>
      </c>
      <c r="C17" s="41" t="s">
        <v>25</v>
      </c>
      <c r="D17" s="42">
        <v>297</v>
      </c>
      <c r="E17" s="43">
        <v>60</v>
      </c>
      <c r="F17" s="44">
        <v>17820</v>
      </c>
      <c r="G17" s="45">
        <v>2452</v>
      </c>
      <c r="H17" s="30">
        <v>456</v>
      </c>
      <c r="I17" s="30">
        <v>992</v>
      </c>
      <c r="J17" s="30">
        <v>880</v>
      </c>
      <c r="K17" s="30">
        <v>0</v>
      </c>
      <c r="L17" s="74">
        <v>0</v>
      </c>
      <c r="M17" s="132">
        <v>2633</v>
      </c>
      <c r="N17" s="62">
        <f t="shared" si="0"/>
        <v>0.14775533108866443</v>
      </c>
    </row>
    <row r="18" spans="2:14" ht="30.05" customHeight="1" thickBot="1">
      <c r="B18" s="46"/>
      <c r="C18" s="47" t="s">
        <v>11</v>
      </c>
      <c r="D18" s="48">
        <f>SUM(D6:D17)</f>
        <v>4281</v>
      </c>
      <c r="E18" s="49">
        <v>60</v>
      </c>
      <c r="F18" s="50">
        <f>SUM(F6:F17)</f>
        <v>256860</v>
      </c>
      <c r="G18" s="50">
        <f t="shared" ref="G18" si="1">F18*3/4</f>
        <v>192645</v>
      </c>
      <c r="H18" s="50">
        <f t="shared" ref="H18:L18" si="2">SUM(H6:H17)</f>
        <v>11681</v>
      </c>
      <c r="I18" s="49">
        <f t="shared" si="2"/>
        <v>27262</v>
      </c>
      <c r="J18" s="51">
        <f t="shared" si="2"/>
        <v>23014</v>
      </c>
      <c r="K18" s="50">
        <f t="shared" si="2"/>
        <v>16856</v>
      </c>
      <c r="L18" s="75">
        <f t="shared" si="2"/>
        <v>11570</v>
      </c>
      <c r="M18" s="133">
        <f t="shared" ref="M18" si="3">SUM(M6:M17)</f>
        <v>143278</v>
      </c>
      <c r="N18" s="63">
        <f t="shared" si="0"/>
        <v>0.55780580861169504</v>
      </c>
    </row>
    <row r="19" spans="2:14" s="19" customFormat="1" ht="30.05" customHeight="1">
      <c r="B19" s="122">
        <v>13</v>
      </c>
      <c r="C19" s="33" t="s">
        <v>15</v>
      </c>
      <c r="D19" s="34">
        <v>80</v>
      </c>
      <c r="E19" s="35">
        <v>60</v>
      </c>
      <c r="F19" s="35">
        <v>4800</v>
      </c>
      <c r="G19" s="36">
        <v>1400</v>
      </c>
      <c r="H19" s="37">
        <v>0</v>
      </c>
      <c r="I19" s="37">
        <v>394</v>
      </c>
      <c r="J19" s="37">
        <v>273</v>
      </c>
      <c r="K19" s="37">
        <v>712</v>
      </c>
      <c r="L19" s="73">
        <v>452</v>
      </c>
      <c r="M19" s="131">
        <v>1582</v>
      </c>
      <c r="N19" s="61">
        <f t="shared" si="0"/>
        <v>0.32958333333333334</v>
      </c>
    </row>
    <row r="20" spans="2:14" s="19" customFormat="1" ht="30.05" customHeight="1">
      <c r="B20" s="122">
        <v>14</v>
      </c>
      <c r="C20" s="7" t="s">
        <v>7</v>
      </c>
      <c r="D20" s="38">
        <v>19</v>
      </c>
      <c r="E20" s="35">
        <v>30</v>
      </c>
      <c r="F20" s="39">
        <v>570</v>
      </c>
      <c r="G20" s="36">
        <v>6</v>
      </c>
      <c r="H20" s="37">
        <v>11</v>
      </c>
      <c r="I20" s="37">
        <v>10</v>
      </c>
      <c r="J20" s="37">
        <v>5</v>
      </c>
      <c r="K20" s="37">
        <v>14</v>
      </c>
      <c r="L20" s="73">
        <v>12</v>
      </c>
      <c r="M20" s="131">
        <v>6</v>
      </c>
      <c r="N20" s="61">
        <f t="shared" si="0"/>
        <v>1.0526315789473684E-2</v>
      </c>
    </row>
    <row r="21" spans="2:14" s="19" customFormat="1" ht="30.05" customHeight="1">
      <c r="B21" s="122">
        <v>15</v>
      </c>
      <c r="C21" s="7" t="s">
        <v>3</v>
      </c>
      <c r="D21" s="38">
        <v>464</v>
      </c>
      <c r="E21" s="35">
        <v>60</v>
      </c>
      <c r="F21" s="39">
        <v>27840</v>
      </c>
      <c r="G21" s="36">
        <v>7891</v>
      </c>
      <c r="H21" s="37">
        <v>22</v>
      </c>
      <c r="I21" s="37">
        <v>14</v>
      </c>
      <c r="J21" s="37">
        <v>8</v>
      </c>
      <c r="K21" s="37">
        <v>0</v>
      </c>
      <c r="L21" s="73">
        <v>0</v>
      </c>
      <c r="M21" s="131">
        <v>14513</v>
      </c>
      <c r="N21" s="61">
        <f t="shared" si="0"/>
        <v>0.52130028735632183</v>
      </c>
    </row>
    <row r="22" spans="2:14" s="19" customFormat="1" ht="30.05" customHeight="1">
      <c r="B22" s="122">
        <v>16</v>
      </c>
      <c r="C22" s="7" t="s">
        <v>9</v>
      </c>
      <c r="D22" s="38">
        <v>224</v>
      </c>
      <c r="E22" s="35">
        <v>60</v>
      </c>
      <c r="F22" s="39">
        <v>13440</v>
      </c>
      <c r="G22" s="36">
        <v>82</v>
      </c>
      <c r="H22" s="37">
        <v>100</v>
      </c>
      <c r="I22" s="37">
        <v>136</v>
      </c>
      <c r="J22" s="37">
        <v>102</v>
      </c>
      <c r="K22" s="37">
        <v>238</v>
      </c>
      <c r="L22" s="73">
        <v>6</v>
      </c>
      <c r="M22" s="131">
        <v>146</v>
      </c>
      <c r="N22" s="61">
        <f t="shared" si="0"/>
        <v>1.0863095238095238E-2</v>
      </c>
    </row>
    <row r="23" spans="2:14" s="19" customFormat="1" ht="30.05" customHeight="1">
      <c r="B23" s="122">
        <v>17</v>
      </c>
      <c r="C23" s="7" t="s">
        <v>5</v>
      </c>
      <c r="D23" s="38">
        <v>77</v>
      </c>
      <c r="E23" s="35">
        <v>30</v>
      </c>
      <c r="F23" s="39">
        <v>2310</v>
      </c>
      <c r="G23" s="36">
        <v>17</v>
      </c>
      <c r="H23" s="37">
        <v>1</v>
      </c>
      <c r="I23" s="37">
        <v>1</v>
      </c>
      <c r="J23" s="37">
        <v>0</v>
      </c>
      <c r="K23" s="37">
        <v>2</v>
      </c>
      <c r="L23" s="73">
        <v>3</v>
      </c>
      <c r="M23" s="131">
        <v>21</v>
      </c>
      <c r="N23" s="61">
        <f t="shared" si="0"/>
        <v>9.0909090909090905E-3</v>
      </c>
    </row>
    <row r="24" spans="2:14" s="19" customFormat="1" ht="30.05" customHeight="1">
      <c r="B24" s="122">
        <v>18</v>
      </c>
      <c r="C24" s="7" t="s">
        <v>8</v>
      </c>
      <c r="D24" s="38">
        <v>83</v>
      </c>
      <c r="E24" s="35">
        <v>30</v>
      </c>
      <c r="F24" s="39">
        <v>2490</v>
      </c>
      <c r="G24" s="36">
        <v>225</v>
      </c>
      <c r="H24" s="37">
        <v>0</v>
      </c>
      <c r="I24" s="37">
        <v>403</v>
      </c>
      <c r="J24" s="37">
        <v>327</v>
      </c>
      <c r="K24" s="37">
        <v>0</v>
      </c>
      <c r="L24" s="73">
        <v>0</v>
      </c>
      <c r="M24" s="131">
        <v>225</v>
      </c>
      <c r="N24" s="61">
        <f t="shared" si="0"/>
        <v>9.036144578313253E-2</v>
      </c>
    </row>
    <row r="25" spans="2:14" s="19" customFormat="1" ht="30.05" customHeight="1">
      <c r="B25" s="122">
        <v>19</v>
      </c>
      <c r="C25" s="7" t="s">
        <v>6</v>
      </c>
      <c r="D25" s="38">
        <v>31</v>
      </c>
      <c r="E25" s="35">
        <v>30</v>
      </c>
      <c r="F25" s="39">
        <v>930</v>
      </c>
      <c r="G25" s="36">
        <v>7</v>
      </c>
      <c r="H25" s="37">
        <v>0</v>
      </c>
      <c r="I25" s="37">
        <v>1</v>
      </c>
      <c r="J25" s="37">
        <v>1</v>
      </c>
      <c r="K25" s="37">
        <v>1</v>
      </c>
      <c r="L25" s="73">
        <v>0</v>
      </c>
      <c r="M25" s="131">
        <v>15</v>
      </c>
      <c r="N25" s="61">
        <f t="shared" si="0"/>
        <v>1.6129032258064516E-2</v>
      </c>
    </row>
    <row r="26" spans="2:14" s="19" customFormat="1" ht="30.05" customHeight="1">
      <c r="B26" s="122">
        <v>20</v>
      </c>
      <c r="C26" s="7" t="s">
        <v>4</v>
      </c>
      <c r="D26" s="38">
        <v>51</v>
      </c>
      <c r="E26" s="35">
        <v>30</v>
      </c>
      <c r="F26" s="39">
        <v>1530</v>
      </c>
      <c r="G26" s="36">
        <v>0</v>
      </c>
      <c r="H26" s="37">
        <v>0</v>
      </c>
      <c r="I26" s="37">
        <v>0</v>
      </c>
      <c r="J26" s="37">
        <v>0</v>
      </c>
      <c r="K26" s="37">
        <v>3</v>
      </c>
      <c r="L26" s="73">
        <v>2</v>
      </c>
      <c r="M26" s="131">
        <v>0</v>
      </c>
      <c r="N26" s="61">
        <f t="shared" si="0"/>
        <v>0</v>
      </c>
    </row>
    <row r="27" spans="2:14" s="19" customFormat="1" ht="30.05" customHeight="1">
      <c r="B27" s="122">
        <v>21</v>
      </c>
      <c r="C27" s="7" t="s">
        <v>2</v>
      </c>
      <c r="D27" s="38">
        <v>351</v>
      </c>
      <c r="E27" s="35">
        <v>60</v>
      </c>
      <c r="F27" s="39">
        <v>21060</v>
      </c>
      <c r="G27" s="36">
        <v>11027</v>
      </c>
      <c r="H27" s="37">
        <v>442</v>
      </c>
      <c r="I27" s="37">
        <v>4292</v>
      </c>
      <c r="J27" s="37">
        <v>1813</v>
      </c>
      <c r="K27" s="37">
        <v>6280</v>
      </c>
      <c r="L27" s="73">
        <v>2748</v>
      </c>
      <c r="M27" s="131">
        <v>16976</v>
      </c>
      <c r="N27" s="61">
        <f t="shared" si="0"/>
        <v>0.80607787274453946</v>
      </c>
    </row>
    <row r="28" spans="2:14" s="19" customFormat="1" ht="30.05" customHeight="1">
      <c r="B28" s="122">
        <v>22</v>
      </c>
      <c r="C28" s="7" t="s">
        <v>14</v>
      </c>
      <c r="D28" s="38">
        <v>14</v>
      </c>
      <c r="E28" s="35">
        <v>30</v>
      </c>
      <c r="F28" s="39">
        <v>420</v>
      </c>
      <c r="G28" s="36">
        <v>8</v>
      </c>
      <c r="H28" s="37">
        <v>0</v>
      </c>
      <c r="I28" s="37">
        <v>0</v>
      </c>
      <c r="J28" s="37">
        <v>0</v>
      </c>
      <c r="K28" s="37">
        <v>0</v>
      </c>
      <c r="L28" s="73">
        <v>0</v>
      </c>
      <c r="M28" s="134">
        <v>8</v>
      </c>
      <c r="N28" s="61">
        <f t="shared" si="0"/>
        <v>1.9047619047619049E-2</v>
      </c>
    </row>
    <row r="29" spans="2:14" s="19" customFormat="1" ht="30.05" customHeight="1">
      <c r="B29" s="122">
        <v>23</v>
      </c>
      <c r="C29" s="7" t="s">
        <v>36</v>
      </c>
      <c r="D29" s="38">
        <v>3</v>
      </c>
      <c r="E29" s="35">
        <v>30</v>
      </c>
      <c r="F29" s="39">
        <v>90</v>
      </c>
      <c r="G29" s="36">
        <v>0</v>
      </c>
      <c r="H29" s="37">
        <v>0</v>
      </c>
      <c r="I29" s="37">
        <v>1</v>
      </c>
      <c r="J29" s="37">
        <v>1</v>
      </c>
      <c r="K29" s="37">
        <v>137</v>
      </c>
      <c r="L29" s="73">
        <v>36</v>
      </c>
      <c r="M29" s="131">
        <v>0</v>
      </c>
      <c r="N29" s="61">
        <f t="shared" si="0"/>
        <v>0</v>
      </c>
    </row>
    <row r="30" spans="2:14" s="19" customFormat="1" ht="30.05" customHeight="1">
      <c r="B30" s="122">
        <v>24</v>
      </c>
      <c r="C30" s="7" t="s">
        <v>37</v>
      </c>
      <c r="D30" s="38">
        <v>1</v>
      </c>
      <c r="E30" s="39">
        <v>30</v>
      </c>
      <c r="F30" s="39">
        <v>30</v>
      </c>
      <c r="G30" s="125">
        <v>28</v>
      </c>
      <c r="H30" s="126">
        <v>0</v>
      </c>
      <c r="I30" s="126">
        <v>0</v>
      </c>
      <c r="J30" s="126">
        <v>0</v>
      </c>
      <c r="K30" s="126">
        <v>0</v>
      </c>
      <c r="L30" s="127">
        <v>0</v>
      </c>
      <c r="M30" s="135">
        <v>32</v>
      </c>
      <c r="N30" s="128">
        <f t="shared" si="0"/>
        <v>1.0666666666666667</v>
      </c>
    </row>
    <row r="31" spans="2:14" s="19" customFormat="1" ht="30.05" customHeight="1">
      <c r="B31" s="122">
        <v>25</v>
      </c>
      <c r="C31" s="33" t="s">
        <v>38</v>
      </c>
      <c r="D31" s="34">
        <v>1</v>
      </c>
      <c r="E31" s="35">
        <v>30</v>
      </c>
      <c r="F31" s="35">
        <v>30</v>
      </c>
      <c r="G31" s="36">
        <v>0</v>
      </c>
      <c r="H31" s="37">
        <v>0</v>
      </c>
      <c r="I31" s="37">
        <v>0</v>
      </c>
      <c r="J31" s="37">
        <v>0</v>
      </c>
      <c r="K31" s="37">
        <v>0</v>
      </c>
      <c r="L31" s="73">
        <v>0</v>
      </c>
      <c r="M31" s="131">
        <v>0</v>
      </c>
      <c r="N31" s="61">
        <f t="shared" si="0"/>
        <v>0</v>
      </c>
    </row>
    <row r="32" spans="2:14" s="19" customFormat="1" ht="30.05" customHeight="1">
      <c r="B32" s="122">
        <v>26</v>
      </c>
      <c r="C32" s="7" t="s">
        <v>39</v>
      </c>
      <c r="D32" s="38">
        <v>1</v>
      </c>
      <c r="E32" s="35">
        <v>30</v>
      </c>
      <c r="F32" s="39">
        <v>30</v>
      </c>
      <c r="G32" s="36">
        <v>0</v>
      </c>
      <c r="H32" s="37">
        <v>0</v>
      </c>
      <c r="I32" s="37">
        <v>0</v>
      </c>
      <c r="J32" s="37">
        <v>0</v>
      </c>
      <c r="K32" s="37">
        <v>0</v>
      </c>
      <c r="L32" s="73">
        <v>0</v>
      </c>
      <c r="M32" s="131">
        <v>4</v>
      </c>
      <c r="N32" s="61">
        <f t="shared" si="0"/>
        <v>0.13333333333333333</v>
      </c>
    </row>
    <row r="33" spans="2:14" s="21" customFormat="1" ht="30.05" customHeight="1">
      <c r="B33" s="122">
        <v>27</v>
      </c>
      <c r="C33" s="7" t="s">
        <v>40</v>
      </c>
      <c r="D33" s="38">
        <v>7</v>
      </c>
      <c r="E33" s="35">
        <v>30</v>
      </c>
      <c r="F33" s="39">
        <v>210</v>
      </c>
      <c r="G33" s="36">
        <v>160</v>
      </c>
      <c r="H33" s="37">
        <f t="shared" ref="H33:L33" si="4">SUM(H19:H32)</f>
        <v>576</v>
      </c>
      <c r="I33" s="37">
        <f t="shared" si="4"/>
        <v>5252</v>
      </c>
      <c r="J33" s="37">
        <f t="shared" si="4"/>
        <v>2530</v>
      </c>
      <c r="K33" s="37">
        <f t="shared" si="4"/>
        <v>7387</v>
      </c>
      <c r="L33" s="73">
        <f t="shared" si="4"/>
        <v>3259</v>
      </c>
      <c r="M33" s="131">
        <v>164</v>
      </c>
      <c r="N33" s="61">
        <f t="shared" si="0"/>
        <v>0.78095238095238095</v>
      </c>
    </row>
    <row r="34" spans="2:14" s="19" customFormat="1" ht="30.05" customHeight="1">
      <c r="B34" s="122">
        <v>28</v>
      </c>
      <c r="C34" s="7" t="s">
        <v>41</v>
      </c>
      <c r="D34" s="38">
        <v>18</v>
      </c>
      <c r="E34" s="35">
        <v>30</v>
      </c>
      <c r="F34" s="39">
        <v>540</v>
      </c>
      <c r="G34" s="36">
        <v>0</v>
      </c>
      <c r="H34" s="37">
        <v>802</v>
      </c>
      <c r="I34" s="37">
        <v>6459</v>
      </c>
      <c r="J34" s="37">
        <v>4841</v>
      </c>
      <c r="K34" s="37">
        <v>2500</v>
      </c>
      <c r="L34" s="73">
        <v>1733</v>
      </c>
      <c r="M34" s="131">
        <v>0</v>
      </c>
      <c r="N34" s="61">
        <f t="shared" si="0"/>
        <v>0</v>
      </c>
    </row>
    <row r="35" spans="2:14" s="21" customFormat="1" ht="30.05" customHeight="1">
      <c r="B35" s="122">
        <v>29</v>
      </c>
      <c r="C35" s="7" t="s">
        <v>42</v>
      </c>
      <c r="D35" s="38">
        <v>4</v>
      </c>
      <c r="E35" s="35">
        <v>30</v>
      </c>
      <c r="F35" s="39">
        <v>120</v>
      </c>
      <c r="G35" s="36">
        <v>0</v>
      </c>
      <c r="H35" s="37">
        <f>SUM(H34:H34)</f>
        <v>802</v>
      </c>
      <c r="I35" s="37">
        <f>SUM(I34:I34)</f>
        <v>6459</v>
      </c>
      <c r="J35" s="37">
        <f>SUM(J34:J34)</f>
        <v>4841</v>
      </c>
      <c r="K35" s="37">
        <f t="shared" ref="K35:L35" si="5">SUM(K34:K34)</f>
        <v>2500</v>
      </c>
      <c r="L35" s="73">
        <f t="shared" si="5"/>
        <v>1733</v>
      </c>
      <c r="M35" s="131">
        <v>5</v>
      </c>
      <c r="N35" s="61">
        <f t="shared" si="0"/>
        <v>4.1666666666666664E-2</v>
      </c>
    </row>
    <row r="36" spans="2:14" s="19" customFormat="1" ht="30.05" customHeight="1">
      <c r="B36" s="122">
        <v>30</v>
      </c>
      <c r="C36" s="7" t="s">
        <v>43</v>
      </c>
      <c r="D36" s="38">
        <v>7</v>
      </c>
      <c r="E36" s="35">
        <v>30</v>
      </c>
      <c r="F36" s="39">
        <v>210</v>
      </c>
      <c r="G36" s="36">
        <v>8</v>
      </c>
      <c r="H36" s="37">
        <v>87</v>
      </c>
      <c r="I36" s="37">
        <v>79</v>
      </c>
      <c r="J36" s="37">
        <v>49</v>
      </c>
      <c r="K36" s="37">
        <v>0</v>
      </c>
      <c r="L36" s="73">
        <v>0</v>
      </c>
      <c r="M36" s="131">
        <v>13</v>
      </c>
      <c r="N36" s="61">
        <f t="shared" si="0"/>
        <v>6.1904761904761907E-2</v>
      </c>
    </row>
    <row r="37" spans="2:14" s="21" customFormat="1" ht="30.05" customHeight="1">
      <c r="B37" s="122">
        <v>31</v>
      </c>
      <c r="C37" s="7" t="s">
        <v>44</v>
      </c>
      <c r="D37" s="38">
        <v>3</v>
      </c>
      <c r="E37" s="35">
        <v>30</v>
      </c>
      <c r="F37" s="39">
        <v>90</v>
      </c>
      <c r="G37" s="36">
        <v>0</v>
      </c>
      <c r="H37" s="37">
        <f t="shared" ref="H37:L37" si="6">SUM(H36:H36)</f>
        <v>87</v>
      </c>
      <c r="I37" s="37">
        <f t="shared" si="6"/>
        <v>79</v>
      </c>
      <c r="J37" s="37">
        <f t="shared" si="6"/>
        <v>49</v>
      </c>
      <c r="K37" s="37">
        <f t="shared" si="6"/>
        <v>0</v>
      </c>
      <c r="L37" s="73">
        <f t="shared" si="6"/>
        <v>0</v>
      </c>
      <c r="M37" s="131">
        <v>10</v>
      </c>
      <c r="N37" s="61">
        <f t="shared" si="0"/>
        <v>0.1111111111111111</v>
      </c>
    </row>
    <row r="38" spans="2:14" s="21" customFormat="1" ht="28.8" customHeight="1">
      <c r="B38" s="122">
        <v>32</v>
      </c>
      <c r="C38" s="7" t="s">
        <v>45</v>
      </c>
      <c r="D38" s="38">
        <v>4</v>
      </c>
      <c r="E38" s="35">
        <v>30</v>
      </c>
      <c r="F38" s="39">
        <v>120</v>
      </c>
      <c r="G38" s="36">
        <v>13</v>
      </c>
      <c r="H38" s="37">
        <f>H18+H33+H35+H37</f>
        <v>13146</v>
      </c>
      <c r="I38" s="37">
        <f>I18+I33+I35+I37</f>
        <v>39052</v>
      </c>
      <c r="J38" s="37">
        <f>J18+J33+J35+J37</f>
        <v>30434</v>
      </c>
      <c r="K38" s="37">
        <f t="shared" ref="K38:L38" si="7">K18+K33+K35+K37</f>
        <v>26743</v>
      </c>
      <c r="L38" s="73">
        <f t="shared" si="7"/>
        <v>16562</v>
      </c>
      <c r="M38" s="131">
        <v>14</v>
      </c>
      <c r="N38" s="61">
        <f t="shared" si="0"/>
        <v>0.11666666666666667</v>
      </c>
    </row>
    <row r="39" spans="2:14" s="22" customFormat="1" ht="34.200000000000003" customHeight="1">
      <c r="B39" s="122">
        <v>33</v>
      </c>
      <c r="C39" s="7" t="s">
        <v>46</v>
      </c>
      <c r="D39" s="38">
        <v>3</v>
      </c>
      <c r="E39" s="35">
        <v>30</v>
      </c>
      <c r="F39" s="39">
        <v>90</v>
      </c>
      <c r="G39" s="36">
        <v>0</v>
      </c>
      <c r="H39" s="37"/>
      <c r="I39" s="37"/>
      <c r="J39" s="37"/>
      <c r="K39" s="37"/>
      <c r="L39" s="73"/>
      <c r="M39" s="131">
        <v>25</v>
      </c>
      <c r="N39" s="61">
        <f t="shared" si="0"/>
        <v>0.27777777777777779</v>
      </c>
    </row>
    <row r="40" spans="2:14" s="22" customFormat="1" ht="34.200000000000003" customHeight="1" thickBot="1">
      <c r="B40" s="122">
        <v>34</v>
      </c>
      <c r="C40" s="41" t="s">
        <v>47</v>
      </c>
      <c r="D40" s="42">
        <v>4</v>
      </c>
      <c r="E40" s="43">
        <v>30</v>
      </c>
      <c r="F40" s="44">
        <v>120</v>
      </c>
      <c r="G40" s="45">
        <v>0</v>
      </c>
      <c r="H40" s="30"/>
      <c r="I40" s="30"/>
      <c r="J40" s="30"/>
      <c r="K40" s="30"/>
      <c r="L40" s="74"/>
      <c r="M40" s="132">
        <v>0</v>
      </c>
      <c r="N40" s="62">
        <f t="shared" si="0"/>
        <v>0</v>
      </c>
    </row>
    <row r="41" spans="2:14" s="8" customFormat="1" ht="34.200000000000003" customHeight="1" thickBot="1">
      <c r="B41" s="123"/>
      <c r="C41" s="53" t="s">
        <v>48</v>
      </c>
      <c r="D41" s="68">
        <v>1450</v>
      </c>
      <c r="E41" s="54"/>
      <c r="F41" s="50">
        <v>77070</v>
      </c>
      <c r="G41" s="52">
        <v>20872</v>
      </c>
      <c r="H41" s="52">
        <v>20872</v>
      </c>
      <c r="I41" s="54">
        <v>27.081873621383156</v>
      </c>
      <c r="J41" s="55"/>
      <c r="K41" s="52"/>
      <c r="L41" s="80"/>
      <c r="M41" s="133">
        <v>33759</v>
      </c>
      <c r="N41" s="63">
        <f t="shared" si="0"/>
        <v>0.43803036200856366</v>
      </c>
    </row>
    <row r="42" spans="2:14" s="20" customFormat="1" ht="32.4" customHeight="1" thickBot="1">
      <c r="B42" s="124">
        <v>35</v>
      </c>
      <c r="C42" s="77" t="s">
        <v>12</v>
      </c>
      <c r="D42" s="64">
        <v>416</v>
      </c>
      <c r="E42" s="65">
        <v>60</v>
      </c>
      <c r="F42" s="65">
        <v>24960</v>
      </c>
      <c r="G42" s="66">
        <v>22092</v>
      </c>
      <c r="H42" s="67">
        <v>88.509615384615387</v>
      </c>
      <c r="I42" s="67"/>
      <c r="J42" s="67"/>
      <c r="K42" s="67"/>
      <c r="L42" s="78"/>
      <c r="M42" s="136">
        <v>25792</v>
      </c>
      <c r="N42" s="79">
        <f t="shared" si="0"/>
        <v>1.0333333333333334</v>
      </c>
    </row>
    <row r="43" spans="2:14" s="8" customFormat="1" ht="28.8" customHeight="1" thickBot="1">
      <c r="B43" s="69"/>
      <c r="C43" s="10" t="s">
        <v>85</v>
      </c>
      <c r="D43" s="56">
        <v>416</v>
      </c>
      <c r="E43" s="57"/>
      <c r="F43" s="57">
        <v>24960</v>
      </c>
      <c r="G43" s="140">
        <v>22092</v>
      </c>
      <c r="H43" s="70"/>
      <c r="I43" s="71"/>
      <c r="J43" s="72"/>
      <c r="K43" s="72"/>
      <c r="L43" s="76"/>
      <c r="M43" s="137">
        <f>M42</f>
        <v>25792</v>
      </c>
      <c r="N43" s="63">
        <f t="shared" si="0"/>
        <v>1.0333333333333334</v>
      </c>
    </row>
    <row r="44" spans="2:14" s="8" customFormat="1" ht="34.200000000000003" customHeight="1" thickBot="1">
      <c r="B44" s="10"/>
      <c r="C44" s="53" t="s">
        <v>84</v>
      </c>
      <c r="D44" s="56">
        <f>D43+D41+D18</f>
        <v>6147</v>
      </c>
      <c r="E44" s="57"/>
      <c r="F44" s="57">
        <f t="shared" ref="F44:M44" si="8">F43+F41+F18</f>
        <v>358890</v>
      </c>
      <c r="G44" s="58">
        <f t="shared" si="8"/>
        <v>235609</v>
      </c>
      <c r="H44" s="58">
        <f t="shared" si="8"/>
        <v>32553</v>
      </c>
      <c r="I44" s="59">
        <f t="shared" si="8"/>
        <v>27289.081873621384</v>
      </c>
      <c r="J44" s="60">
        <f t="shared" si="8"/>
        <v>23014</v>
      </c>
      <c r="K44" s="60">
        <f t="shared" si="8"/>
        <v>16856</v>
      </c>
      <c r="L44" s="60">
        <f t="shared" si="8"/>
        <v>11570</v>
      </c>
      <c r="M44" s="137">
        <f t="shared" si="8"/>
        <v>202829</v>
      </c>
      <c r="N44" s="63">
        <f t="shared" si="0"/>
        <v>0.56515645462397945</v>
      </c>
    </row>
    <row r="45" spans="2:14" s="8" customFormat="1" ht="23.4" customHeight="1" thickBot="1">
      <c r="B45" s="11"/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8" t="s">
        <v>83</v>
      </c>
      <c r="N45" s="17"/>
    </row>
    <row r="46" spans="2:14" s="8" customFormat="1">
      <c r="C46" s="3"/>
      <c r="D46" s="4"/>
      <c r="E46" s="4"/>
      <c r="F46" s="4"/>
      <c r="G46" s="6"/>
      <c r="H46" s="4"/>
      <c r="I46" s="4"/>
      <c r="J46" s="4"/>
      <c r="K46" s="4"/>
      <c r="L46" s="4"/>
      <c r="M46" s="4"/>
      <c r="N46" s="9"/>
    </row>
    <row r="47" spans="2:14" s="8" customFormat="1">
      <c r="C47" s="3"/>
      <c r="D47" s="4"/>
      <c r="E47" s="4"/>
      <c r="F47" s="4"/>
      <c r="G47" s="6"/>
      <c r="H47" s="4"/>
      <c r="I47" s="4"/>
      <c r="J47" s="4"/>
      <c r="K47" s="4"/>
      <c r="L47" s="4"/>
      <c r="M47" s="4"/>
      <c r="N47" s="9"/>
    </row>
    <row r="48" spans="2:14" s="8" customFormat="1">
      <c r="C48" s="3"/>
      <c r="D48" s="4"/>
      <c r="E48" s="4"/>
      <c r="F48" s="4"/>
      <c r="G48" s="6"/>
      <c r="H48" s="4"/>
      <c r="I48" s="4"/>
      <c r="J48" s="4"/>
      <c r="K48" s="4"/>
      <c r="L48" s="4"/>
      <c r="M48" s="4"/>
      <c r="N48" s="9"/>
    </row>
    <row r="49" spans="2:14" s="8" customFormat="1">
      <c r="C49" s="3"/>
      <c r="D49" s="4"/>
      <c r="E49" s="4"/>
      <c r="F49" s="4"/>
      <c r="G49" s="6"/>
      <c r="H49" s="4"/>
      <c r="I49" s="4"/>
      <c r="J49" s="4"/>
      <c r="K49" s="4"/>
      <c r="L49" s="4"/>
      <c r="M49" s="4"/>
      <c r="N49" s="9"/>
    </row>
    <row r="50" spans="2:14" s="8" customFormat="1">
      <c r="C50" s="3"/>
      <c r="D50" s="4"/>
      <c r="E50" s="4"/>
      <c r="F50" s="4"/>
      <c r="G50" s="6"/>
      <c r="H50" s="4"/>
      <c r="I50" s="4"/>
      <c r="J50" s="4"/>
      <c r="K50" s="4"/>
      <c r="L50" s="4"/>
      <c r="M50" s="4"/>
      <c r="N50" s="9"/>
    </row>
    <row r="51" spans="2:14" s="8" customFormat="1">
      <c r="C51" s="3"/>
      <c r="D51" s="4"/>
      <c r="E51" s="4"/>
      <c r="F51" s="4"/>
      <c r="G51" s="6"/>
      <c r="H51" s="4"/>
      <c r="I51" s="4"/>
      <c r="J51" s="4"/>
      <c r="K51" s="4"/>
      <c r="L51" s="4"/>
      <c r="M51" s="4"/>
      <c r="N51" s="9"/>
    </row>
    <row r="52" spans="2:14">
      <c r="B52" s="8"/>
      <c r="E52" s="4"/>
    </row>
    <row r="53" spans="2:14">
      <c r="B53" s="8"/>
      <c r="E53" s="4"/>
    </row>
    <row r="54" spans="2:14">
      <c r="B54" s="8"/>
      <c r="E54" s="4"/>
    </row>
    <row r="55" spans="2:14">
      <c r="B55" s="8"/>
      <c r="E55" s="4"/>
    </row>
  </sheetData>
  <mergeCells count="12">
    <mergeCell ref="N4:N5"/>
    <mergeCell ref="M4:M5"/>
    <mergeCell ref="B3:N3"/>
    <mergeCell ref="B4:B5"/>
    <mergeCell ref="C4:C5"/>
    <mergeCell ref="D4:D5"/>
    <mergeCell ref="E4:E5"/>
    <mergeCell ref="F4:F5"/>
    <mergeCell ref="G4:G5"/>
    <mergeCell ref="H4:H5"/>
    <mergeCell ref="I4:J4"/>
    <mergeCell ref="K4:L4"/>
  </mergeCells>
  <pageMargins left="0.42" right="0.24" top="1.1100000000000001" bottom="0.75" header="0.3" footer="0.3"/>
  <pageSetup paperSize="9" scale="4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40" zoomScaleNormal="58" zoomScaleSheetLayoutView="40" workbookViewId="0">
      <selection activeCell="B1" sqref="B1:I1"/>
    </sheetView>
  </sheetViews>
  <sheetFormatPr defaultRowHeight="14.4"/>
  <cols>
    <col min="1" max="1" width="8.8984375" style="84"/>
    <col min="2" max="2" width="14" customWidth="1"/>
    <col min="3" max="3" width="62" customWidth="1"/>
    <col min="4" max="4" width="44.796875" customWidth="1"/>
    <col min="5" max="5" width="38.796875" customWidth="1"/>
    <col min="6" max="6" width="29.796875" customWidth="1"/>
    <col min="7" max="7" width="35.3984375" customWidth="1"/>
    <col min="8" max="8" width="41.296875" customWidth="1"/>
    <col min="9" max="9" width="35.69921875" style="15" customWidth="1"/>
    <col min="10" max="10" width="8.8984375" style="84"/>
    <col min="11" max="11" width="1.3984375" customWidth="1"/>
    <col min="12" max="12" width="5" hidden="1" customWidth="1"/>
    <col min="13" max="16" width="8.8984375" hidden="1" customWidth="1"/>
  </cols>
  <sheetData>
    <row r="1" spans="1:23" ht="32.700000000000003" thickBot="1">
      <c r="A1" s="85"/>
      <c r="B1" s="154" t="s">
        <v>89</v>
      </c>
      <c r="C1" s="154"/>
      <c r="D1" s="154"/>
      <c r="E1" s="154"/>
      <c r="F1" s="154"/>
      <c r="G1" s="154"/>
      <c r="H1" s="154"/>
      <c r="I1" s="154"/>
      <c r="J1" s="85"/>
    </row>
    <row r="2" spans="1:23" ht="54.55" customHeight="1" thickBot="1">
      <c r="A2" s="85"/>
      <c r="B2" s="155" t="s">
        <v>87</v>
      </c>
      <c r="C2" s="156"/>
      <c r="D2" s="156"/>
      <c r="E2" s="156"/>
      <c r="F2" s="156"/>
      <c r="G2" s="156"/>
      <c r="H2" s="156"/>
      <c r="I2" s="157"/>
      <c r="J2" s="85"/>
    </row>
    <row r="3" spans="1:23" ht="135.44999999999999" customHeight="1" thickBot="1">
      <c r="A3" s="85"/>
      <c r="B3" s="101" t="s">
        <v>13</v>
      </c>
      <c r="C3" s="87" t="s">
        <v>51</v>
      </c>
      <c r="D3" s="88" t="s">
        <v>52</v>
      </c>
      <c r="E3" s="89" t="s">
        <v>53</v>
      </c>
      <c r="F3" s="90" t="s">
        <v>54</v>
      </c>
      <c r="G3" s="87" t="s">
        <v>55</v>
      </c>
      <c r="H3" s="91" t="s">
        <v>80</v>
      </c>
      <c r="I3" s="92" t="s">
        <v>78</v>
      </c>
      <c r="J3" s="85"/>
    </row>
    <row r="4" spans="1:23" ht="25.1" customHeight="1">
      <c r="A4" s="85"/>
      <c r="B4" s="108">
        <v>1</v>
      </c>
      <c r="C4" s="158" t="s">
        <v>56</v>
      </c>
      <c r="D4" s="107" t="s">
        <v>57</v>
      </c>
      <c r="E4" s="107">
        <v>471</v>
      </c>
      <c r="F4" s="107">
        <v>60</v>
      </c>
      <c r="G4" s="107">
        <v>28260</v>
      </c>
      <c r="H4" s="107">
        <v>14981</v>
      </c>
      <c r="I4" s="93">
        <f>H4/G4</f>
        <v>0.53011323425336165</v>
      </c>
      <c r="J4" s="85"/>
    </row>
    <row r="5" spans="1:23" ht="25.1" customHeight="1">
      <c r="A5" s="85"/>
      <c r="B5" s="109"/>
      <c r="C5" s="152"/>
      <c r="D5" s="103" t="s">
        <v>79</v>
      </c>
      <c r="E5" s="103">
        <v>24</v>
      </c>
      <c r="F5" s="103">
        <v>30</v>
      </c>
      <c r="G5" s="103">
        <v>720</v>
      </c>
      <c r="H5" s="103">
        <v>47</v>
      </c>
      <c r="I5" s="110">
        <f t="shared" ref="I5:I68" si="0">H5/G5</f>
        <v>6.5277777777777782E-2</v>
      </c>
      <c r="J5" s="85"/>
    </row>
    <row r="6" spans="1:23" ht="25.1" customHeight="1">
      <c r="A6" s="85"/>
      <c r="B6" s="109"/>
      <c r="C6" s="152"/>
      <c r="D6" s="103" t="s">
        <v>49</v>
      </c>
      <c r="E6" s="103">
        <v>28</v>
      </c>
      <c r="F6" s="103">
        <v>60</v>
      </c>
      <c r="G6" s="103">
        <v>1680</v>
      </c>
      <c r="H6" s="103">
        <v>1166</v>
      </c>
      <c r="I6" s="110">
        <f t="shared" si="0"/>
        <v>0.69404761904761902</v>
      </c>
      <c r="J6" s="85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s="19" customFormat="1" ht="24.65" customHeight="1">
      <c r="A7" s="94"/>
      <c r="B7" s="109"/>
      <c r="C7" s="104" t="s">
        <v>58</v>
      </c>
      <c r="D7" s="105"/>
      <c r="E7" s="105">
        <f>E4+E5+E6</f>
        <v>523</v>
      </c>
      <c r="F7" s="105"/>
      <c r="G7" s="105">
        <f>G4+G5+G6</f>
        <v>30660</v>
      </c>
      <c r="H7" s="106">
        <f>H4+H5+H6</f>
        <v>16194</v>
      </c>
      <c r="I7" s="110">
        <f t="shared" si="0"/>
        <v>0.52818003913894329</v>
      </c>
      <c r="J7" s="96"/>
      <c r="K7" s="74"/>
      <c r="L7" s="74"/>
      <c r="M7" s="82"/>
      <c r="N7" s="83"/>
      <c r="O7" s="20"/>
      <c r="P7" s="20"/>
      <c r="Q7" s="20"/>
      <c r="R7" s="20"/>
      <c r="S7" s="20"/>
      <c r="T7" s="20"/>
      <c r="U7" s="20"/>
      <c r="V7" s="20"/>
      <c r="W7" s="20"/>
    </row>
    <row r="8" spans="1:23" ht="25.1" customHeight="1">
      <c r="A8" s="85"/>
      <c r="B8" s="109">
        <v>2</v>
      </c>
      <c r="C8" s="152" t="s">
        <v>59</v>
      </c>
      <c r="D8" s="103" t="s">
        <v>57</v>
      </c>
      <c r="E8" s="103">
        <v>98</v>
      </c>
      <c r="F8" s="103">
        <v>60</v>
      </c>
      <c r="G8" s="103">
        <v>5880</v>
      </c>
      <c r="H8" s="103">
        <v>3727</v>
      </c>
      <c r="I8" s="110">
        <f t="shared" si="0"/>
        <v>0.63384353741496602</v>
      </c>
      <c r="J8" s="97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25.1" customHeight="1">
      <c r="A9" s="85"/>
      <c r="B9" s="109"/>
      <c r="C9" s="152"/>
      <c r="D9" s="103" t="s">
        <v>79</v>
      </c>
      <c r="E9" s="103">
        <v>2</v>
      </c>
      <c r="F9" s="103">
        <v>30</v>
      </c>
      <c r="G9" s="103">
        <v>60</v>
      </c>
      <c r="H9" s="103">
        <v>5</v>
      </c>
      <c r="I9" s="110">
        <f t="shared" si="0"/>
        <v>8.3333333333333329E-2</v>
      </c>
      <c r="J9" s="85"/>
    </row>
    <row r="10" spans="1:23" ht="25.1" customHeight="1">
      <c r="A10" s="85"/>
      <c r="B10" s="109"/>
      <c r="C10" s="152"/>
      <c r="D10" s="103" t="s">
        <v>49</v>
      </c>
      <c r="E10" s="103">
        <v>13</v>
      </c>
      <c r="F10" s="103">
        <v>60</v>
      </c>
      <c r="G10" s="103">
        <v>780</v>
      </c>
      <c r="H10" s="103">
        <v>793</v>
      </c>
      <c r="I10" s="110">
        <f t="shared" si="0"/>
        <v>1.0166666666666666</v>
      </c>
      <c r="J10" s="85"/>
    </row>
    <row r="11" spans="1:23" ht="25.1" customHeight="1">
      <c r="A11" s="85"/>
      <c r="B11" s="111"/>
      <c r="C11" s="104" t="s">
        <v>58</v>
      </c>
      <c r="D11" s="105"/>
      <c r="E11" s="105">
        <f>E8+E9+E10</f>
        <v>113</v>
      </c>
      <c r="F11" s="105"/>
      <c r="G11" s="106">
        <f>G8+G9+G10</f>
        <v>6720</v>
      </c>
      <c r="H11" s="106">
        <f>H8+H9+H10</f>
        <v>4525</v>
      </c>
      <c r="I11" s="110">
        <f t="shared" si="0"/>
        <v>0.67336309523809523</v>
      </c>
      <c r="J11" s="85"/>
    </row>
    <row r="12" spans="1:23" ht="25.1" customHeight="1">
      <c r="A12" s="85"/>
      <c r="B12" s="109">
        <v>3</v>
      </c>
      <c r="C12" s="152" t="s">
        <v>60</v>
      </c>
      <c r="D12" s="103" t="s">
        <v>57</v>
      </c>
      <c r="E12" s="103">
        <v>282</v>
      </c>
      <c r="F12" s="103">
        <v>60</v>
      </c>
      <c r="G12" s="103">
        <v>16920</v>
      </c>
      <c r="H12" s="103">
        <v>10313</v>
      </c>
      <c r="I12" s="110">
        <f t="shared" si="0"/>
        <v>0.60951536643026005</v>
      </c>
      <c r="J12" s="85"/>
    </row>
    <row r="13" spans="1:23" ht="25.1" customHeight="1">
      <c r="A13" s="85"/>
      <c r="B13" s="109"/>
      <c r="C13" s="152"/>
      <c r="D13" s="103" t="s">
        <v>79</v>
      </c>
      <c r="E13" s="103">
        <v>10</v>
      </c>
      <c r="F13" s="103">
        <v>30</v>
      </c>
      <c r="G13" s="103">
        <v>300</v>
      </c>
      <c r="H13" s="103">
        <v>4</v>
      </c>
      <c r="I13" s="110">
        <f t="shared" si="0"/>
        <v>1.3333333333333334E-2</v>
      </c>
      <c r="J13" s="85"/>
    </row>
    <row r="14" spans="1:23" ht="25.1" customHeight="1">
      <c r="A14" s="85"/>
      <c r="B14" s="109"/>
      <c r="C14" s="152"/>
      <c r="D14" s="103" t="s">
        <v>49</v>
      </c>
      <c r="E14" s="103">
        <v>7</v>
      </c>
      <c r="F14" s="103">
        <v>60</v>
      </c>
      <c r="G14" s="103">
        <v>420</v>
      </c>
      <c r="H14" s="103">
        <v>459</v>
      </c>
      <c r="I14" s="110">
        <f t="shared" si="0"/>
        <v>1.0928571428571427</v>
      </c>
      <c r="J14" s="85"/>
    </row>
    <row r="15" spans="1:23" ht="25.1" customHeight="1">
      <c r="A15" s="85"/>
      <c r="B15" s="111"/>
      <c r="C15" s="104" t="s">
        <v>58</v>
      </c>
      <c r="D15" s="105"/>
      <c r="E15" s="105">
        <f>E12+E13+E14</f>
        <v>299</v>
      </c>
      <c r="F15" s="105"/>
      <c r="G15" s="106">
        <f>G12+G13+G14</f>
        <v>17640</v>
      </c>
      <c r="H15" s="106">
        <f>H12+H13+H14</f>
        <v>10776</v>
      </c>
      <c r="I15" s="110">
        <f t="shared" si="0"/>
        <v>0.61088435374149663</v>
      </c>
      <c r="J15" s="85"/>
    </row>
    <row r="16" spans="1:23" ht="25.1" customHeight="1">
      <c r="A16" s="85"/>
      <c r="B16" s="109">
        <v>4</v>
      </c>
      <c r="C16" s="152" t="s">
        <v>61</v>
      </c>
      <c r="D16" s="103" t="s">
        <v>57</v>
      </c>
      <c r="E16" s="103">
        <v>117</v>
      </c>
      <c r="F16" s="103">
        <v>60</v>
      </c>
      <c r="G16" s="103">
        <v>7020</v>
      </c>
      <c r="H16" s="103">
        <v>3844</v>
      </c>
      <c r="I16" s="110">
        <f t="shared" si="0"/>
        <v>0.54757834757834756</v>
      </c>
      <c r="J16" s="85"/>
    </row>
    <row r="17" spans="1:10" ht="25.1" customHeight="1">
      <c r="A17" s="85"/>
      <c r="B17" s="109"/>
      <c r="C17" s="152"/>
      <c r="D17" s="103" t="s">
        <v>79</v>
      </c>
      <c r="E17" s="103">
        <v>4</v>
      </c>
      <c r="F17" s="103">
        <v>30</v>
      </c>
      <c r="G17" s="103">
        <v>120</v>
      </c>
      <c r="H17" s="103">
        <v>18</v>
      </c>
      <c r="I17" s="110">
        <f t="shared" si="0"/>
        <v>0.15</v>
      </c>
      <c r="J17" s="85"/>
    </row>
    <row r="18" spans="1:10" ht="25.1" customHeight="1">
      <c r="A18" s="85"/>
      <c r="B18" s="109"/>
      <c r="C18" s="152"/>
      <c r="D18" s="103" t="s">
        <v>49</v>
      </c>
      <c r="E18" s="103">
        <v>7</v>
      </c>
      <c r="F18" s="103">
        <v>60</v>
      </c>
      <c r="G18" s="103">
        <v>420</v>
      </c>
      <c r="H18" s="103">
        <v>423</v>
      </c>
      <c r="I18" s="110">
        <f t="shared" si="0"/>
        <v>1.0071428571428571</v>
      </c>
      <c r="J18" s="85"/>
    </row>
    <row r="19" spans="1:10" ht="25.1" customHeight="1">
      <c r="A19" s="85"/>
      <c r="B19" s="111"/>
      <c r="C19" s="104" t="s">
        <v>58</v>
      </c>
      <c r="D19" s="105"/>
      <c r="E19" s="105">
        <f>E16+E17+E18</f>
        <v>128</v>
      </c>
      <c r="F19" s="105"/>
      <c r="G19" s="106">
        <f>G16+G17+G18</f>
        <v>7560</v>
      </c>
      <c r="H19" s="106">
        <f>H16+H17+H18</f>
        <v>4285</v>
      </c>
      <c r="I19" s="110">
        <f t="shared" si="0"/>
        <v>0.56679894179894175</v>
      </c>
      <c r="J19" s="85"/>
    </row>
    <row r="20" spans="1:10" ht="25.1" customHeight="1">
      <c r="A20" s="85"/>
      <c r="B20" s="109">
        <v>5</v>
      </c>
      <c r="C20" s="152" t="s">
        <v>62</v>
      </c>
      <c r="D20" s="103" t="s">
        <v>57</v>
      </c>
      <c r="E20" s="103">
        <v>153</v>
      </c>
      <c r="F20" s="103">
        <v>60</v>
      </c>
      <c r="G20" s="103">
        <v>9180</v>
      </c>
      <c r="H20" s="103">
        <v>5444</v>
      </c>
      <c r="I20" s="110">
        <f t="shared" si="0"/>
        <v>0.59302832244008719</v>
      </c>
      <c r="J20" s="85"/>
    </row>
    <row r="21" spans="1:10" ht="25.1" customHeight="1">
      <c r="A21" s="85"/>
      <c r="B21" s="109"/>
      <c r="C21" s="152"/>
      <c r="D21" s="103" t="s">
        <v>79</v>
      </c>
      <c r="E21" s="103">
        <v>12</v>
      </c>
      <c r="F21" s="103">
        <v>30</v>
      </c>
      <c r="G21" s="103">
        <v>360</v>
      </c>
      <c r="H21" s="103">
        <v>0</v>
      </c>
      <c r="I21" s="110">
        <f t="shared" si="0"/>
        <v>0</v>
      </c>
      <c r="J21" s="85"/>
    </row>
    <row r="22" spans="1:10" ht="25.1" customHeight="1">
      <c r="A22" s="85"/>
      <c r="B22" s="109"/>
      <c r="C22" s="152"/>
      <c r="D22" s="103" t="s">
        <v>49</v>
      </c>
      <c r="E22" s="103">
        <v>11</v>
      </c>
      <c r="F22" s="103">
        <v>60</v>
      </c>
      <c r="G22" s="103">
        <v>660</v>
      </c>
      <c r="H22" s="103">
        <v>427</v>
      </c>
      <c r="I22" s="110">
        <f t="shared" si="0"/>
        <v>0.64696969696969697</v>
      </c>
      <c r="J22" s="85"/>
    </row>
    <row r="23" spans="1:10" ht="25.1" customHeight="1">
      <c r="A23" s="85"/>
      <c r="B23" s="111"/>
      <c r="C23" s="104" t="s">
        <v>58</v>
      </c>
      <c r="D23" s="105"/>
      <c r="E23" s="105">
        <f>E20+E21+E22</f>
        <v>176</v>
      </c>
      <c r="F23" s="105"/>
      <c r="G23" s="106">
        <f>G20+G21+G22</f>
        <v>10200</v>
      </c>
      <c r="H23" s="106">
        <f>H20+H22+H21</f>
        <v>5871</v>
      </c>
      <c r="I23" s="110">
        <f t="shared" si="0"/>
        <v>0.57558823529411762</v>
      </c>
      <c r="J23" s="85"/>
    </row>
    <row r="24" spans="1:10" ht="25.1" customHeight="1">
      <c r="A24" s="85"/>
      <c r="B24" s="109">
        <v>6</v>
      </c>
      <c r="C24" s="152" t="s">
        <v>63</v>
      </c>
      <c r="D24" s="103" t="s">
        <v>57</v>
      </c>
      <c r="E24" s="103">
        <v>123</v>
      </c>
      <c r="F24" s="103">
        <v>60</v>
      </c>
      <c r="G24" s="103">
        <v>7380</v>
      </c>
      <c r="H24" s="103">
        <v>3947</v>
      </c>
      <c r="I24" s="110">
        <f t="shared" si="0"/>
        <v>0.53482384823848239</v>
      </c>
      <c r="J24" s="85"/>
    </row>
    <row r="25" spans="1:10" ht="25.1" customHeight="1">
      <c r="A25" s="85"/>
      <c r="B25" s="109"/>
      <c r="C25" s="152"/>
      <c r="D25" s="103" t="s">
        <v>79</v>
      </c>
      <c r="E25" s="103">
        <v>2</v>
      </c>
      <c r="F25" s="103">
        <v>30</v>
      </c>
      <c r="G25" s="103">
        <v>60</v>
      </c>
      <c r="H25" s="103">
        <v>1</v>
      </c>
      <c r="I25" s="110">
        <f t="shared" si="0"/>
        <v>1.6666666666666666E-2</v>
      </c>
      <c r="J25" s="85"/>
    </row>
    <row r="26" spans="1:10" ht="25.1" customHeight="1">
      <c r="A26" s="85"/>
      <c r="B26" s="109"/>
      <c r="C26" s="152"/>
      <c r="D26" s="103" t="s">
        <v>49</v>
      </c>
      <c r="E26" s="103">
        <v>17</v>
      </c>
      <c r="F26" s="103">
        <v>60</v>
      </c>
      <c r="G26" s="103">
        <v>1020</v>
      </c>
      <c r="H26" s="103">
        <v>1706</v>
      </c>
      <c r="I26" s="110">
        <f t="shared" si="0"/>
        <v>1.6725490196078432</v>
      </c>
      <c r="J26" s="85"/>
    </row>
    <row r="27" spans="1:10" ht="25.1" customHeight="1">
      <c r="A27" s="85"/>
      <c r="B27" s="111"/>
      <c r="C27" s="104" t="s">
        <v>58</v>
      </c>
      <c r="D27" s="105"/>
      <c r="E27" s="105">
        <f>E24+E25+E26</f>
        <v>142</v>
      </c>
      <c r="F27" s="105"/>
      <c r="G27" s="106">
        <f>G24+G25+G26</f>
        <v>8460</v>
      </c>
      <c r="H27" s="106">
        <f>H24+H25+H26</f>
        <v>5654</v>
      </c>
      <c r="I27" s="110">
        <f t="shared" si="0"/>
        <v>0.66832151300236409</v>
      </c>
      <c r="J27" s="85"/>
    </row>
    <row r="28" spans="1:10" ht="25.1" customHeight="1">
      <c r="A28" s="85"/>
      <c r="B28" s="109">
        <v>7</v>
      </c>
      <c r="C28" s="152" t="s">
        <v>64</v>
      </c>
      <c r="D28" s="103" t="s">
        <v>57</v>
      </c>
      <c r="E28" s="103">
        <v>158</v>
      </c>
      <c r="F28" s="103">
        <v>60</v>
      </c>
      <c r="G28" s="103">
        <v>9480</v>
      </c>
      <c r="H28" s="103">
        <v>6057</v>
      </c>
      <c r="I28" s="110">
        <f t="shared" si="0"/>
        <v>0.63892405063291136</v>
      </c>
      <c r="J28" s="85"/>
    </row>
    <row r="29" spans="1:10" ht="25.1" customHeight="1">
      <c r="A29" s="85"/>
      <c r="B29" s="109"/>
      <c r="C29" s="152"/>
      <c r="D29" s="103" t="s">
        <v>79</v>
      </c>
      <c r="E29" s="103">
        <v>6</v>
      </c>
      <c r="F29" s="103">
        <v>30</v>
      </c>
      <c r="G29" s="103">
        <v>180</v>
      </c>
      <c r="H29" s="103">
        <v>0</v>
      </c>
      <c r="I29" s="110">
        <f t="shared" si="0"/>
        <v>0</v>
      </c>
      <c r="J29" s="85"/>
    </row>
    <row r="30" spans="1:10" ht="25.1" customHeight="1">
      <c r="A30" s="85"/>
      <c r="B30" s="109"/>
      <c r="C30" s="152"/>
      <c r="D30" s="103" t="s">
        <v>49</v>
      </c>
      <c r="E30" s="103">
        <v>19</v>
      </c>
      <c r="F30" s="103">
        <v>60</v>
      </c>
      <c r="G30" s="103">
        <v>1140</v>
      </c>
      <c r="H30" s="103">
        <v>1343</v>
      </c>
      <c r="I30" s="110">
        <f t="shared" si="0"/>
        <v>1.1780701754385965</v>
      </c>
      <c r="J30" s="85"/>
    </row>
    <row r="31" spans="1:10" ht="25.1" customHeight="1">
      <c r="A31" s="85"/>
      <c r="B31" s="111"/>
      <c r="C31" s="104" t="s">
        <v>58</v>
      </c>
      <c r="D31" s="105"/>
      <c r="E31" s="105">
        <v>183</v>
      </c>
      <c r="F31" s="105"/>
      <c r="G31" s="106">
        <v>10800</v>
      </c>
      <c r="H31" s="106">
        <f>H28+H29+H30</f>
        <v>7400</v>
      </c>
      <c r="I31" s="110">
        <f t="shared" si="0"/>
        <v>0.68518518518518523</v>
      </c>
      <c r="J31" s="85"/>
    </row>
    <row r="32" spans="1:10" ht="25.1" customHeight="1">
      <c r="A32" s="85"/>
      <c r="B32" s="109">
        <v>8</v>
      </c>
      <c r="C32" s="152" t="s">
        <v>65</v>
      </c>
      <c r="D32" s="103" t="s">
        <v>57</v>
      </c>
      <c r="E32" s="103">
        <v>263</v>
      </c>
      <c r="F32" s="103">
        <v>60</v>
      </c>
      <c r="G32" s="103">
        <v>15780</v>
      </c>
      <c r="H32" s="103">
        <v>9049</v>
      </c>
      <c r="I32" s="110">
        <f t="shared" si="0"/>
        <v>0.57344740177439801</v>
      </c>
      <c r="J32" s="85"/>
    </row>
    <row r="33" spans="1:10" ht="25.1" customHeight="1">
      <c r="A33" s="85"/>
      <c r="B33" s="109"/>
      <c r="C33" s="152"/>
      <c r="D33" s="103" t="s">
        <v>79</v>
      </c>
      <c r="E33" s="103">
        <v>15</v>
      </c>
      <c r="F33" s="103">
        <v>30</v>
      </c>
      <c r="G33" s="103">
        <v>450</v>
      </c>
      <c r="H33" s="103">
        <v>20</v>
      </c>
      <c r="I33" s="110">
        <f t="shared" si="0"/>
        <v>4.4444444444444446E-2</v>
      </c>
      <c r="J33" s="85"/>
    </row>
    <row r="34" spans="1:10" ht="25.1" customHeight="1">
      <c r="A34" s="85"/>
      <c r="B34" s="109"/>
      <c r="C34" s="152"/>
      <c r="D34" s="103" t="s">
        <v>49</v>
      </c>
      <c r="E34" s="103">
        <v>30</v>
      </c>
      <c r="F34" s="103">
        <v>60</v>
      </c>
      <c r="G34" s="103">
        <v>1800</v>
      </c>
      <c r="H34" s="103">
        <v>1653</v>
      </c>
      <c r="I34" s="110">
        <f t="shared" si="0"/>
        <v>0.91833333333333333</v>
      </c>
      <c r="J34" s="85"/>
    </row>
    <row r="35" spans="1:10" ht="25.1" customHeight="1">
      <c r="A35" s="85"/>
      <c r="B35" s="111"/>
      <c r="C35" s="104" t="s">
        <v>58</v>
      </c>
      <c r="D35" s="105"/>
      <c r="E35" s="105">
        <v>308</v>
      </c>
      <c r="F35" s="105"/>
      <c r="G35" s="106">
        <v>18030</v>
      </c>
      <c r="H35" s="106">
        <f>H32+H33+H34</f>
        <v>10722</v>
      </c>
      <c r="I35" s="110">
        <f t="shared" si="0"/>
        <v>0.59467554076539098</v>
      </c>
      <c r="J35" s="85"/>
    </row>
    <row r="36" spans="1:10" ht="25.1" customHeight="1">
      <c r="A36" s="85"/>
      <c r="B36" s="109">
        <v>9</v>
      </c>
      <c r="C36" s="152" t="s">
        <v>66</v>
      </c>
      <c r="D36" s="103" t="s">
        <v>57</v>
      </c>
      <c r="E36" s="103">
        <v>308</v>
      </c>
      <c r="F36" s="103">
        <v>60</v>
      </c>
      <c r="G36" s="103">
        <v>18480</v>
      </c>
      <c r="H36" s="103">
        <v>10382</v>
      </c>
      <c r="I36" s="110">
        <f t="shared" si="0"/>
        <v>0.56179653679653685</v>
      </c>
      <c r="J36" s="85"/>
    </row>
    <row r="37" spans="1:10" ht="25.1" customHeight="1">
      <c r="A37" s="85"/>
      <c r="B37" s="109"/>
      <c r="C37" s="152"/>
      <c r="D37" s="103" t="s">
        <v>79</v>
      </c>
      <c r="E37" s="103">
        <v>17</v>
      </c>
      <c r="F37" s="103">
        <v>30</v>
      </c>
      <c r="G37" s="103">
        <v>510</v>
      </c>
      <c r="H37" s="103">
        <v>11</v>
      </c>
      <c r="I37" s="110">
        <f t="shared" si="0"/>
        <v>2.1568627450980392E-2</v>
      </c>
      <c r="J37" s="85"/>
    </row>
    <row r="38" spans="1:10" ht="25.1" customHeight="1">
      <c r="A38" s="85"/>
      <c r="B38" s="109"/>
      <c r="C38" s="152"/>
      <c r="D38" s="103" t="s">
        <v>49</v>
      </c>
      <c r="E38" s="103">
        <v>39</v>
      </c>
      <c r="F38" s="103">
        <v>60</v>
      </c>
      <c r="G38" s="103">
        <v>2340</v>
      </c>
      <c r="H38" s="103">
        <v>3110</v>
      </c>
      <c r="I38" s="110">
        <f t="shared" si="0"/>
        <v>1.329059829059829</v>
      </c>
      <c r="J38" s="85"/>
    </row>
    <row r="39" spans="1:10" ht="25.1" customHeight="1">
      <c r="A39" s="85"/>
      <c r="B39" s="111"/>
      <c r="C39" s="104" t="s">
        <v>58</v>
      </c>
      <c r="D39" s="105"/>
      <c r="E39" s="105">
        <v>364</v>
      </c>
      <c r="F39" s="105"/>
      <c r="G39" s="106">
        <v>21330</v>
      </c>
      <c r="H39" s="106">
        <f>H36+H37+H38</f>
        <v>13503</v>
      </c>
      <c r="I39" s="110">
        <f t="shared" si="0"/>
        <v>0.63305203938115329</v>
      </c>
      <c r="J39" s="85"/>
    </row>
    <row r="40" spans="1:10" ht="25.1" customHeight="1">
      <c r="A40" s="85"/>
      <c r="B40" s="109">
        <v>10</v>
      </c>
      <c r="C40" s="152" t="s">
        <v>67</v>
      </c>
      <c r="D40" s="103" t="s">
        <v>57</v>
      </c>
      <c r="E40" s="103">
        <v>611</v>
      </c>
      <c r="F40" s="103">
        <v>60</v>
      </c>
      <c r="G40" s="103">
        <v>36660</v>
      </c>
      <c r="H40" s="103">
        <v>16251</v>
      </c>
      <c r="I40" s="110">
        <f t="shared" si="0"/>
        <v>0.44328968903436988</v>
      </c>
      <c r="J40" s="85"/>
    </row>
    <row r="41" spans="1:10" ht="25.1" customHeight="1">
      <c r="A41" s="85"/>
      <c r="B41" s="109"/>
      <c r="C41" s="152"/>
      <c r="D41" s="103" t="s">
        <v>79</v>
      </c>
      <c r="E41" s="103">
        <v>45</v>
      </c>
      <c r="F41" s="103">
        <v>30</v>
      </c>
      <c r="G41" s="103">
        <v>1350</v>
      </c>
      <c r="H41" s="103">
        <v>223</v>
      </c>
      <c r="I41" s="110">
        <f t="shared" si="0"/>
        <v>0.16518518518518518</v>
      </c>
      <c r="J41" s="85"/>
    </row>
    <row r="42" spans="1:10" ht="25.1" customHeight="1">
      <c r="A42" s="85"/>
      <c r="B42" s="109"/>
      <c r="C42" s="152"/>
      <c r="D42" s="103" t="s">
        <v>49</v>
      </c>
      <c r="E42" s="103">
        <v>23</v>
      </c>
      <c r="F42" s="103">
        <v>60</v>
      </c>
      <c r="G42" s="103">
        <v>1380</v>
      </c>
      <c r="H42" s="103">
        <v>1531</v>
      </c>
      <c r="I42" s="110">
        <f t="shared" si="0"/>
        <v>1.1094202898550725</v>
      </c>
      <c r="J42" s="85"/>
    </row>
    <row r="43" spans="1:10" ht="25.1" customHeight="1">
      <c r="A43" s="85"/>
      <c r="B43" s="111"/>
      <c r="C43" s="104" t="s">
        <v>58</v>
      </c>
      <c r="D43" s="105"/>
      <c r="E43" s="105">
        <v>679</v>
      </c>
      <c r="F43" s="105"/>
      <c r="G43" s="106">
        <v>39390</v>
      </c>
      <c r="H43" s="106">
        <f>H40+H41+H42</f>
        <v>18005</v>
      </c>
      <c r="I43" s="110">
        <f t="shared" si="0"/>
        <v>0.45709570957095708</v>
      </c>
      <c r="J43" s="85"/>
    </row>
    <row r="44" spans="1:10" ht="25.1" customHeight="1">
      <c r="A44" s="85"/>
      <c r="B44" s="109">
        <v>11</v>
      </c>
      <c r="C44" s="152" t="s">
        <v>68</v>
      </c>
      <c r="D44" s="103" t="s">
        <v>57</v>
      </c>
      <c r="E44" s="103">
        <v>201</v>
      </c>
      <c r="F44" s="103">
        <v>60</v>
      </c>
      <c r="G44" s="103">
        <v>12060</v>
      </c>
      <c r="H44" s="103">
        <v>5864</v>
      </c>
      <c r="I44" s="110">
        <f t="shared" si="0"/>
        <v>0.48623548922056387</v>
      </c>
      <c r="J44" s="85"/>
    </row>
    <row r="45" spans="1:10" ht="25.1" customHeight="1">
      <c r="A45" s="85"/>
      <c r="B45" s="109"/>
      <c r="C45" s="152"/>
      <c r="D45" s="103" t="s">
        <v>79</v>
      </c>
      <c r="E45" s="103">
        <v>22</v>
      </c>
      <c r="F45" s="103">
        <v>30</v>
      </c>
      <c r="G45" s="103">
        <v>660</v>
      </c>
      <c r="H45" s="103">
        <v>25</v>
      </c>
      <c r="I45" s="110">
        <f t="shared" si="0"/>
        <v>3.787878787878788E-2</v>
      </c>
      <c r="J45" s="85"/>
    </row>
    <row r="46" spans="1:10" ht="25.1" customHeight="1">
      <c r="A46" s="85"/>
      <c r="B46" s="109"/>
      <c r="C46" s="152"/>
      <c r="D46" s="103" t="s">
        <v>49</v>
      </c>
      <c r="E46" s="103">
        <v>33</v>
      </c>
      <c r="F46" s="103">
        <v>60</v>
      </c>
      <c r="G46" s="103">
        <v>1980</v>
      </c>
      <c r="H46" s="103">
        <v>2302</v>
      </c>
      <c r="I46" s="110">
        <f t="shared" si="0"/>
        <v>1.1626262626262627</v>
      </c>
      <c r="J46" s="85"/>
    </row>
    <row r="47" spans="1:10" ht="25.1" customHeight="1">
      <c r="A47" s="85"/>
      <c r="B47" s="111"/>
      <c r="C47" s="104" t="s">
        <v>58</v>
      </c>
      <c r="D47" s="105"/>
      <c r="E47" s="105">
        <v>256</v>
      </c>
      <c r="F47" s="105"/>
      <c r="G47" s="106">
        <v>14700</v>
      </c>
      <c r="H47" s="106">
        <f>H44+H45+H46</f>
        <v>8191</v>
      </c>
      <c r="I47" s="110">
        <f t="shared" si="0"/>
        <v>0.55721088435374144</v>
      </c>
      <c r="J47" s="85"/>
    </row>
    <row r="48" spans="1:10" ht="25.1" customHeight="1">
      <c r="A48" s="85"/>
      <c r="B48" s="109">
        <v>12</v>
      </c>
      <c r="C48" s="152" t="s">
        <v>69</v>
      </c>
      <c r="D48" s="103" t="s">
        <v>57</v>
      </c>
      <c r="E48" s="103">
        <v>759</v>
      </c>
      <c r="F48" s="103">
        <v>60</v>
      </c>
      <c r="G48" s="103">
        <v>45540</v>
      </c>
      <c r="H48" s="103">
        <v>22423</v>
      </c>
      <c r="I48" s="110">
        <f t="shared" si="0"/>
        <v>0.49238032498902062</v>
      </c>
      <c r="J48" s="85"/>
    </row>
    <row r="49" spans="1:15" ht="25.1" customHeight="1">
      <c r="A49" s="85"/>
      <c r="B49" s="109"/>
      <c r="C49" s="152"/>
      <c r="D49" s="103" t="s">
        <v>79</v>
      </c>
      <c r="E49" s="103">
        <v>54</v>
      </c>
      <c r="F49" s="103">
        <v>30</v>
      </c>
      <c r="G49" s="103">
        <v>1620</v>
      </c>
      <c r="H49" s="103">
        <v>113</v>
      </c>
      <c r="I49" s="110">
        <f t="shared" si="0"/>
        <v>6.9753086419753085E-2</v>
      </c>
      <c r="J49" s="85"/>
    </row>
    <row r="50" spans="1:15" ht="25.1" customHeight="1">
      <c r="A50" s="85"/>
      <c r="B50" s="109"/>
      <c r="C50" s="152"/>
      <c r="D50" s="103" t="s">
        <v>49</v>
      </c>
      <c r="E50" s="103">
        <v>6</v>
      </c>
      <c r="F50" s="103">
        <v>60</v>
      </c>
      <c r="G50" s="103">
        <v>360</v>
      </c>
      <c r="H50" s="103">
        <v>356</v>
      </c>
      <c r="I50" s="110">
        <f t="shared" si="0"/>
        <v>0.98888888888888893</v>
      </c>
      <c r="J50" s="85"/>
    </row>
    <row r="51" spans="1:15" ht="25.1" customHeight="1">
      <c r="A51" s="85"/>
      <c r="B51" s="111"/>
      <c r="C51" s="104" t="s">
        <v>58</v>
      </c>
      <c r="D51" s="105"/>
      <c r="E51" s="105">
        <v>819</v>
      </c>
      <c r="F51" s="105"/>
      <c r="G51" s="106">
        <v>47520</v>
      </c>
      <c r="H51" s="106">
        <f>H48+H49+H50</f>
        <v>22892</v>
      </c>
      <c r="I51" s="110">
        <f t="shared" si="0"/>
        <v>0.48173400673400674</v>
      </c>
      <c r="J51" s="85"/>
    </row>
    <row r="52" spans="1:15" ht="25.1" customHeight="1">
      <c r="A52" s="85"/>
      <c r="B52" s="109">
        <v>13</v>
      </c>
      <c r="C52" s="152" t="s">
        <v>70</v>
      </c>
      <c r="D52" s="103" t="s">
        <v>57</v>
      </c>
      <c r="E52" s="103">
        <v>100</v>
      </c>
      <c r="F52" s="103">
        <v>60</v>
      </c>
      <c r="G52" s="103">
        <v>6000</v>
      </c>
      <c r="H52" s="103">
        <v>4015</v>
      </c>
      <c r="I52" s="110">
        <f t="shared" si="0"/>
        <v>0.66916666666666669</v>
      </c>
      <c r="J52" s="85"/>
    </row>
    <row r="53" spans="1:15" ht="25.1" customHeight="1">
      <c r="A53" s="85"/>
      <c r="B53" s="109"/>
      <c r="C53" s="152"/>
      <c r="D53" s="103" t="s">
        <v>79</v>
      </c>
      <c r="E53" s="103">
        <v>6</v>
      </c>
      <c r="F53" s="103">
        <v>30</v>
      </c>
      <c r="G53" s="103">
        <v>180</v>
      </c>
      <c r="H53" s="103">
        <v>13</v>
      </c>
      <c r="I53" s="110">
        <f t="shared" si="0"/>
        <v>7.2222222222222215E-2</v>
      </c>
      <c r="J53" s="85"/>
    </row>
    <row r="54" spans="1:15" ht="25.1" customHeight="1">
      <c r="A54" s="85"/>
      <c r="B54" s="109"/>
      <c r="C54" s="152"/>
      <c r="D54" s="103" t="s">
        <v>49</v>
      </c>
      <c r="E54" s="103">
        <v>13</v>
      </c>
      <c r="F54" s="103">
        <v>60</v>
      </c>
      <c r="G54" s="103">
        <v>780</v>
      </c>
      <c r="H54" s="103">
        <v>742</v>
      </c>
      <c r="I54" s="110">
        <f t="shared" si="0"/>
        <v>0.95128205128205123</v>
      </c>
      <c r="J54" s="85"/>
    </row>
    <row r="55" spans="1:15" ht="25.1" customHeight="1">
      <c r="A55" s="85"/>
      <c r="B55" s="111"/>
      <c r="C55" s="104" t="s">
        <v>58</v>
      </c>
      <c r="D55" s="105"/>
      <c r="E55" s="105">
        <v>119</v>
      </c>
      <c r="F55" s="105"/>
      <c r="G55" s="106">
        <v>6960</v>
      </c>
      <c r="H55" s="106">
        <f>H52+H53+H54</f>
        <v>4770</v>
      </c>
      <c r="I55" s="110">
        <f t="shared" si="0"/>
        <v>0.68534482758620685</v>
      </c>
      <c r="J55" s="85"/>
    </row>
    <row r="56" spans="1:15" ht="25.1" customHeight="1">
      <c r="A56" s="85"/>
      <c r="B56" s="109">
        <v>14</v>
      </c>
      <c r="C56" s="152" t="s">
        <v>71</v>
      </c>
      <c r="D56" s="103" t="s">
        <v>57</v>
      </c>
      <c r="E56" s="103">
        <v>183</v>
      </c>
      <c r="F56" s="103">
        <v>60</v>
      </c>
      <c r="G56" s="103">
        <v>10980</v>
      </c>
      <c r="H56" s="103">
        <v>4843</v>
      </c>
      <c r="I56" s="110">
        <f t="shared" si="0"/>
        <v>0.44107468123861565</v>
      </c>
      <c r="J56" s="85"/>
    </row>
    <row r="57" spans="1:15" ht="25.1" customHeight="1">
      <c r="A57" s="85"/>
      <c r="B57" s="109"/>
      <c r="C57" s="152"/>
      <c r="D57" s="103" t="s">
        <v>79</v>
      </c>
      <c r="E57" s="103">
        <v>6</v>
      </c>
      <c r="F57" s="103">
        <v>30</v>
      </c>
      <c r="G57" s="103">
        <v>180</v>
      </c>
      <c r="H57" s="103">
        <v>0</v>
      </c>
      <c r="I57" s="110">
        <f t="shared" si="0"/>
        <v>0</v>
      </c>
      <c r="J57" s="85"/>
    </row>
    <row r="58" spans="1:15" ht="25.1" customHeight="1">
      <c r="A58" s="85"/>
      <c r="B58" s="109"/>
      <c r="C58" s="152"/>
      <c r="D58" s="103" t="s">
        <v>49</v>
      </c>
      <c r="E58" s="103">
        <v>21</v>
      </c>
      <c r="F58" s="103">
        <v>60</v>
      </c>
      <c r="G58" s="103">
        <v>1260</v>
      </c>
      <c r="H58" s="103">
        <v>1259</v>
      </c>
      <c r="I58" s="110">
        <f t="shared" si="0"/>
        <v>0.99920634920634921</v>
      </c>
      <c r="J58" s="85"/>
    </row>
    <row r="59" spans="1:15" ht="25.1" customHeight="1">
      <c r="A59" s="85"/>
      <c r="B59" s="111"/>
      <c r="C59" s="104" t="s">
        <v>58</v>
      </c>
      <c r="D59" s="105"/>
      <c r="E59" s="105">
        <v>210</v>
      </c>
      <c r="F59" s="105"/>
      <c r="G59" s="106">
        <v>12420</v>
      </c>
      <c r="H59" s="106">
        <f>H56+H57+H58</f>
        <v>6102</v>
      </c>
      <c r="I59" s="110">
        <f t="shared" si="0"/>
        <v>0.49130434782608695</v>
      </c>
      <c r="J59" s="85"/>
    </row>
    <row r="60" spans="1:15" ht="25.1" customHeight="1">
      <c r="A60" s="85"/>
      <c r="B60" s="109">
        <v>15</v>
      </c>
      <c r="C60" s="152" t="s">
        <v>72</v>
      </c>
      <c r="D60" s="103" t="s">
        <v>57</v>
      </c>
      <c r="E60" s="103">
        <v>87</v>
      </c>
      <c r="F60" s="103">
        <v>60</v>
      </c>
      <c r="G60" s="103">
        <v>5220</v>
      </c>
      <c r="H60" s="103">
        <v>2509</v>
      </c>
      <c r="I60" s="110">
        <f t="shared" si="0"/>
        <v>0.48065134099616857</v>
      </c>
      <c r="J60" s="85"/>
    </row>
    <row r="61" spans="1:15" ht="25.1" customHeight="1">
      <c r="A61" s="85"/>
      <c r="B61" s="109"/>
      <c r="C61" s="152"/>
      <c r="D61" s="103" t="s">
        <v>79</v>
      </c>
      <c r="E61" s="103">
        <v>3</v>
      </c>
      <c r="F61" s="103">
        <v>30</v>
      </c>
      <c r="G61" s="103">
        <v>90</v>
      </c>
      <c r="H61" s="103">
        <v>0</v>
      </c>
      <c r="I61" s="110">
        <f t="shared" si="0"/>
        <v>0</v>
      </c>
      <c r="J61" s="85"/>
      <c r="O61" s="16"/>
    </row>
    <row r="62" spans="1:15" ht="25.1" customHeight="1">
      <c r="A62" s="85"/>
      <c r="B62" s="109"/>
      <c r="C62" s="152"/>
      <c r="D62" s="103" t="s">
        <v>49</v>
      </c>
      <c r="E62" s="103">
        <v>17</v>
      </c>
      <c r="F62" s="103">
        <v>60</v>
      </c>
      <c r="G62" s="103">
        <v>1020</v>
      </c>
      <c r="H62" s="103">
        <v>961</v>
      </c>
      <c r="I62" s="110">
        <f t="shared" si="0"/>
        <v>0.94215686274509802</v>
      </c>
      <c r="J62" s="85"/>
    </row>
    <row r="63" spans="1:15" ht="25.1" customHeight="1">
      <c r="A63" s="85"/>
      <c r="B63" s="111"/>
      <c r="C63" s="104" t="s">
        <v>58</v>
      </c>
      <c r="D63" s="105"/>
      <c r="E63" s="105">
        <v>107</v>
      </c>
      <c r="F63" s="105"/>
      <c r="G63" s="106">
        <v>6330</v>
      </c>
      <c r="H63" s="106">
        <f>H60+H62</f>
        <v>3470</v>
      </c>
      <c r="I63" s="110">
        <f t="shared" si="0"/>
        <v>0.54818325434439175</v>
      </c>
      <c r="J63" s="85"/>
    </row>
    <row r="64" spans="1:15" ht="25.1" customHeight="1">
      <c r="A64" s="85"/>
      <c r="B64" s="109">
        <v>16</v>
      </c>
      <c r="C64" s="152" t="s">
        <v>73</v>
      </c>
      <c r="D64" s="103" t="s">
        <v>57</v>
      </c>
      <c r="E64" s="103">
        <v>334</v>
      </c>
      <c r="F64" s="103">
        <v>60</v>
      </c>
      <c r="G64" s="103">
        <v>20040</v>
      </c>
      <c r="H64" s="103">
        <v>12654</v>
      </c>
      <c r="I64" s="110">
        <f t="shared" si="0"/>
        <v>0.63143712574850297</v>
      </c>
      <c r="J64" s="85"/>
    </row>
    <row r="65" spans="1:10" ht="25.1" customHeight="1">
      <c r="A65" s="85"/>
      <c r="B65" s="109"/>
      <c r="C65" s="152"/>
      <c r="D65" s="103" t="s">
        <v>79</v>
      </c>
      <c r="E65" s="103">
        <v>24</v>
      </c>
      <c r="F65" s="103">
        <v>30</v>
      </c>
      <c r="G65" s="103">
        <v>720</v>
      </c>
      <c r="H65" s="103">
        <v>20</v>
      </c>
      <c r="I65" s="110">
        <f t="shared" si="0"/>
        <v>2.7777777777777776E-2</v>
      </c>
      <c r="J65" s="85"/>
    </row>
    <row r="66" spans="1:10" ht="25.1" customHeight="1">
      <c r="A66" s="85"/>
      <c r="B66" s="109"/>
      <c r="C66" s="152"/>
      <c r="D66" s="103" t="s">
        <v>49</v>
      </c>
      <c r="E66" s="103">
        <v>25</v>
      </c>
      <c r="F66" s="103">
        <v>60</v>
      </c>
      <c r="G66" s="103">
        <v>1500</v>
      </c>
      <c r="H66" s="103">
        <v>1139</v>
      </c>
      <c r="I66" s="110">
        <f t="shared" si="0"/>
        <v>0.7593333333333333</v>
      </c>
      <c r="J66" s="85"/>
    </row>
    <row r="67" spans="1:10" ht="25.1" customHeight="1">
      <c r="A67" s="85"/>
      <c r="B67" s="111"/>
      <c r="C67" s="104" t="s">
        <v>58</v>
      </c>
      <c r="D67" s="105"/>
      <c r="E67" s="105">
        <v>383</v>
      </c>
      <c r="F67" s="105"/>
      <c r="G67" s="106">
        <v>22260</v>
      </c>
      <c r="H67" s="106">
        <f>H64+H65+H66</f>
        <v>13813</v>
      </c>
      <c r="I67" s="110">
        <f t="shared" si="0"/>
        <v>0.62053009883198562</v>
      </c>
      <c r="J67" s="85"/>
    </row>
    <row r="68" spans="1:10" ht="25.1" customHeight="1">
      <c r="A68" s="85"/>
      <c r="B68" s="109">
        <v>17</v>
      </c>
      <c r="C68" s="152" t="s">
        <v>74</v>
      </c>
      <c r="D68" s="103" t="s">
        <v>57</v>
      </c>
      <c r="E68" s="103">
        <v>127</v>
      </c>
      <c r="F68" s="103">
        <v>60</v>
      </c>
      <c r="G68" s="103">
        <v>7620</v>
      </c>
      <c r="H68" s="103">
        <v>3895</v>
      </c>
      <c r="I68" s="110">
        <f t="shared" si="0"/>
        <v>0.51115485564304464</v>
      </c>
      <c r="J68" s="85"/>
    </row>
    <row r="69" spans="1:10" ht="25.1" customHeight="1">
      <c r="A69" s="85"/>
      <c r="B69" s="109"/>
      <c r="C69" s="152"/>
      <c r="D69" s="103" t="s">
        <v>79</v>
      </c>
      <c r="E69" s="103">
        <v>7</v>
      </c>
      <c r="F69" s="103">
        <v>30</v>
      </c>
      <c r="G69" s="103">
        <v>210</v>
      </c>
      <c r="H69" s="103">
        <v>1</v>
      </c>
      <c r="I69" s="110">
        <f t="shared" ref="I69:I92" si="1">H69/G69</f>
        <v>4.7619047619047623E-3</v>
      </c>
      <c r="J69" s="85"/>
    </row>
    <row r="70" spans="1:10" ht="25.1" customHeight="1">
      <c r="A70" s="85"/>
      <c r="B70" s="109"/>
      <c r="C70" s="152"/>
      <c r="D70" s="103" t="s">
        <v>49</v>
      </c>
      <c r="E70" s="103">
        <v>20</v>
      </c>
      <c r="F70" s="103">
        <v>60</v>
      </c>
      <c r="G70" s="103">
        <v>1200</v>
      </c>
      <c r="H70" s="103">
        <v>1656</v>
      </c>
      <c r="I70" s="110">
        <f t="shared" si="1"/>
        <v>1.38</v>
      </c>
      <c r="J70" s="85"/>
    </row>
    <row r="71" spans="1:10" ht="25.1" customHeight="1">
      <c r="A71" s="85"/>
      <c r="B71" s="111"/>
      <c r="C71" s="104" t="s">
        <v>58</v>
      </c>
      <c r="D71" s="105"/>
      <c r="E71" s="105">
        <v>154</v>
      </c>
      <c r="F71" s="105"/>
      <c r="G71" s="106">
        <v>9030</v>
      </c>
      <c r="H71" s="106">
        <f>H68+H69+H70</f>
        <v>5552</v>
      </c>
      <c r="I71" s="110">
        <f t="shared" si="1"/>
        <v>0.61483942414174975</v>
      </c>
      <c r="J71" s="85"/>
    </row>
    <row r="72" spans="1:10" ht="25.1" customHeight="1">
      <c r="A72" s="85"/>
      <c r="B72" s="109">
        <v>18</v>
      </c>
      <c r="C72" s="152" t="s">
        <v>81</v>
      </c>
      <c r="D72" s="103" t="s">
        <v>57</v>
      </c>
      <c r="E72" s="103">
        <v>337</v>
      </c>
      <c r="F72" s="103">
        <v>60</v>
      </c>
      <c r="G72" s="103">
        <v>20220</v>
      </c>
      <c r="H72" s="103">
        <v>8767</v>
      </c>
      <c r="I72" s="110">
        <f t="shared" si="1"/>
        <v>0.43358061325420377</v>
      </c>
      <c r="J72" s="85"/>
    </row>
    <row r="73" spans="1:10" ht="25.1" customHeight="1">
      <c r="A73" s="85"/>
      <c r="B73" s="109"/>
      <c r="C73" s="152"/>
      <c r="D73" s="103" t="s">
        <v>79</v>
      </c>
      <c r="E73" s="103">
        <v>38</v>
      </c>
      <c r="F73" s="103">
        <v>30</v>
      </c>
      <c r="G73" s="103">
        <v>1140</v>
      </c>
      <c r="H73" s="103">
        <v>12</v>
      </c>
      <c r="I73" s="110">
        <f t="shared" si="1"/>
        <v>1.0526315789473684E-2</v>
      </c>
      <c r="J73" s="85"/>
    </row>
    <row r="74" spans="1:10" ht="25.1" customHeight="1">
      <c r="A74" s="85"/>
      <c r="B74" s="109"/>
      <c r="C74" s="152"/>
      <c r="D74" s="103" t="s">
        <v>49</v>
      </c>
      <c r="E74" s="103">
        <v>20</v>
      </c>
      <c r="F74" s="103">
        <v>60</v>
      </c>
      <c r="G74" s="103">
        <v>1200</v>
      </c>
      <c r="H74" s="103">
        <v>1683</v>
      </c>
      <c r="I74" s="110">
        <f t="shared" si="1"/>
        <v>1.4025000000000001</v>
      </c>
      <c r="J74" s="85"/>
    </row>
    <row r="75" spans="1:10" ht="25.1" customHeight="1">
      <c r="A75" s="85"/>
      <c r="B75" s="111"/>
      <c r="C75" s="104" t="s">
        <v>58</v>
      </c>
      <c r="D75" s="105"/>
      <c r="E75" s="105">
        <v>395</v>
      </c>
      <c r="F75" s="105"/>
      <c r="G75" s="106">
        <v>22560</v>
      </c>
      <c r="H75" s="106">
        <f>H72+H73+H74</f>
        <v>10462</v>
      </c>
      <c r="I75" s="110">
        <f t="shared" si="1"/>
        <v>0.46374113475177303</v>
      </c>
      <c r="J75" s="85"/>
    </row>
    <row r="76" spans="1:10" ht="25.1" customHeight="1">
      <c r="A76" s="85"/>
      <c r="B76" s="109">
        <v>19</v>
      </c>
      <c r="C76" s="152" t="s">
        <v>75</v>
      </c>
      <c r="D76" s="103" t="s">
        <v>57</v>
      </c>
      <c r="E76" s="103">
        <v>252</v>
      </c>
      <c r="F76" s="103">
        <v>60</v>
      </c>
      <c r="G76" s="103">
        <v>15120</v>
      </c>
      <c r="H76" s="103">
        <v>9918</v>
      </c>
      <c r="I76" s="110">
        <f t="shared" si="1"/>
        <v>0.65595238095238095</v>
      </c>
      <c r="J76" s="85"/>
    </row>
    <row r="77" spans="1:10" ht="25.1" customHeight="1">
      <c r="A77" s="85"/>
      <c r="B77" s="109"/>
      <c r="C77" s="152"/>
      <c r="D77" s="103" t="s">
        <v>79</v>
      </c>
      <c r="E77" s="103">
        <v>14</v>
      </c>
      <c r="F77" s="103">
        <v>30</v>
      </c>
      <c r="G77" s="103">
        <v>420</v>
      </c>
      <c r="H77" s="103">
        <v>16</v>
      </c>
      <c r="I77" s="110">
        <f t="shared" si="1"/>
        <v>3.8095238095238099E-2</v>
      </c>
      <c r="J77" s="85"/>
    </row>
    <row r="78" spans="1:10" ht="25.1" customHeight="1">
      <c r="A78" s="85"/>
      <c r="B78" s="109"/>
      <c r="C78" s="152"/>
      <c r="D78" s="103" t="s">
        <v>49</v>
      </c>
      <c r="E78" s="103">
        <v>35</v>
      </c>
      <c r="F78" s="103">
        <v>60</v>
      </c>
      <c r="G78" s="103">
        <v>2100</v>
      </c>
      <c r="H78" s="103">
        <v>1189</v>
      </c>
      <c r="I78" s="110">
        <f t="shared" si="1"/>
        <v>0.56619047619047624</v>
      </c>
      <c r="J78" s="85"/>
    </row>
    <row r="79" spans="1:10" ht="25.1" customHeight="1">
      <c r="A79" s="85"/>
      <c r="B79" s="111"/>
      <c r="C79" s="104" t="s">
        <v>58</v>
      </c>
      <c r="D79" s="105"/>
      <c r="E79" s="105">
        <v>301</v>
      </c>
      <c r="F79" s="105"/>
      <c r="G79" s="106">
        <v>17640</v>
      </c>
      <c r="H79" s="106">
        <f>H76+H77+H78</f>
        <v>11123</v>
      </c>
      <c r="I79" s="110">
        <f t="shared" si="1"/>
        <v>0.63055555555555554</v>
      </c>
      <c r="J79" s="85"/>
    </row>
    <row r="80" spans="1:10" ht="25.1" customHeight="1">
      <c r="A80" s="85"/>
      <c r="B80" s="109">
        <v>20</v>
      </c>
      <c r="C80" s="152" t="s">
        <v>82</v>
      </c>
      <c r="D80" s="103" t="s">
        <v>57</v>
      </c>
      <c r="E80" s="103">
        <v>160</v>
      </c>
      <c r="F80" s="103">
        <v>60</v>
      </c>
      <c r="G80" s="103">
        <v>9600</v>
      </c>
      <c r="H80" s="103">
        <v>5802</v>
      </c>
      <c r="I80" s="110">
        <f t="shared" si="1"/>
        <v>0.604375</v>
      </c>
      <c r="J80" s="85"/>
    </row>
    <row r="81" spans="1:10" ht="25.1" customHeight="1">
      <c r="A81" s="85"/>
      <c r="B81" s="109"/>
      <c r="C81" s="152"/>
      <c r="D81" s="103" t="s">
        <v>79</v>
      </c>
      <c r="E81" s="103">
        <v>11</v>
      </c>
      <c r="F81" s="103">
        <v>30</v>
      </c>
      <c r="G81" s="103">
        <v>330</v>
      </c>
      <c r="H81" s="103">
        <v>7</v>
      </c>
      <c r="I81" s="110">
        <f t="shared" si="1"/>
        <v>2.1212121212121213E-2</v>
      </c>
      <c r="J81" s="85"/>
    </row>
    <row r="82" spans="1:10" ht="25.1" customHeight="1">
      <c r="A82" s="85"/>
      <c r="B82" s="109"/>
      <c r="C82" s="152"/>
      <c r="D82" s="103" t="s">
        <v>49</v>
      </c>
      <c r="E82" s="103">
        <v>8</v>
      </c>
      <c r="F82" s="103">
        <v>60</v>
      </c>
      <c r="G82" s="103">
        <v>480</v>
      </c>
      <c r="H82" s="103">
        <v>690</v>
      </c>
      <c r="I82" s="110">
        <f t="shared" si="1"/>
        <v>1.4375</v>
      </c>
      <c r="J82" s="85"/>
    </row>
    <row r="83" spans="1:10" ht="25.1" customHeight="1">
      <c r="A83" s="85"/>
      <c r="B83" s="111"/>
      <c r="C83" s="104" t="s">
        <v>58</v>
      </c>
      <c r="D83" s="105"/>
      <c r="E83" s="105">
        <v>179</v>
      </c>
      <c r="F83" s="105"/>
      <c r="G83" s="106">
        <v>10410</v>
      </c>
      <c r="H83" s="106">
        <f>H80+H81+H82</f>
        <v>6499</v>
      </c>
      <c r="I83" s="110">
        <f t="shared" si="1"/>
        <v>0.62430355427473583</v>
      </c>
      <c r="J83" s="85"/>
    </row>
    <row r="84" spans="1:10" ht="25.1" customHeight="1">
      <c r="A84" s="85"/>
      <c r="B84" s="109">
        <v>21</v>
      </c>
      <c r="C84" s="152" t="s">
        <v>76</v>
      </c>
      <c r="D84" s="103" t="s">
        <v>57</v>
      </c>
      <c r="E84" s="103">
        <v>148</v>
      </c>
      <c r="F84" s="103">
        <v>60</v>
      </c>
      <c r="G84" s="103">
        <v>8880</v>
      </c>
      <c r="H84" s="103">
        <v>6115</v>
      </c>
      <c r="I84" s="110">
        <f t="shared" si="1"/>
        <v>0.68862612612612617</v>
      </c>
      <c r="J84" s="85"/>
    </row>
    <row r="85" spans="1:10" ht="25.1" customHeight="1">
      <c r="A85" s="85"/>
      <c r="B85" s="109"/>
      <c r="C85" s="152"/>
      <c r="D85" s="103" t="s">
        <v>79</v>
      </c>
      <c r="E85" s="103">
        <v>6</v>
      </c>
      <c r="F85" s="103">
        <v>30</v>
      </c>
      <c r="G85" s="103">
        <v>180</v>
      </c>
      <c r="H85" s="103">
        <v>6</v>
      </c>
      <c r="I85" s="110">
        <f t="shared" si="1"/>
        <v>3.3333333333333333E-2</v>
      </c>
      <c r="J85" s="85"/>
    </row>
    <row r="86" spans="1:10" ht="25.1" customHeight="1">
      <c r="A86" s="85"/>
      <c r="B86" s="109"/>
      <c r="C86" s="152"/>
      <c r="D86" s="103" t="s">
        <v>49</v>
      </c>
      <c r="E86" s="103">
        <v>8</v>
      </c>
      <c r="F86" s="103">
        <v>60</v>
      </c>
      <c r="G86" s="103">
        <v>480</v>
      </c>
      <c r="H86" s="103">
        <v>678</v>
      </c>
      <c r="I86" s="110">
        <f t="shared" si="1"/>
        <v>1.4125000000000001</v>
      </c>
      <c r="J86" s="85"/>
    </row>
    <row r="87" spans="1:10" ht="25.1" customHeight="1">
      <c r="A87" s="85"/>
      <c r="B87" s="111"/>
      <c r="C87" s="104" t="s">
        <v>58</v>
      </c>
      <c r="D87" s="105"/>
      <c r="E87" s="105">
        <v>162</v>
      </c>
      <c r="F87" s="105"/>
      <c r="G87" s="106">
        <v>9540</v>
      </c>
      <c r="H87" s="106">
        <f>H84+H85+H86</f>
        <v>6799</v>
      </c>
      <c r="I87" s="110">
        <f t="shared" si="1"/>
        <v>0.71268343815513624</v>
      </c>
      <c r="J87" s="85"/>
    </row>
    <row r="88" spans="1:10" ht="25.1" customHeight="1">
      <c r="A88" s="85"/>
      <c r="B88" s="109">
        <v>22</v>
      </c>
      <c r="C88" s="152" t="s">
        <v>77</v>
      </c>
      <c r="D88" s="103" t="s">
        <v>57</v>
      </c>
      <c r="E88" s="103">
        <v>128</v>
      </c>
      <c r="F88" s="103">
        <v>60</v>
      </c>
      <c r="G88" s="103">
        <v>7680</v>
      </c>
      <c r="H88" s="103">
        <v>5695</v>
      </c>
      <c r="I88" s="110">
        <f t="shared" si="1"/>
        <v>0.74153645833333337</v>
      </c>
      <c r="J88" s="85"/>
    </row>
    <row r="89" spans="1:10" ht="25.1" customHeight="1">
      <c r="A89" s="85"/>
      <c r="B89" s="109"/>
      <c r="C89" s="152"/>
      <c r="D89" s="103" t="s">
        <v>79</v>
      </c>
      <c r="E89" s="103">
        <v>3</v>
      </c>
      <c r="F89" s="103">
        <v>30</v>
      </c>
      <c r="G89" s="103">
        <v>90</v>
      </c>
      <c r="H89" s="103">
        <v>0</v>
      </c>
      <c r="I89" s="110">
        <f t="shared" si="1"/>
        <v>0</v>
      </c>
      <c r="J89" s="85"/>
    </row>
    <row r="90" spans="1:10" ht="25.1" customHeight="1">
      <c r="A90" s="85"/>
      <c r="B90" s="109"/>
      <c r="C90" s="152"/>
      <c r="D90" s="103" t="s">
        <v>49</v>
      </c>
      <c r="E90" s="103">
        <v>16</v>
      </c>
      <c r="F90" s="103">
        <v>60</v>
      </c>
      <c r="G90" s="103">
        <v>960</v>
      </c>
      <c r="H90" s="103">
        <v>526</v>
      </c>
      <c r="I90" s="110">
        <f t="shared" si="1"/>
        <v>0.54791666666666672</v>
      </c>
      <c r="J90" s="85"/>
    </row>
    <row r="91" spans="1:10" ht="24.95" customHeight="1" thickBot="1">
      <c r="A91" s="85"/>
      <c r="B91" s="112"/>
      <c r="C91" s="113" t="s">
        <v>58</v>
      </c>
      <c r="D91" s="114"/>
      <c r="E91" s="114">
        <v>147</v>
      </c>
      <c r="F91" s="114"/>
      <c r="G91" s="115">
        <f>G88+G89+G90</f>
        <v>8730</v>
      </c>
      <c r="H91" s="115">
        <f>H88+H89+H90</f>
        <v>6221</v>
      </c>
      <c r="I91" s="116">
        <f t="shared" si="1"/>
        <v>0.71260022909507448</v>
      </c>
      <c r="J91" s="85"/>
    </row>
    <row r="92" spans="1:10" ht="50.95" customHeight="1" thickBot="1">
      <c r="A92" s="85"/>
      <c r="B92" s="117"/>
      <c r="C92" s="153" t="s">
        <v>50</v>
      </c>
      <c r="D92" s="153"/>
      <c r="E92" s="118">
        <v>6147</v>
      </c>
      <c r="F92" s="118"/>
      <c r="G92" s="118">
        <v>358890</v>
      </c>
      <c r="H92" s="118">
        <f>H91+H87+H83+H79+H75+H71+H67+H63+H59+H55+H51+H47+H43+H39+H35+H31+H27+H23+H19+H15+H11+H7</f>
        <v>202829</v>
      </c>
      <c r="I92" s="95">
        <f t="shared" si="1"/>
        <v>0.56515645462397945</v>
      </c>
      <c r="J92" s="85"/>
    </row>
    <row r="93" spans="1:10" ht="50.95" customHeight="1">
      <c r="A93" s="85"/>
      <c r="B93" s="86"/>
      <c r="C93" s="86"/>
      <c r="D93" s="86"/>
      <c r="E93" s="86"/>
      <c r="F93" s="86"/>
      <c r="G93" s="86"/>
      <c r="H93" s="86"/>
      <c r="I93" s="102" t="s">
        <v>83</v>
      </c>
      <c r="J93" s="85"/>
    </row>
    <row r="94" spans="1:10" ht="50.95" customHeight="1">
      <c r="A94" s="98"/>
      <c r="B94" s="99"/>
      <c r="C94" s="99"/>
      <c r="D94" s="99"/>
      <c r="E94" s="99"/>
      <c r="F94" s="99"/>
      <c r="G94" s="99"/>
      <c r="H94" s="99"/>
      <c r="I94" s="100"/>
      <c r="J94" s="98"/>
    </row>
    <row r="95" spans="1:10" ht="50.95" customHeight="1">
      <c r="A95" s="98"/>
      <c r="B95" s="99"/>
      <c r="C95" s="99"/>
      <c r="D95" s="99"/>
      <c r="E95" s="99"/>
      <c r="F95" s="99"/>
      <c r="G95" s="99"/>
      <c r="H95" s="99"/>
      <c r="I95" s="100"/>
      <c r="J95" s="98"/>
    </row>
  </sheetData>
  <mergeCells count="25">
    <mergeCell ref="B1:I1"/>
    <mergeCell ref="B2:I2"/>
    <mergeCell ref="C4:C6"/>
    <mergeCell ref="C8:C10"/>
    <mergeCell ref="C12:C14"/>
    <mergeCell ref="C16:C18"/>
    <mergeCell ref="C20:C22"/>
    <mergeCell ref="C24:C26"/>
    <mergeCell ref="C28:C30"/>
    <mergeCell ref="C32:C34"/>
    <mergeCell ref="C36:C38"/>
    <mergeCell ref="C40:C42"/>
    <mergeCell ref="C44:C46"/>
    <mergeCell ref="C48:C50"/>
    <mergeCell ref="C52:C54"/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2021-06-11T09:40:51Z</dcterms:modified>
</cp:coreProperties>
</file>