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240" yWindow="48" windowWidth="20112" windowHeight="7992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Achievem'!$A$1:$N$31</definedName>
  </definedNames>
  <calcPr calcId="162913"/>
</workbook>
</file>

<file path=xl/calcChain.xml><?xml version="1.0" encoding="utf-8"?>
<calcChain xmlns="http://schemas.openxmlformats.org/spreadsheetml/2006/main">
  <c r="M10" i="1" l="1"/>
  <c r="N10" i="1" s="1"/>
  <c r="M11" i="1"/>
  <c r="M12" i="1"/>
  <c r="M13" i="1"/>
  <c r="N13" i="1" s="1"/>
  <c r="M14" i="1"/>
  <c r="N14" i="1" s="1"/>
  <c r="M15" i="1"/>
  <c r="M16" i="1"/>
  <c r="N16" i="1" s="1"/>
  <c r="M17" i="1"/>
  <c r="M18" i="1"/>
  <c r="M19" i="1"/>
  <c r="N19" i="1" s="1"/>
  <c r="M20" i="1"/>
  <c r="N20" i="1" s="1"/>
  <c r="M21" i="1"/>
  <c r="M22" i="1"/>
  <c r="N22" i="1" s="1"/>
  <c r="M23" i="1"/>
  <c r="M24" i="1"/>
  <c r="M25" i="1"/>
  <c r="N25" i="1" s="1"/>
  <c r="M26" i="1"/>
  <c r="N26" i="1" s="1"/>
  <c r="M27" i="1"/>
  <c r="M28" i="1"/>
  <c r="N28" i="1" s="1"/>
  <c r="M29" i="1"/>
  <c r="M3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9" i="1"/>
  <c r="M9" i="1"/>
  <c r="N11" i="1"/>
  <c r="N12" i="1"/>
  <c r="N15" i="1"/>
  <c r="N17" i="1"/>
  <c r="N18" i="1"/>
  <c r="N21" i="1"/>
  <c r="N23" i="1"/>
  <c r="N24" i="1"/>
  <c r="N27" i="1"/>
  <c r="N29" i="1"/>
  <c r="N30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J83" i="1"/>
  <c r="H83" i="1"/>
  <c r="L64" i="1"/>
  <c r="I64" i="1"/>
  <c r="F64" i="1"/>
  <c r="C64" i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J61" i="1"/>
  <c r="K61" i="1" s="1"/>
  <c r="G61" i="1"/>
  <c r="H61" i="1" s="1"/>
  <c r="D61" i="1"/>
  <c r="E61" i="1" s="1"/>
  <c r="M60" i="1"/>
  <c r="N60" i="1" s="1"/>
  <c r="K60" i="1"/>
  <c r="G60" i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M42" i="1"/>
  <c r="N42" i="1" s="1"/>
  <c r="J42" i="1"/>
  <c r="K42" i="1" s="1"/>
  <c r="G42" i="1"/>
  <c r="H42" i="1" s="1"/>
  <c r="D42" i="1"/>
  <c r="E42" i="1" s="1"/>
  <c r="J31" i="1"/>
  <c r="I31" i="1"/>
  <c r="G31" i="1"/>
  <c r="F31" i="1"/>
  <c r="D31" i="1"/>
  <c r="E31" i="1" s="1"/>
  <c r="C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H31" i="1" l="1"/>
  <c r="M31" i="1"/>
  <c r="N31" i="1" s="1"/>
  <c r="K31" i="1"/>
  <c r="D64" i="1"/>
  <c r="E64" i="1" s="1"/>
  <c r="M64" i="1"/>
  <c r="N64" i="1" s="1"/>
  <c r="G64" i="1"/>
  <c r="H64" i="1" s="1"/>
  <c r="J64" i="1"/>
  <c r="K64" i="1" s="1"/>
  <c r="N9" i="1"/>
  <c r="H60" i="1"/>
</calcChain>
</file>

<file path=xl/sharedStrings.xml><?xml version="1.0" encoding="utf-8"?>
<sst xmlns="http://schemas.openxmlformats.org/spreadsheetml/2006/main" count="87" uniqueCount="37">
  <si>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</si>
  <si>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</si>
  <si>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</si>
  <si>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</si>
  <si>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</si>
  <si>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</si>
  <si>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</si>
  <si>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</si>
  <si>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</si>
  <si>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</si>
  <si>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</si>
  <si>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</si>
  <si>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</si>
  <si>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</si>
  <si>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</si>
  <si>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</si>
  <si>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</si>
  <si>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</si>
  <si>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</si>
  <si>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</si>
  <si>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</si>
  <si>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</si>
  <si>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</si>
  <si>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</si>
  <si>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</si>
  <si>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</si>
  <si>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</si>
  <si>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</si>
  <si>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</si>
  <si>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</si>
  <si>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</si>
  <si>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</si>
  <si>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</si>
  <si>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</si>
  <si>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</si>
  <si>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 xml:space="preserve"> DISTRICT WISE ACHIEVEMENTS VIS A VIS TARGETS  UNDER ANNUAL CREDIT PLAN 2020-21 UPTO SEPTEMBER 2020</t>
  </si>
  <si>
    <t>Annexure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</si>
</sst>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3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9" fillId="0" borderId="14" xfId="0" applyFont="1" applyBorder="1"/>
    <xf numFmtId="1" fontId="12" fillId="0" borderId="20" xfId="2" applyNumberFormat="1" applyFont="1" applyFill="1" applyBorder="1" applyAlignment="1">
      <alignment horizontal="right"/>
    </xf>
    <xf numFmtId="0" fontId="9" fillId="0" borderId="14" xfId="0" applyFont="1" applyFill="1" applyBorder="1"/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7" xfId="1" applyFont="1" applyFill="1" applyBorder="1" applyAlignment="1">
      <alignment horizontal="right"/>
    </xf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5" xfId="2" applyNumberFormat="1" applyFont="1" applyFill="1" applyBorder="1" applyAlignment="1">
      <alignment horizontal="right"/>
    </xf>
    <xf numFmtId="1" fontId="10" fillId="2" borderId="16" xfId="2" applyNumberFormat="1" applyFont="1" applyFill="1" applyBorder="1" applyAlignment="1">
      <alignment horizontal="right"/>
    </xf>
    <xf numFmtId="1" fontId="11" fillId="2" borderId="20" xfId="0" applyNumberFormat="1" applyFont="1" applyFill="1" applyBorder="1" applyAlignment="1">
      <alignment horizontal="right"/>
    </xf>
    <xf numFmtId="1" fontId="7" fillId="2" borderId="16" xfId="2" applyNumberFormat="1" applyFont="1" applyFill="1" applyBorder="1" applyAlignment="1">
      <alignment horizontal="right"/>
    </xf>
    <xf numFmtId="1" fontId="14" fillId="2" borderId="20" xfId="0" applyNumberFormat="1" applyFont="1" applyFill="1" applyBorder="1" applyAlignment="1">
      <alignment horizontal="right"/>
    </xf>
    <xf numFmtId="1" fontId="12" fillId="2" borderId="16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1" fontId="10" fillId="2" borderId="20" xfId="2" applyNumberFormat="1" applyFont="1" applyFill="1" applyBorder="1" applyAlignment="1">
      <alignment horizontal="right"/>
    </xf>
    <xf numFmtId="1" fontId="7" fillId="2" borderId="20" xfId="2" applyNumberFormat="1" applyFont="1" applyFill="1" applyBorder="1" applyAlignment="1">
      <alignment horizontal="right"/>
    </xf>
    <xf numFmtId="1" fontId="12" fillId="2" borderId="20" xfId="2" applyNumberFormat="1" applyFont="1" applyFill="1" applyBorder="1" applyAlignment="1">
      <alignment horizontal="right"/>
    </xf>
    <xf numFmtId="1" fontId="10" fillId="2" borderId="21" xfId="2" applyNumberFormat="1" applyFont="1" applyFill="1" applyBorder="1" applyAlignment="1">
      <alignment horizontal="right"/>
    </xf>
    <xf numFmtId="1" fontId="10" fillId="2" borderId="22" xfId="2" applyNumberFormat="1" applyFont="1" applyFill="1" applyBorder="1" applyAlignment="1">
      <alignment horizontal="right"/>
    </xf>
    <xf numFmtId="1" fontId="7" fillId="2" borderId="22" xfId="2" applyNumberFormat="1" applyFont="1" applyFill="1" applyBorder="1" applyAlignment="1">
      <alignment horizontal="right"/>
    </xf>
    <xf numFmtId="1" fontId="12" fillId="2" borderId="22" xfId="2" applyNumberFormat="1" applyFont="1" applyFill="1" applyBorder="1" applyAlignment="1">
      <alignment horizontal="right"/>
    </xf>
    <xf numFmtId="0" fontId="0" fillId="2" borderId="0" xfId="0" applyFont="1" applyFill="1"/>
    <xf numFmtId="1" fontId="15" fillId="2" borderId="20" xfId="2" applyNumberFormat="1" applyFont="1" applyFill="1" applyBorder="1" applyAlignment="1">
      <alignment horizontal="right"/>
    </xf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0" fillId="2" borderId="24" xfId="2" applyNumberFormat="1" applyFont="1" applyFill="1" applyBorder="1" applyAlignment="1">
      <alignment horizontal="right"/>
    </xf>
    <xf numFmtId="1" fontId="10" fillId="2" borderId="25" xfId="2" applyNumberFormat="1" applyFont="1" applyFill="1" applyBorder="1" applyAlignment="1">
      <alignment horizontal="right"/>
    </xf>
    <xf numFmtId="1" fontId="7" fillId="2" borderId="25" xfId="2" applyNumberFormat="1" applyFont="1" applyFill="1" applyBorder="1" applyAlignment="1">
      <alignment horizontal="right"/>
    </xf>
    <xf numFmtId="1" fontId="12" fillId="2" borderId="25" xfId="2" applyNumberFormat="1" applyFont="1" applyFill="1" applyBorder="1" applyAlignment="1">
      <alignment horizontal="right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8" xfId="1" applyFont="1" applyFill="1" applyBorder="1" applyAlignment="1">
      <alignment horizontal="right"/>
    </xf>
    <xf numFmtId="1" fontId="11" fillId="2" borderId="22" xfId="0" applyNumberFormat="1" applyFont="1" applyFill="1" applyBorder="1" applyAlignment="1">
      <alignment horizontal="right"/>
    </xf>
    <xf numFmtId="9" fontId="10" fillId="2" borderId="29" xfId="1" applyFont="1" applyFill="1" applyBorder="1" applyAlignment="1">
      <alignment horizontal="right"/>
    </xf>
    <xf numFmtId="1" fontId="14" fillId="2" borderId="22" xfId="0" applyNumberFormat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30" xfId="1" applyFont="1" applyFill="1" applyBorder="1" applyAlignment="1">
      <alignment horizontal="right"/>
    </xf>
    <xf numFmtId="9" fontId="10" fillId="2" borderId="31" xfId="1" applyFont="1" applyFill="1" applyBorder="1" applyAlignment="1">
      <alignment horizontal="right"/>
    </xf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0" fontId="9" fillId="2" borderId="0" xfId="0" applyFont="1" applyFill="1" applyBorder="1"/>
    <xf numFmtId="1" fontId="10" fillId="2" borderId="0" xfId="2" applyNumberFormat="1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/>
    </xf>
    <xf numFmtId="1" fontId="7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2" fillId="2" borderId="0" xfId="2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1" fontId="12" fillId="4" borderId="16" xfId="2" applyNumberFormat="1" applyFont="1" applyFill="1" applyBorder="1" applyAlignment="1">
      <alignment horizontal="right"/>
    </xf>
    <xf numFmtId="1" fontId="12" fillId="4" borderId="20" xfId="2" applyNumberFormat="1" applyFont="1" applyFill="1" applyBorder="1" applyAlignment="1">
      <alignment horizontal="right"/>
    </xf>
    <xf numFmtId="1" fontId="13" fillId="4" borderId="20" xfId="2" applyNumberFormat="1" applyFont="1" applyFill="1" applyBorder="1" applyAlignment="1">
      <alignment horizontal="right"/>
    </xf>
    <xf numFmtId="0" fontId="22" fillId="0" borderId="0" xfId="0" applyFont="1"/>
    <xf numFmtId="0" fontId="22" fillId="2" borderId="0" xfId="0" applyFont="1" applyFill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0" fontId="24" fillId="2" borderId="0" xfId="0" applyFont="1" applyFill="1"/>
    <xf numFmtId="1" fontId="26" fillId="0" borderId="19" xfId="2" applyNumberFormat="1" applyFont="1" applyFill="1" applyBorder="1" applyAlignment="1">
      <alignment horizontal="right"/>
    </xf>
    <xf numFmtId="1" fontId="26" fillId="2" borderId="20" xfId="2" applyNumberFormat="1" applyFont="1" applyFill="1" applyBorder="1" applyAlignment="1">
      <alignment horizontal="right"/>
    </xf>
    <xf numFmtId="9" fontId="26" fillId="0" borderId="18" xfId="1" applyFont="1" applyFill="1" applyBorder="1" applyAlignment="1">
      <alignment horizontal="right"/>
    </xf>
    <xf numFmtId="0" fontId="9" fillId="0" borderId="27" xfId="0" applyFont="1" applyBorder="1"/>
    <xf numFmtId="1" fontId="26" fillId="0" borderId="21" xfId="2" applyNumberFormat="1" applyFont="1" applyFill="1" applyBorder="1" applyAlignment="1">
      <alignment horizontal="right"/>
    </xf>
    <xf numFmtId="1" fontId="26" fillId="2" borderId="22" xfId="2" applyNumberFormat="1" applyFont="1" applyFill="1" applyBorder="1" applyAlignment="1">
      <alignment horizontal="right"/>
    </xf>
    <xf numFmtId="0" fontId="9" fillId="0" borderId="1" xfId="0" applyFont="1" applyBorder="1"/>
    <xf numFmtId="1" fontId="26" fillId="2" borderId="32" xfId="2" applyNumberFormat="1" applyFont="1" applyFill="1" applyBorder="1" applyAlignment="1">
      <alignment horizontal="right"/>
    </xf>
    <xf numFmtId="9" fontId="26" fillId="2" borderId="33" xfId="1" applyFont="1" applyFill="1" applyBorder="1" applyAlignment="1">
      <alignment horizontal="right"/>
    </xf>
    <xf numFmtId="1" fontId="26" fillId="0" borderId="20" xfId="2" applyNumberFormat="1" applyFont="1" applyFill="1" applyBorder="1" applyAlignment="1">
      <alignment horizontal="right"/>
    </xf>
    <xf numFmtId="1" fontId="26" fillId="2" borderId="25" xfId="2" applyNumberFormat="1" applyFont="1" applyFill="1" applyBorder="1" applyAlignment="1">
      <alignment horizontal="right"/>
    </xf>
    <xf numFmtId="9" fontId="26" fillId="0" borderId="34" xfId="1" applyFont="1" applyFill="1" applyBorder="1" applyAlignment="1">
      <alignment horizontal="right"/>
    </xf>
    <xf numFmtId="9" fontId="26" fillId="0" borderId="30" xfId="1" applyFont="1" applyFill="1" applyBorder="1" applyAlignment="1">
      <alignment horizontal="right"/>
    </xf>
    <xf numFmtId="9" fontId="26" fillId="2" borderId="30" xfId="1" applyFont="1" applyFill="1" applyBorder="1" applyAlignment="1">
      <alignment horizontal="right"/>
    </xf>
    <xf numFmtId="1" fontId="26" fillId="2" borderId="35" xfId="2" applyNumberFormat="1" applyFont="1" applyFill="1" applyBorder="1" applyAlignment="1">
      <alignment horizontal="right"/>
    </xf>
    <xf numFmtId="1" fontId="26" fillId="2" borderId="36" xfId="2" applyNumberFormat="1" applyFont="1" applyFill="1" applyBorder="1" applyAlignment="1">
      <alignment horizontal="right"/>
    </xf>
    <xf numFmtId="1" fontId="26" fillId="2" borderId="15" xfId="2" applyNumberFormat="1" applyFont="1" applyFill="1" applyBorder="1" applyAlignment="1">
      <alignment horizontal="right"/>
    </xf>
    <xf numFmtId="1" fontId="26" fillId="2" borderId="16" xfId="2" applyNumberFormat="1" applyFont="1" applyFill="1" applyBorder="1" applyAlignment="1">
      <alignment horizontal="right"/>
    </xf>
    <xf numFmtId="1" fontId="26" fillId="2" borderId="19" xfId="2" applyNumberFormat="1" applyFont="1" applyFill="1" applyBorder="1" applyAlignment="1">
      <alignment horizontal="right"/>
    </xf>
    <xf numFmtId="9" fontId="26" fillId="0" borderId="31" xfId="1" applyFont="1" applyFill="1" applyBorder="1" applyAlignment="1">
      <alignment horizontal="right"/>
    </xf>
    <xf numFmtId="9" fontId="26" fillId="2" borderId="31" xfId="1" applyFont="1" applyFill="1" applyBorder="1" applyAlignment="1">
      <alignment horizontal="right"/>
    </xf>
    <xf numFmtId="1" fontId="26" fillId="0" borderId="15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22" xfId="2" applyNumberFormat="1" applyFont="1" applyFill="1" applyBorder="1" applyAlignment="1">
      <alignment horizontal="right"/>
    </xf>
    <xf numFmtId="9" fontId="26" fillId="0" borderId="37" xfId="1" applyFont="1" applyFill="1" applyBorder="1" applyAlignment="1">
      <alignment horizontal="right"/>
    </xf>
    <xf numFmtId="1" fontId="26" fillId="2" borderId="21" xfId="2" applyNumberFormat="1" applyFont="1" applyFill="1" applyBorder="1" applyAlignment="1">
      <alignment horizontal="right"/>
    </xf>
    <xf numFmtId="1" fontId="26" fillId="2" borderId="38" xfId="2" applyNumberFormat="1" applyFont="1" applyFill="1" applyBorder="1" applyAlignment="1">
      <alignment horizontal="right"/>
    </xf>
    <xf numFmtId="9" fontId="26" fillId="0" borderId="39" xfId="1" applyFont="1" applyFill="1" applyBorder="1" applyAlignment="1">
      <alignment horizontal="right"/>
    </xf>
    <xf numFmtId="1" fontId="26" fillId="2" borderId="40" xfId="2" applyNumberFormat="1" applyFont="1" applyFill="1" applyBorder="1" applyAlignment="1">
      <alignment horizontal="right"/>
    </xf>
    <xf numFmtId="1" fontId="26" fillId="2" borderId="41" xfId="2" applyNumberFormat="1" applyFont="1" applyFill="1" applyBorder="1" applyAlignment="1">
      <alignment horizontal="right"/>
    </xf>
    <xf numFmtId="9" fontId="26" fillId="2" borderId="42" xfId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view="pageBreakPreview" topLeftCell="B1" zoomScale="60" zoomScaleNormal="89" workbookViewId="0">
      <selection activeCell="G17" sqref="G17"/>
    </sheetView>
  </sheetViews>
  <sheetFormatPr defaultRowHeight="14.4"/>
  <cols>
    <col min="1" max="1" width="0.109375" customWidth="1"/>
    <col min="2" max="2" width="27.109375" customWidth="1"/>
    <col min="3" max="3" width="16.6640625" customWidth="1"/>
    <col min="4" max="4" width="17.33203125" customWidth="1"/>
    <col min="5" max="5" width="16.88671875" style="63" customWidth="1"/>
    <col min="6" max="6" width="15.109375" customWidth="1"/>
    <col min="7" max="7" width="17.88671875" style="1" customWidth="1"/>
    <col min="8" max="8" width="19.5546875" style="63" customWidth="1"/>
    <col min="9" max="9" width="17.109375" customWidth="1"/>
    <col min="10" max="10" width="16.88671875" customWidth="1"/>
    <col min="11" max="11" width="18.44140625" style="63" customWidth="1"/>
    <col min="12" max="12" width="20" customWidth="1"/>
    <col min="13" max="13" width="20.5546875" customWidth="1"/>
    <col min="14" max="14" width="19.44140625" style="63" customWidth="1"/>
    <col min="16" max="16" width="16.88671875" hidden="1" customWidth="1"/>
    <col min="17" max="17" width="0" hidden="1" customWidth="1"/>
  </cols>
  <sheetData>
    <row r="1" spans="2:17" s="65" customFormat="1" ht="21" thickBot="1">
      <c r="G1" s="66"/>
      <c r="M1" s="119" t="s">
        <v>36</v>
      </c>
      <c r="N1" s="119"/>
    </row>
    <row r="2" spans="2:17" ht="45" customHeight="1" thickBot="1">
      <c r="B2" s="120" t="s">
        <v>35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2:17" ht="25.2" thickBot="1">
      <c r="B3" s="104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7" ht="18" thickBot="1">
      <c r="B4" s="107" t="s">
        <v>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2:17">
      <c r="B5" s="110" t="s">
        <v>3</v>
      </c>
      <c r="C5" s="113" t="s">
        <v>4</v>
      </c>
      <c r="D5" s="114"/>
      <c r="E5" s="115"/>
      <c r="F5" s="113" t="s">
        <v>5</v>
      </c>
      <c r="G5" s="114"/>
      <c r="H5" s="115"/>
      <c r="I5" s="113" t="s">
        <v>6</v>
      </c>
      <c r="J5" s="114"/>
      <c r="K5" s="115"/>
      <c r="L5" s="113" t="s">
        <v>7</v>
      </c>
      <c r="M5" s="114"/>
      <c r="N5" s="115"/>
    </row>
    <row r="6" spans="2:17" ht="69" customHeight="1" thickBot="1">
      <c r="B6" s="111"/>
      <c r="C6" s="116"/>
      <c r="D6" s="117"/>
      <c r="E6" s="118"/>
      <c r="F6" s="116"/>
      <c r="G6" s="117"/>
      <c r="H6" s="118"/>
      <c r="I6" s="116"/>
      <c r="J6" s="117"/>
      <c r="K6" s="118"/>
      <c r="L6" s="116"/>
      <c r="M6" s="117"/>
      <c r="N6" s="118"/>
    </row>
    <row r="7" spans="2:17" ht="15.6" thickBot="1">
      <c r="B7" s="111"/>
      <c r="C7" s="98">
        <v>1</v>
      </c>
      <c r="D7" s="99"/>
      <c r="E7" s="100"/>
      <c r="F7" s="98">
        <v>2</v>
      </c>
      <c r="G7" s="99"/>
      <c r="H7" s="100"/>
      <c r="I7" s="98">
        <v>3</v>
      </c>
      <c r="J7" s="99"/>
      <c r="K7" s="100"/>
      <c r="L7" s="98">
        <v>4</v>
      </c>
      <c r="M7" s="99"/>
      <c r="N7" s="100"/>
    </row>
    <row r="8" spans="2:17" ht="28.2" thickBot="1">
      <c r="B8" s="112"/>
      <c r="C8" s="2" t="s">
        <v>8</v>
      </c>
      <c r="D8" s="2" t="s">
        <v>9</v>
      </c>
      <c r="E8" s="64" t="s">
        <v>10</v>
      </c>
      <c r="F8" s="2" t="s">
        <v>8</v>
      </c>
      <c r="G8" s="3" t="s">
        <v>9</v>
      </c>
      <c r="H8" s="64" t="s">
        <v>10</v>
      </c>
      <c r="I8" s="2" t="s">
        <v>8</v>
      </c>
      <c r="J8" s="2" t="s">
        <v>9</v>
      </c>
      <c r="K8" s="64" t="s">
        <v>10</v>
      </c>
      <c r="L8" s="2" t="s">
        <v>8</v>
      </c>
      <c r="M8" s="2" t="s">
        <v>9</v>
      </c>
      <c r="N8" s="64" t="s">
        <v>10</v>
      </c>
    </row>
    <row r="9" spans="2:17" ht="30.75" customHeight="1">
      <c r="B9" s="4" t="s">
        <v>11</v>
      </c>
      <c r="C9" s="88">
        <v>2542.8965499999999</v>
      </c>
      <c r="D9" s="89">
        <v>1772.890425525</v>
      </c>
      <c r="E9" s="69">
        <f t="shared" ref="E9:E30" si="0">D9/C9</f>
        <v>0.69719329538789143</v>
      </c>
      <c r="F9" s="83">
        <v>1607.5345500000001</v>
      </c>
      <c r="G9" s="84">
        <v>1637.013142327</v>
      </c>
      <c r="H9" s="69">
        <f t="shared" ref="H9:H31" si="1">G9/F9</f>
        <v>1.0183377659453725</v>
      </c>
      <c r="I9" s="81">
        <v>811.80449999999996</v>
      </c>
      <c r="J9" s="77">
        <v>533.79079999999999</v>
      </c>
      <c r="K9" s="78">
        <f t="shared" ref="K9:K31" si="2">J9/I9</f>
        <v>0.65753614324631116</v>
      </c>
      <c r="L9" s="83">
        <v>4962.2356</v>
      </c>
      <c r="M9" s="84">
        <f>D9+G9+J9</f>
        <v>3943.6943678520001</v>
      </c>
      <c r="N9" s="69">
        <f t="shared" ref="N9:N31" si="3">M9/L9</f>
        <v>0.79474146045222038</v>
      </c>
      <c r="Q9">
        <f>J9/10000</f>
        <v>5.3379080000000002E-2</v>
      </c>
    </row>
    <row r="10" spans="2:17" ht="30.75" customHeight="1">
      <c r="B10" s="4" t="s">
        <v>12</v>
      </c>
      <c r="C10" s="67">
        <v>2082.5</v>
      </c>
      <c r="D10" s="76">
        <v>1806.9964</v>
      </c>
      <c r="E10" s="86">
        <f t="shared" si="0"/>
        <v>0.86770535414165662</v>
      </c>
      <c r="F10" s="85">
        <v>178</v>
      </c>
      <c r="G10" s="68">
        <v>155.22020000000001</v>
      </c>
      <c r="H10" s="86">
        <f t="shared" si="1"/>
        <v>0.87202359550561803</v>
      </c>
      <c r="I10" s="82">
        <v>359.5</v>
      </c>
      <c r="J10" s="68">
        <v>278.363675</v>
      </c>
      <c r="K10" s="79">
        <f t="shared" si="2"/>
        <v>0.77430785813630043</v>
      </c>
      <c r="L10" s="85">
        <v>2620</v>
      </c>
      <c r="M10" s="68">
        <f t="shared" ref="M10:M30" si="4">D10+G10+J10</f>
        <v>2240.5802749999998</v>
      </c>
      <c r="N10" s="86">
        <f t="shared" si="3"/>
        <v>0.85518331106870227</v>
      </c>
      <c r="Q10">
        <f t="shared" ref="Q10:Q30" si="5">J10/10000</f>
        <v>2.78363675E-2</v>
      </c>
    </row>
    <row r="11" spans="2:17" ht="30.75" customHeight="1">
      <c r="B11" s="6" t="s">
        <v>13</v>
      </c>
      <c r="C11" s="67">
        <v>3028.8683000000001</v>
      </c>
      <c r="D11" s="76">
        <v>2763.3317000000002</v>
      </c>
      <c r="E11" s="86">
        <f t="shared" si="0"/>
        <v>0.91233141434376663</v>
      </c>
      <c r="F11" s="85">
        <v>659.62160999999992</v>
      </c>
      <c r="G11" s="68">
        <v>608.17139999999995</v>
      </c>
      <c r="H11" s="86">
        <f t="shared" si="1"/>
        <v>0.92200041778497832</v>
      </c>
      <c r="I11" s="82">
        <v>1278.1387500000001</v>
      </c>
      <c r="J11" s="68">
        <v>1011.1124</v>
      </c>
      <c r="K11" s="79">
        <f t="shared" si="2"/>
        <v>0.79108187589179968</v>
      </c>
      <c r="L11" s="85">
        <v>4966.6286599999994</v>
      </c>
      <c r="M11" s="68">
        <f t="shared" si="4"/>
        <v>4382.6154999999999</v>
      </c>
      <c r="N11" s="86">
        <f t="shared" si="3"/>
        <v>0.88241255789797668</v>
      </c>
      <c r="Q11">
        <f t="shared" si="5"/>
        <v>0.10111123999999999</v>
      </c>
    </row>
    <row r="12" spans="2:17" ht="30.75" customHeight="1">
      <c r="B12" s="6" t="s">
        <v>14</v>
      </c>
      <c r="C12" s="67">
        <v>1552.6</v>
      </c>
      <c r="D12" s="76">
        <v>1728.7928469999999</v>
      </c>
      <c r="E12" s="86">
        <f t="shared" si="0"/>
        <v>1.113482446863326</v>
      </c>
      <c r="F12" s="85">
        <v>349.5</v>
      </c>
      <c r="G12" s="68">
        <v>192.52444</v>
      </c>
      <c r="H12" s="86">
        <f t="shared" si="1"/>
        <v>0.55085676680972817</v>
      </c>
      <c r="I12" s="82">
        <v>106.5013175</v>
      </c>
      <c r="J12" s="68">
        <v>141.11626299999998</v>
      </c>
      <c r="K12" s="79">
        <f t="shared" si="2"/>
        <v>1.325018941667083</v>
      </c>
      <c r="L12" s="85">
        <v>2008.6013175000001</v>
      </c>
      <c r="M12" s="68">
        <f t="shared" si="4"/>
        <v>2062.4335499999997</v>
      </c>
      <c r="N12" s="86">
        <f t="shared" si="3"/>
        <v>1.0268008549187859</v>
      </c>
      <c r="Q12">
        <f t="shared" si="5"/>
        <v>1.4111626299999997E-2</v>
      </c>
    </row>
    <row r="13" spans="2:17" ht="30.75" customHeight="1">
      <c r="B13" s="6" t="s">
        <v>15</v>
      </c>
      <c r="C13" s="67">
        <v>2041.6382158024996</v>
      </c>
      <c r="D13" s="76">
        <v>1891.5092999999999</v>
      </c>
      <c r="E13" s="86">
        <f t="shared" si="0"/>
        <v>0.92646644511231924</v>
      </c>
      <c r="F13" s="85">
        <v>356.64524999999998</v>
      </c>
      <c r="G13" s="68">
        <v>313.6454</v>
      </c>
      <c r="H13" s="86">
        <f t="shared" si="1"/>
        <v>0.8794324332091904</v>
      </c>
      <c r="I13" s="82">
        <v>130.20000635</v>
      </c>
      <c r="J13" s="68">
        <v>62.43985</v>
      </c>
      <c r="K13" s="79">
        <f t="shared" si="2"/>
        <v>0.47956871701028148</v>
      </c>
      <c r="L13" s="85">
        <v>2528.6834721525001</v>
      </c>
      <c r="M13" s="68">
        <f t="shared" si="4"/>
        <v>2267.5945500000003</v>
      </c>
      <c r="N13" s="86">
        <f t="shared" si="3"/>
        <v>0.8967490692181207</v>
      </c>
      <c r="Q13">
        <f t="shared" si="5"/>
        <v>6.2439849999999996E-3</v>
      </c>
    </row>
    <row r="14" spans="2:17" ht="30.75" customHeight="1">
      <c r="B14" s="6" t="s">
        <v>16</v>
      </c>
      <c r="C14" s="67">
        <v>2081.6750000000002</v>
      </c>
      <c r="D14" s="76">
        <v>971.14290000000005</v>
      </c>
      <c r="E14" s="86">
        <f t="shared" si="0"/>
        <v>0.46651994187373147</v>
      </c>
      <c r="F14" s="85">
        <v>600.303</v>
      </c>
      <c r="G14" s="68">
        <v>681.95389999999998</v>
      </c>
      <c r="H14" s="86">
        <f t="shared" si="1"/>
        <v>1.1360161451800175</v>
      </c>
      <c r="I14" s="82">
        <v>362.65100000000001</v>
      </c>
      <c r="J14" s="68">
        <v>32.462299999999999</v>
      </c>
      <c r="K14" s="79">
        <f t="shared" si="2"/>
        <v>8.9513885250557687E-2</v>
      </c>
      <c r="L14" s="85">
        <v>3044.6289999999999</v>
      </c>
      <c r="M14" s="68">
        <f t="shared" si="4"/>
        <v>1685.5590999999999</v>
      </c>
      <c r="N14" s="86">
        <f t="shared" si="3"/>
        <v>0.55361723875059987</v>
      </c>
      <c r="Q14">
        <f t="shared" si="5"/>
        <v>3.2462299999999997E-3</v>
      </c>
    </row>
    <row r="15" spans="2:17" ht="30.75" customHeight="1">
      <c r="B15" s="6" t="s">
        <v>17</v>
      </c>
      <c r="C15" s="67">
        <v>3337.6252244920001</v>
      </c>
      <c r="D15" s="76">
        <v>2695.3560000000002</v>
      </c>
      <c r="E15" s="86">
        <f t="shared" si="0"/>
        <v>0.80756700309581464</v>
      </c>
      <c r="F15" s="85">
        <v>543.54979630000003</v>
      </c>
      <c r="G15" s="68">
        <v>303.41379999999998</v>
      </c>
      <c r="H15" s="86">
        <f t="shared" si="1"/>
        <v>0.55820791777564682</v>
      </c>
      <c r="I15" s="82">
        <v>250.99997599999998</v>
      </c>
      <c r="J15" s="68">
        <v>212.71119999999999</v>
      </c>
      <c r="K15" s="79">
        <f t="shared" si="2"/>
        <v>0.84745506111124091</v>
      </c>
      <c r="L15" s="85">
        <v>4132.3749967920003</v>
      </c>
      <c r="M15" s="68">
        <f t="shared" si="4"/>
        <v>3211.4810000000002</v>
      </c>
      <c r="N15" s="86">
        <f t="shared" si="3"/>
        <v>0.77715139659229904</v>
      </c>
      <c r="Q15">
        <f t="shared" si="5"/>
        <v>2.1271119999999998E-2</v>
      </c>
    </row>
    <row r="16" spans="2:17" ht="30.75" customHeight="1">
      <c r="B16" s="6" t="s">
        <v>18</v>
      </c>
      <c r="C16" s="67">
        <v>1699.1124</v>
      </c>
      <c r="D16" s="76">
        <v>1056.7606000000001</v>
      </c>
      <c r="E16" s="86">
        <f t="shared" si="0"/>
        <v>0.62194861269919521</v>
      </c>
      <c r="F16" s="85">
        <v>438.17059999999998</v>
      </c>
      <c r="G16" s="68">
        <v>342.82240000000002</v>
      </c>
      <c r="H16" s="86">
        <f t="shared" si="1"/>
        <v>0.78239480238975423</v>
      </c>
      <c r="I16" s="82">
        <v>154.81075000000001</v>
      </c>
      <c r="J16" s="68">
        <v>40.289499999999997</v>
      </c>
      <c r="K16" s="79">
        <f t="shared" si="2"/>
        <v>0.26025001493759309</v>
      </c>
      <c r="L16" s="85">
        <v>2292.09375</v>
      </c>
      <c r="M16" s="68">
        <f t="shared" si="4"/>
        <v>1439.8725000000002</v>
      </c>
      <c r="N16" s="86">
        <f t="shared" si="3"/>
        <v>0.6281909280543172</v>
      </c>
      <c r="Q16">
        <f t="shared" si="5"/>
        <v>4.0289499999999999E-3</v>
      </c>
    </row>
    <row r="17" spans="2:17" ht="30.75" customHeight="1">
      <c r="B17" s="6" t="s">
        <v>19</v>
      </c>
      <c r="C17" s="67">
        <v>5321.72</v>
      </c>
      <c r="D17" s="76">
        <v>2047.855414784</v>
      </c>
      <c r="E17" s="86">
        <f t="shared" si="0"/>
        <v>0.38481081582345555</v>
      </c>
      <c r="F17" s="85">
        <v>875.21500000000003</v>
      </c>
      <c r="G17" s="68">
        <v>1219.1675647</v>
      </c>
      <c r="H17" s="86">
        <f t="shared" si="1"/>
        <v>1.3929920816028061</v>
      </c>
      <c r="I17" s="82">
        <v>556.85</v>
      </c>
      <c r="J17" s="68">
        <v>566.53760490000002</v>
      </c>
      <c r="K17" s="79">
        <f t="shared" si="2"/>
        <v>1.0173971534524557</v>
      </c>
      <c r="L17" s="85">
        <v>6753.7849999999999</v>
      </c>
      <c r="M17" s="68">
        <f t="shared" si="4"/>
        <v>3833.5605843839999</v>
      </c>
      <c r="N17" s="86">
        <f t="shared" si="3"/>
        <v>0.56761661562871779</v>
      </c>
      <c r="Q17">
        <f t="shared" si="5"/>
        <v>5.6653760490000003E-2</v>
      </c>
    </row>
    <row r="18" spans="2:17" ht="30.75" customHeight="1">
      <c r="B18" s="6" t="s">
        <v>20</v>
      </c>
      <c r="C18" s="67">
        <v>3411.7750000000001</v>
      </c>
      <c r="D18" s="76">
        <v>1684.9673039209999</v>
      </c>
      <c r="E18" s="86">
        <f t="shared" si="0"/>
        <v>0.49386823689164727</v>
      </c>
      <c r="F18" s="85">
        <v>1673.8</v>
      </c>
      <c r="G18" s="68">
        <v>2262.4038576469197</v>
      </c>
      <c r="H18" s="86">
        <f t="shared" si="1"/>
        <v>1.3516572216793643</v>
      </c>
      <c r="I18" s="82">
        <v>1518.1257673749999</v>
      </c>
      <c r="J18" s="68">
        <v>1497.6487113000001</v>
      </c>
      <c r="K18" s="79">
        <f t="shared" si="2"/>
        <v>0.98651162076617216</v>
      </c>
      <c r="L18" s="85">
        <v>6603.7007673749995</v>
      </c>
      <c r="M18" s="68">
        <f t="shared" si="4"/>
        <v>5445.0198728679197</v>
      </c>
      <c r="N18" s="86">
        <f t="shared" si="3"/>
        <v>0.82454067267380737</v>
      </c>
      <c r="Q18">
        <f t="shared" si="5"/>
        <v>0.14976487113</v>
      </c>
    </row>
    <row r="19" spans="2:17" s="7" customFormat="1" ht="30.75" customHeight="1">
      <c r="B19" s="6" t="s">
        <v>21</v>
      </c>
      <c r="C19" s="67">
        <v>2168.4011500000001</v>
      </c>
      <c r="D19" s="76">
        <v>2049.3496537189999</v>
      </c>
      <c r="E19" s="86">
        <f t="shared" si="0"/>
        <v>0.94509710701776728</v>
      </c>
      <c r="F19" s="85">
        <v>768.80044999999996</v>
      </c>
      <c r="G19" s="68">
        <v>609.47092774400005</v>
      </c>
      <c r="H19" s="86">
        <f t="shared" si="1"/>
        <v>0.79275568548899789</v>
      </c>
      <c r="I19" s="82">
        <v>550.00355000000002</v>
      </c>
      <c r="J19" s="68">
        <v>182.50965650000001</v>
      </c>
      <c r="K19" s="79">
        <f t="shared" si="2"/>
        <v>0.33183359725587225</v>
      </c>
      <c r="L19" s="85">
        <v>3487.2051499999998</v>
      </c>
      <c r="M19" s="68">
        <f t="shared" si="4"/>
        <v>2841.3302379629999</v>
      </c>
      <c r="N19" s="86">
        <f t="shared" si="3"/>
        <v>0.8147872338290737</v>
      </c>
      <c r="Q19">
        <f t="shared" si="5"/>
        <v>1.8250965649999999E-2</v>
      </c>
    </row>
    <row r="20" spans="2:17" s="7" customFormat="1" ht="30.75" customHeight="1">
      <c r="B20" s="6" t="s">
        <v>22</v>
      </c>
      <c r="C20" s="67">
        <v>8882.5226500000008</v>
      </c>
      <c r="D20" s="76">
        <v>3986.0455999999999</v>
      </c>
      <c r="E20" s="86">
        <f t="shared" si="0"/>
        <v>0.44875152668482071</v>
      </c>
      <c r="F20" s="85">
        <v>8159.75</v>
      </c>
      <c r="G20" s="68">
        <v>16284.834800000001</v>
      </c>
      <c r="H20" s="86">
        <f t="shared" si="1"/>
        <v>1.9957516835687368</v>
      </c>
      <c r="I20" s="82">
        <v>7349.2550000000001</v>
      </c>
      <c r="J20" s="68">
        <v>1925.0129999999999</v>
      </c>
      <c r="K20" s="79">
        <f t="shared" si="2"/>
        <v>0.26193308029181189</v>
      </c>
      <c r="L20" s="85">
        <v>24391.52765</v>
      </c>
      <c r="M20" s="68">
        <f t="shared" si="4"/>
        <v>22195.893400000001</v>
      </c>
      <c r="N20" s="86">
        <f t="shared" si="3"/>
        <v>0.90998373363465823</v>
      </c>
      <c r="Q20">
        <f t="shared" si="5"/>
        <v>0.19250129999999999</v>
      </c>
    </row>
    <row r="21" spans="2:17" ht="30.75" customHeight="1">
      <c r="B21" s="6" t="s">
        <v>23</v>
      </c>
      <c r="C21" s="67">
        <v>2319.6248000000001</v>
      </c>
      <c r="D21" s="76">
        <v>1889.9948999999999</v>
      </c>
      <c r="E21" s="86">
        <f t="shared" si="0"/>
        <v>0.81478474449833438</v>
      </c>
      <c r="F21" s="85">
        <v>342.46</v>
      </c>
      <c r="G21" s="68">
        <v>225.66810000000001</v>
      </c>
      <c r="H21" s="86">
        <f t="shared" si="1"/>
        <v>0.65896192256029906</v>
      </c>
      <c r="I21" s="82">
        <v>121.485</v>
      </c>
      <c r="J21" s="68">
        <v>38.733899999999998</v>
      </c>
      <c r="K21" s="79">
        <f t="shared" si="2"/>
        <v>0.31883689344363503</v>
      </c>
      <c r="L21" s="85">
        <v>2783.5698000000002</v>
      </c>
      <c r="M21" s="68">
        <f t="shared" si="4"/>
        <v>2154.3969000000002</v>
      </c>
      <c r="N21" s="86">
        <f t="shared" si="3"/>
        <v>0.77396905944302175</v>
      </c>
      <c r="Q21">
        <f t="shared" si="5"/>
        <v>3.87339E-3</v>
      </c>
    </row>
    <row r="22" spans="2:17" ht="30.75" customHeight="1">
      <c r="B22" s="6" t="s">
        <v>24</v>
      </c>
      <c r="C22" s="67">
        <v>3625.19</v>
      </c>
      <c r="D22" s="76">
        <v>2376.3326999999999</v>
      </c>
      <c r="E22" s="86">
        <f t="shared" si="0"/>
        <v>0.65550569763239996</v>
      </c>
      <c r="F22" s="85">
        <v>920.45230000000004</v>
      </c>
      <c r="G22" s="68">
        <v>556.94349999999997</v>
      </c>
      <c r="H22" s="86">
        <f t="shared" si="1"/>
        <v>0.6050758958394693</v>
      </c>
      <c r="I22" s="82">
        <v>421.12</v>
      </c>
      <c r="J22" s="68">
        <v>33.944099999999999</v>
      </c>
      <c r="K22" s="79">
        <f t="shared" si="2"/>
        <v>8.0604340805471117E-2</v>
      </c>
      <c r="L22" s="85">
        <v>4966.7623000000003</v>
      </c>
      <c r="M22" s="68">
        <f t="shared" si="4"/>
        <v>2967.2203</v>
      </c>
      <c r="N22" s="86">
        <f t="shared" si="3"/>
        <v>0.59741540278664029</v>
      </c>
      <c r="Q22">
        <f t="shared" si="5"/>
        <v>3.39441E-3</v>
      </c>
    </row>
    <row r="23" spans="2:17" ht="30.75" customHeight="1">
      <c r="B23" s="6" t="s">
        <v>25</v>
      </c>
      <c r="C23" s="67">
        <v>1596.3649349774571</v>
      </c>
      <c r="D23" s="76">
        <v>623.21320000000003</v>
      </c>
      <c r="E23" s="86">
        <f t="shared" si="0"/>
        <v>0.39039519494882957</v>
      </c>
      <c r="F23" s="85">
        <v>959.87844701554218</v>
      </c>
      <c r="G23" s="68">
        <v>862.90487699999994</v>
      </c>
      <c r="H23" s="86">
        <f t="shared" si="1"/>
        <v>0.89897307277077343</v>
      </c>
      <c r="I23" s="82">
        <v>569.2800135058576</v>
      </c>
      <c r="J23" s="68">
        <v>188.15219999999999</v>
      </c>
      <c r="K23" s="79">
        <f t="shared" si="2"/>
        <v>0.33050905623979721</v>
      </c>
      <c r="L23" s="85">
        <v>3125.5234178103574</v>
      </c>
      <c r="M23" s="68">
        <f t="shared" si="4"/>
        <v>1674.2702770000001</v>
      </c>
      <c r="N23" s="86">
        <f t="shared" si="3"/>
        <v>0.53567676615679971</v>
      </c>
      <c r="Q23">
        <f t="shared" si="5"/>
        <v>1.8815220000000001E-2</v>
      </c>
    </row>
    <row r="24" spans="2:17" ht="30.75" customHeight="1">
      <c r="B24" s="6" t="s">
        <v>26</v>
      </c>
      <c r="C24" s="67">
        <v>1990.26935</v>
      </c>
      <c r="D24" s="76">
        <v>1794.7091</v>
      </c>
      <c r="E24" s="86">
        <f t="shared" si="0"/>
        <v>0.9017418170058239</v>
      </c>
      <c r="F24" s="85">
        <v>77.471999999999994</v>
      </c>
      <c r="G24" s="68">
        <v>157.9907</v>
      </c>
      <c r="H24" s="86">
        <f t="shared" si="1"/>
        <v>2.0393264663362247</v>
      </c>
      <c r="I24" s="82">
        <v>90.072649999999996</v>
      </c>
      <c r="J24" s="68">
        <v>172.49520000000001</v>
      </c>
      <c r="K24" s="79">
        <f t="shared" si="2"/>
        <v>1.9150674483319856</v>
      </c>
      <c r="L24" s="85">
        <v>2157.8139999999999</v>
      </c>
      <c r="M24" s="68">
        <f t="shared" si="4"/>
        <v>2125.1950000000002</v>
      </c>
      <c r="N24" s="86">
        <f t="shared" si="3"/>
        <v>0.98488331246344696</v>
      </c>
      <c r="Q24">
        <f t="shared" si="5"/>
        <v>1.7249520000000001E-2</v>
      </c>
    </row>
    <row r="25" spans="2:17" ht="30.75" customHeight="1">
      <c r="B25" s="6" t="s">
        <v>27</v>
      </c>
      <c r="C25" s="67">
        <v>1553.26</v>
      </c>
      <c r="D25" s="76">
        <v>630.64909999999998</v>
      </c>
      <c r="E25" s="86">
        <f t="shared" si="0"/>
        <v>0.40601644283635707</v>
      </c>
      <c r="F25" s="85">
        <v>376.44</v>
      </c>
      <c r="G25" s="68">
        <v>235.49780000000001</v>
      </c>
      <c r="H25" s="86">
        <f t="shared" si="1"/>
        <v>0.62559186058867289</v>
      </c>
      <c r="I25" s="82">
        <v>404.6</v>
      </c>
      <c r="J25" s="68">
        <v>61.4544</v>
      </c>
      <c r="K25" s="79">
        <f t="shared" si="2"/>
        <v>0.15188927335640137</v>
      </c>
      <c r="L25" s="85">
        <v>2334.3000000000002</v>
      </c>
      <c r="M25" s="68">
        <f t="shared" si="4"/>
        <v>927.60129999999992</v>
      </c>
      <c r="N25" s="86">
        <f t="shared" si="3"/>
        <v>0.39737878593154258</v>
      </c>
      <c r="Q25">
        <f t="shared" si="5"/>
        <v>6.1454400000000003E-3</v>
      </c>
    </row>
    <row r="26" spans="2:17" ht="30.75" customHeight="1">
      <c r="B26" s="6" t="s">
        <v>28</v>
      </c>
      <c r="C26" s="67">
        <v>353.55500000000001</v>
      </c>
      <c r="D26" s="76">
        <v>230.02209999999999</v>
      </c>
      <c r="E26" s="86">
        <f t="shared" si="0"/>
        <v>0.65059778535164259</v>
      </c>
      <c r="F26" s="85">
        <v>261.67500000000001</v>
      </c>
      <c r="G26" s="68">
        <v>237.66069999999999</v>
      </c>
      <c r="H26" s="86">
        <f t="shared" si="1"/>
        <v>0.90822852775389307</v>
      </c>
      <c r="I26" s="82">
        <v>82.091099999999997</v>
      </c>
      <c r="J26" s="68">
        <v>34.445099999999996</v>
      </c>
      <c r="K26" s="79">
        <f t="shared" si="2"/>
        <v>0.41959603416204677</v>
      </c>
      <c r="L26" s="85">
        <v>697.3211</v>
      </c>
      <c r="M26" s="68">
        <f t="shared" si="4"/>
        <v>502.12789999999995</v>
      </c>
      <c r="N26" s="86">
        <f t="shared" si="3"/>
        <v>0.72008132265035429</v>
      </c>
      <c r="Q26">
        <f t="shared" si="5"/>
        <v>3.4445099999999996E-3</v>
      </c>
    </row>
    <row r="27" spans="2:17" s="1" customFormat="1" ht="30.75" customHeight="1">
      <c r="B27" s="9" t="s">
        <v>29</v>
      </c>
      <c r="C27" s="67">
        <v>5557.8532999999998</v>
      </c>
      <c r="D27" s="76">
        <v>4120.6477827604949</v>
      </c>
      <c r="E27" s="87">
        <f t="shared" si="0"/>
        <v>0.7414099581866429</v>
      </c>
      <c r="F27" s="85">
        <v>968.83474999999999</v>
      </c>
      <c r="G27" s="68">
        <v>1882.1409443118966</v>
      </c>
      <c r="H27" s="87">
        <f t="shared" si="1"/>
        <v>1.9426852146993041</v>
      </c>
      <c r="I27" s="82">
        <v>1947.3025500000001</v>
      </c>
      <c r="J27" s="68">
        <v>1471</v>
      </c>
      <c r="K27" s="80">
        <f t="shared" si="2"/>
        <v>0.75540393042673304</v>
      </c>
      <c r="L27" s="85">
        <v>8473.9905999999992</v>
      </c>
      <c r="M27" s="68">
        <f t="shared" si="4"/>
        <v>7473.7887270723913</v>
      </c>
      <c r="N27" s="87">
        <f t="shared" si="3"/>
        <v>0.88196802189896129</v>
      </c>
      <c r="Q27">
        <f t="shared" si="5"/>
        <v>0.14710000000000001</v>
      </c>
    </row>
    <row r="28" spans="2:17" ht="30.75" customHeight="1">
      <c r="B28" s="6" t="s">
        <v>30</v>
      </c>
      <c r="C28" s="67">
        <v>1350.4349999999999</v>
      </c>
      <c r="D28" s="76">
        <v>699.45330000000001</v>
      </c>
      <c r="E28" s="86">
        <f t="shared" si="0"/>
        <v>0.51794666163125214</v>
      </c>
      <c r="F28" s="85">
        <v>339.73</v>
      </c>
      <c r="G28" s="68">
        <v>205.32490000000001</v>
      </c>
      <c r="H28" s="86">
        <f t="shared" si="1"/>
        <v>0.60437671091749334</v>
      </c>
      <c r="I28" s="82">
        <v>214.43</v>
      </c>
      <c r="J28" s="68">
        <v>72.810719999999989</v>
      </c>
      <c r="K28" s="79">
        <f t="shared" si="2"/>
        <v>0.33955472648416729</v>
      </c>
      <c r="L28" s="85">
        <v>1904.595</v>
      </c>
      <c r="M28" s="68">
        <f t="shared" si="4"/>
        <v>977.58891999999992</v>
      </c>
      <c r="N28" s="86">
        <f t="shared" si="3"/>
        <v>0.51327915908631494</v>
      </c>
      <c r="Q28">
        <f t="shared" si="5"/>
        <v>7.2810719999999987E-3</v>
      </c>
    </row>
    <row r="29" spans="2:17" ht="30.75" customHeight="1">
      <c r="B29" s="4" t="s">
        <v>31</v>
      </c>
      <c r="C29" s="67">
        <v>5850.4885000000004</v>
      </c>
      <c r="D29" s="76">
        <v>2194.9072000000001</v>
      </c>
      <c r="E29" s="86">
        <f t="shared" si="0"/>
        <v>0.37516648396112562</v>
      </c>
      <c r="F29" s="85">
        <v>685.35619999999994</v>
      </c>
      <c r="G29" s="68">
        <v>827.447</v>
      </c>
      <c r="H29" s="86">
        <f t="shared" si="1"/>
        <v>1.2073240163290273</v>
      </c>
      <c r="I29" s="82">
        <v>622.22595000000001</v>
      </c>
      <c r="J29" s="68">
        <v>147.8202</v>
      </c>
      <c r="K29" s="79">
        <f t="shared" si="2"/>
        <v>0.23756675529202856</v>
      </c>
      <c r="L29" s="85">
        <v>7158.0706499999997</v>
      </c>
      <c r="M29" s="68">
        <f t="shared" si="4"/>
        <v>3170.1744000000003</v>
      </c>
      <c r="N29" s="86">
        <f t="shared" si="3"/>
        <v>0.4428811274725265</v>
      </c>
      <c r="Q29">
        <f t="shared" si="5"/>
        <v>1.478202E-2</v>
      </c>
    </row>
    <row r="30" spans="2:17" ht="30.75" customHeight="1" thickBot="1">
      <c r="B30" s="70" t="s">
        <v>32</v>
      </c>
      <c r="C30" s="71">
        <v>3070.4396000000002</v>
      </c>
      <c r="D30" s="90">
        <v>2121.8434000000002</v>
      </c>
      <c r="E30" s="91">
        <f t="shared" si="0"/>
        <v>0.69105524824523501</v>
      </c>
      <c r="F30" s="92">
        <v>338.10005000000001</v>
      </c>
      <c r="G30" s="72">
        <v>192.36240000000001</v>
      </c>
      <c r="H30" s="91">
        <f t="shared" si="1"/>
        <v>0.56895111373097995</v>
      </c>
      <c r="I30" s="93">
        <v>1227.5199</v>
      </c>
      <c r="J30" s="72">
        <v>43.419607999999997</v>
      </c>
      <c r="K30" s="94">
        <f t="shared" si="2"/>
        <v>3.5371815968115873E-2</v>
      </c>
      <c r="L30" s="92">
        <v>4636.0595499999999</v>
      </c>
      <c r="M30" s="72">
        <f t="shared" si="4"/>
        <v>2357.6254080000003</v>
      </c>
      <c r="N30" s="91">
        <f t="shared" si="3"/>
        <v>0.50854079473590896</v>
      </c>
      <c r="Q30">
        <f t="shared" si="5"/>
        <v>4.3419608E-3</v>
      </c>
    </row>
    <row r="31" spans="2:17" s="61" customFormat="1" ht="30.75" customHeight="1" thickBot="1">
      <c r="B31" s="73" t="s">
        <v>33</v>
      </c>
      <c r="C31" s="95">
        <f>SUM(C9:C30)</f>
        <v>65418.814975271962</v>
      </c>
      <c r="D31" s="74">
        <f>SUM(D9:D30)</f>
        <v>41136.770927709491</v>
      </c>
      <c r="E31" s="75">
        <f>D31/C31</f>
        <v>0.62882170738279219</v>
      </c>
      <c r="F31" s="95">
        <f>SUM(F9:F30)</f>
        <v>21481.289003315542</v>
      </c>
      <c r="G31" s="74">
        <f>SUM(G9:G30)</f>
        <v>29994.582753729817</v>
      </c>
      <c r="H31" s="75">
        <f t="shared" si="1"/>
        <v>1.3963120532059452</v>
      </c>
      <c r="I31" s="96">
        <f>SUM(I9:I30)</f>
        <v>19128.967780730858</v>
      </c>
      <c r="J31" s="74">
        <f>SUM(J9:J30)</f>
        <v>8748.2703886999989</v>
      </c>
      <c r="K31" s="97">
        <f t="shared" si="2"/>
        <v>0.45733102219516386</v>
      </c>
      <c r="L31" s="95">
        <v>106029.47178162987</v>
      </c>
      <c r="M31" s="74">
        <f>SUM(M9:M30)</f>
        <v>79879.624070139325</v>
      </c>
      <c r="N31" s="75">
        <f t="shared" si="3"/>
        <v>0.75337189488836886</v>
      </c>
    </row>
    <row r="32" spans="2:17" ht="30.6" hidden="1" customHeight="1">
      <c r="B32" s="61"/>
      <c r="C32" s="61"/>
      <c r="D32" s="61"/>
      <c r="F32" s="61"/>
      <c r="G32" s="62"/>
      <c r="I32" s="61"/>
      <c r="J32" s="61"/>
      <c r="L32" s="61"/>
      <c r="M32" s="61"/>
    </row>
    <row r="33" spans="1:16" hidden="1"/>
    <row r="34" spans="1:16" ht="15" hidden="1" thickBot="1"/>
    <row r="35" spans="1:16" ht="25.2" hidden="1" thickBot="1">
      <c r="B35" s="101" t="s">
        <v>0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</row>
    <row r="36" spans="1:16" ht="25.2" hidden="1" thickBot="1">
      <c r="B36" s="104" t="s">
        <v>1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</row>
    <row r="37" spans="1:16" ht="18" hidden="1" thickBot="1">
      <c r="B37" s="107" t="s">
        <v>34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1:16" hidden="1">
      <c r="B38" s="110" t="s">
        <v>3</v>
      </c>
      <c r="C38" s="113" t="s">
        <v>4</v>
      </c>
      <c r="D38" s="114"/>
      <c r="E38" s="115"/>
      <c r="F38" s="113" t="s">
        <v>5</v>
      </c>
      <c r="G38" s="114"/>
      <c r="H38" s="115"/>
      <c r="I38" s="113" t="s">
        <v>6</v>
      </c>
      <c r="J38" s="114"/>
      <c r="K38" s="115"/>
      <c r="L38" s="113" t="s">
        <v>7</v>
      </c>
      <c r="M38" s="114"/>
      <c r="N38" s="115"/>
    </row>
    <row r="39" spans="1:16" ht="78.75" hidden="1" customHeight="1" thickBot="1">
      <c r="B39" s="111"/>
      <c r="C39" s="116"/>
      <c r="D39" s="117"/>
      <c r="E39" s="118"/>
      <c r="F39" s="116"/>
      <c r="G39" s="117"/>
      <c r="H39" s="118"/>
      <c r="I39" s="116"/>
      <c r="J39" s="117"/>
      <c r="K39" s="118"/>
      <c r="L39" s="116"/>
      <c r="M39" s="117"/>
      <c r="N39" s="118"/>
    </row>
    <row r="40" spans="1:16" ht="15.6" hidden="1" thickBot="1">
      <c r="B40" s="111"/>
      <c r="C40" s="98">
        <v>1</v>
      </c>
      <c r="D40" s="99"/>
      <c r="E40" s="100"/>
      <c r="F40" s="98">
        <v>2</v>
      </c>
      <c r="G40" s="99"/>
      <c r="H40" s="100"/>
      <c r="I40" s="98">
        <v>3</v>
      </c>
      <c r="J40" s="99"/>
      <c r="K40" s="100"/>
      <c r="L40" s="98">
        <v>4</v>
      </c>
      <c r="M40" s="99"/>
      <c r="N40" s="100"/>
    </row>
    <row r="41" spans="1:16" ht="28.2" hidden="1" thickBot="1">
      <c r="B41" s="112"/>
      <c r="C41" s="2" t="s">
        <v>8</v>
      </c>
      <c r="D41" s="2" t="s">
        <v>9</v>
      </c>
      <c r="E41" s="64" t="s">
        <v>10</v>
      </c>
      <c r="F41" s="2" t="s">
        <v>8</v>
      </c>
      <c r="G41" s="3" t="s">
        <v>9</v>
      </c>
      <c r="H41" s="64" t="s">
        <v>10</v>
      </c>
      <c r="I41" s="2" t="s">
        <v>8</v>
      </c>
      <c r="J41" s="2" t="s">
        <v>9</v>
      </c>
      <c r="K41" s="64" t="s">
        <v>10</v>
      </c>
      <c r="L41" s="2" t="s">
        <v>8</v>
      </c>
      <c r="M41" s="2" t="s">
        <v>9</v>
      </c>
      <c r="N41" s="64" t="s">
        <v>10</v>
      </c>
    </row>
    <row r="42" spans="1:16" s="7" customFormat="1" ht="25.8" hidden="1" thickBot="1">
      <c r="A42" s="1"/>
      <c r="B42" s="9" t="s">
        <v>11</v>
      </c>
      <c r="C42" s="15">
        <v>25428965.5</v>
      </c>
      <c r="D42" s="16">
        <f>[1]Disbursement!D72</f>
        <v>17728904.255249999</v>
      </c>
      <c r="E42" s="10">
        <f>D42/C42</f>
        <v>0.69719329538789143</v>
      </c>
      <c r="F42" s="17">
        <v>16075345.5</v>
      </c>
      <c r="G42" s="18">
        <f>[1]Disbursement!R72</f>
        <v>16370131.42327</v>
      </c>
      <c r="H42" s="11">
        <f>G42/F42</f>
        <v>1.0183377659453727</v>
      </c>
      <c r="I42" s="19">
        <v>8118045</v>
      </c>
      <c r="J42" s="20">
        <f>[1]Disbursement!AJ72</f>
        <v>5337908</v>
      </c>
      <c r="K42" s="11">
        <f t="shared" ref="K42:K64" si="6">J42/I42</f>
        <v>0.65753614324631116</v>
      </c>
      <c r="L42" s="19">
        <v>49622356</v>
      </c>
      <c r="M42" s="13">
        <f>[1]Disbursement!AL72</f>
        <v>39430956.79152</v>
      </c>
      <c r="N42" s="11">
        <f t="shared" ref="N42:N64" si="7">M42/L42</f>
        <v>0.79462081146489694</v>
      </c>
      <c r="O42" s="1"/>
      <c r="P42" s="1"/>
    </row>
    <row r="43" spans="1:16" ht="25.8" hidden="1" thickBot="1">
      <c r="A43" s="1"/>
      <c r="B43" s="9" t="s">
        <v>12</v>
      </c>
      <c r="C43" s="21">
        <v>20825000</v>
      </c>
      <c r="D43" s="22">
        <f>[1]Disbursement!D145</f>
        <v>18069964</v>
      </c>
      <c r="E43" s="10">
        <f t="shared" ref="E43:E64" si="8">D43/C43</f>
        <v>0.86770535414165662</v>
      </c>
      <c r="F43" s="17">
        <v>1780000</v>
      </c>
      <c r="G43" s="23">
        <f>[1]Disbursement!R145</f>
        <v>1552202</v>
      </c>
      <c r="H43" s="11">
        <f t="shared" ref="H43:H64" si="9">G43/F43</f>
        <v>0.87202359550561803</v>
      </c>
      <c r="I43" s="19">
        <v>3595000</v>
      </c>
      <c r="J43" s="24">
        <f>[1]Disbursement!AJ145</f>
        <v>2783636.75</v>
      </c>
      <c r="K43" s="11">
        <f t="shared" si="6"/>
        <v>0.77430785813630043</v>
      </c>
      <c r="L43" s="19">
        <v>26200000</v>
      </c>
      <c r="M43" s="13">
        <f>[1]Disbursement!AL145</f>
        <v>22405802.75</v>
      </c>
      <c r="N43" s="11">
        <f t="shared" si="7"/>
        <v>0.85518331106870227</v>
      </c>
      <c r="O43" s="1"/>
      <c r="P43" s="1"/>
    </row>
    <row r="44" spans="1:16" ht="25.8" hidden="1" thickBot="1">
      <c r="A44" s="1"/>
      <c r="B44" s="9" t="s">
        <v>13</v>
      </c>
      <c r="C44" s="21">
        <v>30288683</v>
      </c>
      <c r="D44" s="22">
        <f>[1]Disbursement!D218</f>
        <v>27633317</v>
      </c>
      <c r="E44" s="10">
        <f t="shared" si="8"/>
        <v>0.91233141434376663</v>
      </c>
      <c r="F44" s="17">
        <v>6596216.0999999996</v>
      </c>
      <c r="G44" s="23">
        <f>[1]Disbursement!R218</f>
        <v>6087714</v>
      </c>
      <c r="H44" s="11">
        <f t="shared" si="9"/>
        <v>0.92291003019140028</v>
      </c>
      <c r="I44" s="19">
        <v>12781387.5</v>
      </c>
      <c r="J44" s="24">
        <f>[1]Disbursement!AJ218</f>
        <v>10111124</v>
      </c>
      <c r="K44" s="11">
        <f t="shared" si="6"/>
        <v>0.79108187589179968</v>
      </c>
      <c r="L44" s="19">
        <v>49666286.599999994</v>
      </c>
      <c r="M44" s="13">
        <f>[1]Disbursement!AL218</f>
        <v>43832155</v>
      </c>
      <c r="N44" s="11">
        <f t="shared" si="7"/>
        <v>0.88253336419155615</v>
      </c>
      <c r="O44" s="1"/>
      <c r="P44" s="1"/>
    </row>
    <row r="45" spans="1:16" ht="25.8" hidden="1" thickBot="1">
      <c r="A45" s="1"/>
      <c r="B45" s="9" t="s">
        <v>14</v>
      </c>
      <c r="C45" s="21">
        <v>15526000</v>
      </c>
      <c r="D45" s="22">
        <f>[1]Disbursement!D291</f>
        <v>17287928.469999999</v>
      </c>
      <c r="E45" s="10">
        <f t="shared" si="8"/>
        <v>1.113482446863326</v>
      </c>
      <c r="F45" s="17">
        <v>3495000</v>
      </c>
      <c r="G45" s="23">
        <f>[1]Disbursement!R291</f>
        <v>1927524.44</v>
      </c>
      <c r="H45" s="11">
        <f t="shared" si="9"/>
        <v>0.55150913876967089</v>
      </c>
      <c r="I45" s="19">
        <v>1065013.175</v>
      </c>
      <c r="J45" s="24">
        <f>[1]Disbursement!AJ291</f>
        <v>1411162.63</v>
      </c>
      <c r="K45" s="11">
        <f t="shared" si="6"/>
        <v>1.325018941667083</v>
      </c>
      <c r="L45" s="19">
        <v>20086013.175000001</v>
      </c>
      <c r="M45" s="13">
        <f>[1]Disbursement!AL291</f>
        <v>20626615.539999999</v>
      </c>
      <c r="N45" s="11">
        <f t="shared" si="7"/>
        <v>1.0269143687346007</v>
      </c>
      <c r="O45" s="1"/>
      <c r="P45" s="1"/>
    </row>
    <row r="46" spans="1:16" ht="25.8" hidden="1" thickBot="1">
      <c r="A46" s="1"/>
      <c r="B46" s="9" t="s">
        <v>15</v>
      </c>
      <c r="C46" s="21">
        <v>20416382.158024997</v>
      </c>
      <c r="D46" s="22">
        <f>[1]Disbursement!D364</f>
        <v>18915093</v>
      </c>
      <c r="E46" s="10">
        <f t="shared" si="8"/>
        <v>0.92646644511231924</v>
      </c>
      <c r="F46" s="17">
        <v>3568452.5</v>
      </c>
      <c r="G46" s="23">
        <f>[1]Disbursement!R364</f>
        <v>3139454</v>
      </c>
      <c r="H46" s="11">
        <f t="shared" si="9"/>
        <v>0.87978024087472095</v>
      </c>
      <c r="I46" s="19">
        <v>1302000.0634999999</v>
      </c>
      <c r="J46" s="24">
        <f>[1]Disbursement!AJ364</f>
        <v>624398.5</v>
      </c>
      <c r="K46" s="11">
        <f t="shared" si="6"/>
        <v>0.47956871701028148</v>
      </c>
      <c r="L46" s="19">
        <v>25286834.721525002</v>
      </c>
      <c r="M46" s="13">
        <f>[1]Disbursement!AL364</f>
        <v>22678945.5</v>
      </c>
      <c r="N46" s="11">
        <f t="shared" si="7"/>
        <v>0.89686770802891047</v>
      </c>
      <c r="O46" s="1"/>
      <c r="P46" s="1"/>
    </row>
    <row r="47" spans="1:16" ht="25.8" hidden="1" thickBot="1">
      <c r="A47" s="1"/>
      <c r="B47" s="9" t="s">
        <v>16</v>
      </c>
      <c r="C47" s="21">
        <v>20816750</v>
      </c>
      <c r="D47" s="22">
        <f>[1]Disbursement!D437</f>
        <v>9711429</v>
      </c>
      <c r="E47" s="10">
        <f t="shared" si="8"/>
        <v>0.46651994187373147</v>
      </c>
      <c r="F47" s="17">
        <v>6003030</v>
      </c>
      <c r="G47" s="23">
        <f>[1]Disbursement!R437</f>
        <v>6819539</v>
      </c>
      <c r="H47" s="11">
        <f t="shared" si="9"/>
        <v>1.1360161451800175</v>
      </c>
      <c r="I47" s="19">
        <v>3626510</v>
      </c>
      <c r="J47" s="24">
        <f>[1]Disbursement!AJ437</f>
        <v>324623</v>
      </c>
      <c r="K47" s="11">
        <f t="shared" si="6"/>
        <v>8.9513885250557701E-2</v>
      </c>
      <c r="L47" s="19">
        <v>30446290</v>
      </c>
      <c r="M47" s="13">
        <f>[1]Disbursement!AL437</f>
        <v>16855591</v>
      </c>
      <c r="N47" s="11">
        <f t="shared" si="7"/>
        <v>0.55361723875059987</v>
      </c>
      <c r="O47" s="1"/>
      <c r="P47" s="1"/>
    </row>
    <row r="48" spans="1:16" ht="25.8" hidden="1" thickBot="1">
      <c r="A48" s="1"/>
      <c r="B48" s="9" t="s">
        <v>17</v>
      </c>
      <c r="C48" s="21">
        <v>33376252.24492</v>
      </c>
      <c r="D48" s="22">
        <f>[1]Disbursement!D510</f>
        <v>26953560</v>
      </c>
      <c r="E48" s="10">
        <f t="shared" si="8"/>
        <v>0.80756700309581464</v>
      </c>
      <c r="F48" s="17">
        <v>5437497.9630000005</v>
      </c>
      <c r="G48" s="23">
        <f>[1]Disbursement!R510</f>
        <v>3034138</v>
      </c>
      <c r="H48" s="11">
        <f t="shared" si="9"/>
        <v>0.55800259984391642</v>
      </c>
      <c r="I48" s="19">
        <v>2509999.7599999998</v>
      </c>
      <c r="J48" s="24">
        <f>[1]Disbursement!AJ510</f>
        <v>2127112</v>
      </c>
      <c r="K48" s="11">
        <f t="shared" si="6"/>
        <v>0.84745506111124103</v>
      </c>
      <c r="L48" s="19">
        <v>41323749.967920005</v>
      </c>
      <c r="M48" s="13">
        <f>[1]Disbursement!AL510</f>
        <v>32114810</v>
      </c>
      <c r="N48" s="11">
        <f t="shared" si="7"/>
        <v>0.77715139659229893</v>
      </c>
      <c r="O48" s="1"/>
      <c r="P48" s="1"/>
    </row>
    <row r="49" spans="1:16" ht="25.8" hidden="1" thickBot="1">
      <c r="A49" s="1"/>
      <c r="B49" s="9" t="s">
        <v>18</v>
      </c>
      <c r="C49" s="21">
        <v>16991124</v>
      </c>
      <c r="D49" s="22">
        <f>[1]Disbursement!D583</f>
        <v>10567606</v>
      </c>
      <c r="E49" s="10">
        <f t="shared" si="8"/>
        <v>0.62194861269919521</v>
      </c>
      <c r="F49" s="17">
        <v>4381706</v>
      </c>
      <c r="G49" s="23">
        <f>[1]Disbursement!R583</f>
        <v>3428224</v>
      </c>
      <c r="H49" s="11">
        <f t="shared" si="9"/>
        <v>0.78239480238975412</v>
      </c>
      <c r="I49" s="19">
        <v>1548107.5</v>
      </c>
      <c r="J49" s="24">
        <f>[1]Disbursement!AJ583</f>
        <v>402895</v>
      </c>
      <c r="K49" s="11">
        <f t="shared" si="6"/>
        <v>0.26025001493759314</v>
      </c>
      <c r="L49" s="19">
        <v>22920937.5</v>
      </c>
      <c r="M49" s="13">
        <f>[1]Disbursement!AL583</f>
        <v>14398725</v>
      </c>
      <c r="N49" s="11">
        <f t="shared" si="7"/>
        <v>0.6281909280543172</v>
      </c>
      <c r="O49" s="1"/>
      <c r="P49" s="1"/>
    </row>
    <row r="50" spans="1:16" ht="25.8" hidden="1" thickBot="1">
      <c r="A50" s="1"/>
      <c r="B50" s="9" t="s">
        <v>19</v>
      </c>
      <c r="C50" s="21">
        <v>53217200</v>
      </c>
      <c r="D50" s="22">
        <f>[1]Disbursement!D656</f>
        <v>20478554.147840001</v>
      </c>
      <c r="E50" s="10">
        <f t="shared" si="8"/>
        <v>0.38481081582345561</v>
      </c>
      <c r="F50" s="17">
        <v>8752150</v>
      </c>
      <c r="G50" s="23">
        <f>[1]Disbursement!R656</f>
        <v>12191675.647</v>
      </c>
      <c r="H50" s="11">
        <f t="shared" si="9"/>
        <v>1.3929920816028061</v>
      </c>
      <c r="I50" s="19">
        <v>5568500</v>
      </c>
      <c r="J50" s="24">
        <f>[1]Disbursement!AJ656</f>
        <v>5665376.0490000006</v>
      </c>
      <c r="K50" s="11">
        <f t="shared" si="6"/>
        <v>1.017397153452456</v>
      </c>
      <c r="L50" s="19">
        <v>67537850</v>
      </c>
      <c r="M50" s="13">
        <f>[1]Disbursement!AL656</f>
        <v>38335605.843839996</v>
      </c>
      <c r="N50" s="11">
        <f t="shared" si="7"/>
        <v>0.56761661562871779</v>
      </c>
      <c r="O50" s="1"/>
      <c r="P50" s="1"/>
    </row>
    <row r="51" spans="1:16" ht="25.8" hidden="1" thickBot="1">
      <c r="A51" s="1"/>
      <c r="B51" s="9" t="s">
        <v>20</v>
      </c>
      <c r="C51" s="21">
        <v>34117750</v>
      </c>
      <c r="D51" s="22">
        <f>[1]Disbursement!D729</f>
        <v>16849673.039209999</v>
      </c>
      <c r="E51" s="10">
        <f t="shared" si="8"/>
        <v>0.49386823689164727</v>
      </c>
      <c r="F51" s="17">
        <v>16738000</v>
      </c>
      <c r="G51" s="23">
        <f>[1]Disbursement!R729</f>
        <v>22624038.576469198</v>
      </c>
      <c r="H51" s="11">
        <f t="shared" si="9"/>
        <v>1.3516572216793641</v>
      </c>
      <c r="I51" s="19">
        <v>15181257.673749998</v>
      </c>
      <c r="J51" s="24">
        <f>[1]Disbursement!AJ729</f>
        <v>14976487.113</v>
      </c>
      <c r="K51" s="11">
        <f t="shared" si="6"/>
        <v>0.98651162076617216</v>
      </c>
      <c r="L51" s="19">
        <v>66037007.673749991</v>
      </c>
      <c r="M51" s="13">
        <f>[1]Disbursement!AL729</f>
        <v>54450198.728679202</v>
      </c>
      <c r="N51" s="11">
        <f t="shared" si="7"/>
        <v>0.82454067267380748</v>
      </c>
      <c r="O51" s="1"/>
      <c r="P51" s="1"/>
    </row>
    <row r="52" spans="1:16" s="7" customFormat="1" ht="25.8" hidden="1" thickBot="1">
      <c r="A52" s="1"/>
      <c r="B52" s="9" t="s">
        <v>21</v>
      </c>
      <c r="C52" s="21">
        <v>21684011.5</v>
      </c>
      <c r="D52" s="22">
        <f>[1]Disbursement!D802</f>
        <v>20493496.537189998</v>
      </c>
      <c r="E52" s="10">
        <f t="shared" si="8"/>
        <v>0.94509710701776739</v>
      </c>
      <c r="F52" s="17">
        <v>7688004.5</v>
      </c>
      <c r="G52" s="23">
        <f>[1]Disbursement!R802</f>
        <v>6094709.2774400003</v>
      </c>
      <c r="H52" s="11">
        <f t="shared" si="9"/>
        <v>0.79275568548899789</v>
      </c>
      <c r="I52" s="19">
        <v>5500035.5</v>
      </c>
      <c r="J52" s="24">
        <f>[1]Disbursement!AJ802</f>
        <v>1825096.5649999999</v>
      </c>
      <c r="K52" s="11">
        <f t="shared" si="6"/>
        <v>0.33183359725587225</v>
      </c>
      <c r="L52" s="19">
        <v>34872051.5</v>
      </c>
      <c r="M52" s="13">
        <f>[1]Disbursement!AL802</f>
        <v>28413302.379629999</v>
      </c>
      <c r="N52" s="11">
        <f t="shared" si="7"/>
        <v>0.8147872338290737</v>
      </c>
      <c r="O52" s="1"/>
      <c r="P52" s="1"/>
    </row>
    <row r="53" spans="1:16" s="7" customFormat="1" ht="25.8" hidden="1" thickBot="1">
      <c r="A53" s="1"/>
      <c r="B53" s="9" t="s">
        <v>22</v>
      </c>
      <c r="C53" s="21">
        <v>88825226.5</v>
      </c>
      <c r="D53" s="22">
        <f>[1]Disbursement!D875</f>
        <v>39860456</v>
      </c>
      <c r="E53" s="10">
        <f t="shared" si="8"/>
        <v>0.44875152668482077</v>
      </c>
      <c r="F53" s="17">
        <v>81597500</v>
      </c>
      <c r="G53" s="23">
        <f>[1]Disbursement!R875</f>
        <v>162848348</v>
      </c>
      <c r="H53" s="11">
        <f t="shared" si="9"/>
        <v>1.9957516835687368</v>
      </c>
      <c r="I53" s="19">
        <v>73492550</v>
      </c>
      <c r="J53" s="24">
        <f>[1]Disbursement!AJ875</f>
        <v>19250130</v>
      </c>
      <c r="K53" s="11">
        <f t="shared" si="6"/>
        <v>0.26193308029181189</v>
      </c>
      <c r="L53" s="19">
        <v>243915276.5</v>
      </c>
      <c r="M53" s="13">
        <f>[1]Disbursement!AL875</f>
        <v>221958934</v>
      </c>
      <c r="N53" s="11">
        <f t="shared" si="7"/>
        <v>0.90998373363465823</v>
      </c>
      <c r="O53" s="1"/>
      <c r="P53" s="1"/>
    </row>
    <row r="54" spans="1:16" ht="25.8" hidden="1" thickBot="1">
      <c r="A54" s="1"/>
      <c r="B54" s="9" t="s">
        <v>23</v>
      </c>
      <c r="C54" s="21">
        <v>23196248</v>
      </c>
      <c r="D54" s="22">
        <f>[1]Disbursement!D948</f>
        <v>18899949</v>
      </c>
      <c r="E54" s="10">
        <f t="shared" si="8"/>
        <v>0.81478474449833438</v>
      </c>
      <c r="F54" s="17">
        <v>3424600</v>
      </c>
      <c r="G54" s="23">
        <f>[1]Disbursement!R948</f>
        <v>2256681</v>
      </c>
      <c r="H54" s="11">
        <f t="shared" si="9"/>
        <v>0.65896192256029906</v>
      </c>
      <c r="I54" s="19">
        <v>1214850</v>
      </c>
      <c r="J54" s="24">
        <f>[1]Disbursement!AJ948</f>
        <v>387339</v>
      </c>
      <c r="K54" s="11">
        <f t="shared" si="6"/>
        <v>0.31883689344363503</v>
      </c>
      <c r="L54" s="19">
        <v>27835698</v>
      </c>
      <c r="M54" s="13">
        <f>[1]Disbursement!AL948</f>
        <v>21543969</v>
      </c>
      <c r="N54" s="11">
        <f t="shared" si="7"/>
        <v>0.77396905944302175</v>
      </c>
      <c r="O54" s="1"/>
      <c r="P54" s="1"/>
    </row>
    <row r="55" spans="1:16" ht="25.8" hidden="1" thickBot="1">
      <c r="A55" s="1"/>
      <c r="B55" s="9" t="s">
        <v>24</v>
      </c>
      <c r="C55" s="21">
        <v>36251900</v>
      </c>
      <c r="D55" s="22">
        <f>[1]Disbursement!D1021</f>
        <v>23763327</v>
      </c>
      <c r="E55" s="10">
        <f t="shared" si="8"/>
        <v>0.65550569763239996</v>
      </c>
      <c r="F55" s="17">
        <v>9204523</v>
      </c>
      <c r="G55" s="23">
        <f>[1]Disbursement!R1021</f>
        <v>5569435</v>
      </c>
      <c r="H55" s="11">
        <f t="shared" si="9"/>
        <v>0.6050758958394693</v>
      </c>
      <c r="I55" s="19">
        <v>4211200</v>
      </c>
      <c r="J55" s="24">
        <f>[1]Disbursement!AJ1021</f>
        <v>339441</v>
      </c>
      <c r="K55" s="11">
        <f t="shared" si="6"/>
        <v>8.0604340805471131E-2</v>
      </c>
      <c r="L55" s="19">
        <v>49667623</v>
      </c>
      <c r="M55" s="13">
        <f>[1]Disbursement!AL1021</f>
        <v>29672203</v>
      </c>
      <c r="N55" s="11">
        <f t="shared" si="7"/>
        <v>0.59741540278664029</v>
      </c>
      <c r="O55" s="1"/>
      <c r="P55" s="1"/>
    </row>
    <row r="56" spans="1:16" ht="25.8" hidden="1" thickBot="1">
      <c r="A56" s="1"/>
      <c r="B56" s="9" t="s">
        <v>25</v>
      </c>
      <c r="C56" s="21">
        <v>15963649.349774571</v>
      </c>
      <c r="D56" s="22">
        <f>[1]Disbursement!D1094</f>
        <v>6232132</v>
      </c>
      <c r="E56" s="10">
        <f t="shared" si="8"/>
        <v>0.39039519494882957</v>
      </c>
      <c r="F56" s="17">
        <v>9598784.4701554216</v>
      </c>
      <c r="G56" s="23">
        <f>[1]Disbursement!R1094</f>
        <v>8629048.7699999996</v>
      </c>
      <c r="H56" s="11">
        <f t="shared" si="9"/>
        <v>0.89897307277077343</v>
      </c>
      <c r="I56" s="19">
        <v>5692800.1350585762</v>
      </c>
      <c r="J56" s="24">
        <f>[1]Disbursement!AJ1094</f>
        <v>1881522</v>
      </c>
      <c r="K56" s="11">
        <f t="shared" si="6"/>
        <v>0.33050905623979721</v>
      </c>
      <c r="L56" s="19">
        <v>31255234.178103574</v>
      </c>
      <c r="M56" s="13">
        <f>[1]Disbursement!AL1094</f>
        <v>16742702.77</v>
      </c>
      <c r="N56" s="11">
        <f t="shared" si="7"/>
        <v>0.5356767661567996</v>
      </c>
      <c r="O56" s="1"/>
      <c r="P56" s="1"/>
    </row>
    <row r="57" spans="1:16" ht="25.8" hidden="1" thickBot="1">
      <c r="A57" s="1"/>
      <c r="B57" s="9" t="s">
        <v>26</v>
      </c>
      <c r="C57" s="21">
        <v>19902693.5</v>
      </c>
      <c r="D57" s="22">
        <f>[1]Disbursement!D1167</f>
        <v>17947091</v>
      </c>
      <c r="E57" s="10">
        <f t="shared" si="8"/>
        <v>0.9017418170058239</v>
      </c>
      <c r="F57" s="17">
        <v>774720</v>
      </c>
      <c r="G57" s="23">
        <f>[1]Disbursement!R1167</f>
        <v>1579907</v>
      </c>
      <c r="H57" s="11">
        <f t="shared" si="9"/>
        <v>2.0393264663362247</v>
      </c>
      <c r="I57" s="19">
        <v>900726.5</v>
      </c>
      <c r="J57" s="24">
        <f>[1]Disbursement!AJ1167</f>
        <v>1724952</v>
      </c>
      <c r="K57" s="11">
        <f t="shared" si="6"/>
        <v>1.9150674483319854</v>
      </c>
      <c r="L57" s="19">
        <v>21578140</v>
      </c>
      <c r="M57" s="13">
        <f>[1]Disbursement!AL1167</f>
        <v>21251950</v>
      </c>
      <c r="N57" s="11">
        <f t="shared" si="7"/>
        <v>0.98488331246344685</v>
      </c>
      <c r="O57" s="1"/>
      <c r="P57" s="1"/>
    </row>
    <row r="58" spans="1:16" ht="25.8" hidden="1" thickBot="1">
      <c r="A58" s="1"/>
      <c r="B58" s="9" t="s">
        <v>27</v>
      </c>
      <c r="C58" s="21">
        <v>15532600</v>
      </c>
      <c r="D58" s="22">
        <f>[1]Disbursement!D1240</f>
        <v>6306491</v>
      </c>
      <c r="E58" s="10">
        <f t="shared" si="8"/>
        <v>0.40601644283635707</v>
      </c>
      <c r="F58" s="17">
        <v>3764400</v>
      </c>
      <c r="G58" s="23">
        <f>[1]Disbursement!R1240</f>
        <v>2354978</v>
      </c>
      <c r="H58" s="11">
        <f t="shared" si="9"/>
        <v>0.62559186058867278</v>
      </c>
      <c r="I58" s="19">
        <v>4046000</v>
      </c>
      <c r="J58" s="24">
        <f>[1]Disbursement!AJ1240</f>
        <v>612544</v>
      </c>
      <c r="K58" s="11">
        <f t="shared" si="6"/>
        <v>0.15139495798319327</v>
      </c>
      <c r="L58" s="19">
        <v>23343000</v>
      </c>
      <c r="M58" s="13">
        <f>[1]Disbursement!AL1240</f>
        <v>9274013</v>
      </c>
      <c r="N58" s="11">
        <f t="shared" si="7"/>
        <v>0.39729310714132715</v>
      </c>
      <c r="O58" s="1"/>
      <c r="P58" s="1"/>
    </row>
    <row r="59" spans="1:16" ht="25.8" hidden="1" thickBot="1">
      <c r="A59" s="1"/>
      <c r="B59" s="9" t="s">
        <v>28</v>
      </c>
      <c r="C59" s="25">
        <v>3535550</v>
      </c>
      <c r="D59" s="26">
        <f>[1]Disbursement!D1313</f>
        <v>2300221</v>
      </c>
      <c r="E59" s="10">
        <f t="shared" si="8"/>
        <v>0.65059778535164259</v>
      </c>
      <c r="F59" s="17">
        <v>2616750</v>
      </c>
      <c r="G59" s="27">
        <f>[1]Disbursement!R1313</f>
        <v>2376607</v>
      </c>
      <c r="H59" s="11">
        <f t="shared" si="9"/>
        <v>0.90822852775389318</v>
      </c>
      <c r="I59" s="19">
        <v>820911</v>
      </c>
      <c r="J59" s="28">
        <f>[1]Disbursement!AJ1313</f>
        <v>341451</v>
      </c>
      <c r="K59" s="11">
        <f t="shared" si="6"/>
        <v>0.4159415576109956</v>
      </c>
      <c r="L59" s="19">
        <v>6973211</v>
      </c>
      <c r="M59" s="12">
        <f>[1]Disbursement!AL1313</f>
        <v>5018279</v>
      </c>
      <c r="N59" s="11">
        <f t="shared" si="7"/>
        <v>0.71965110477798533</v>
      </c>
      <c r="O59" s="1"/>
      <c r="P59" s="1"/>
    </row>
    <row r="60" spans="1:16" s="29" customFormat="1" ht="25.8" hidden="1" thickBot="1">
      <c r="B60" s="9" t="s">
        <v>29</v>
      </c>
      <c r="C60" s="21">
        <v>55578533</v>
      </c>
      <c r="D60" s="21">
        <f>[1]Disbursement!D1386</f>
        <v>41206477.827604949</v>
      </c>
      <c r="E60" s="21">
        <f t="shared" si="8"/>
        <v>0.74140995818664279</v>
      </c>
      <c r="F60" s="17">
        <v>9688347.5</v>
      </c>
      <c r="G60" s="30">
        <f>'[2]ACP Disbursement'!$S$69</f>
        <v>18821409.443118967</v>
      </c>
      <c r="H60" s="31">
        <f t="shared" si="9"/>
        <v>1.9426852146993041</v>
      </c>
      <c r="I60" s="19">
        <v>19473025.5</v>
      </c>
      <c r="J60" s="32">
        <v>14322442.6912024</v>
      </c>
      <c r="K60" s="31">
        <f t="shared" si="6"/>
        <v>0.73550166568633113</v>
      </c>
      <c r="L60" s="19">
        <v>84739906</v>
      </c>
      <c r="M60" s="33">
        <f>'[2]ACP Disbursement'!$AN$69</f>
        <v>74350329.961926311</v>
      </c>
      <c r="N60" s="31">
        <f t="shared" si="7"/>
        <v>0.8773945295847545</v>
      </c>
    </row>
    <row r="61" spans="1:16" ht="25.8" hidden="1" thickBot="1">
      <c r="A61" s="1"/>
      <c r="B61" s="9" t="s">
        <v>30</v>
      </c>
      <c r="C61" s="34">
        <v>13504350</v>
      </c>
      <c r="D61" s="35">
        <f>[1]Disbursement!D1459</f>
        <v>6994533</v>
      </c>
      <c r="E61" s="10">
        <f t="shared" si="8"/>
        <v>0.51794666163125214</v>
      </c>
      <c r="F61" s="17">
        <v>3397300</v>
      </c>
      <c r="G61" s="36">
        <f>[1]Disbursement!R1459</f>
        <v>2053249</v>
      </c>
      <c r="H61" s="11">
        <f t="shared" si="9"/>
        <v>0.60437671091749334</v>
      </c>
      <c r="I61" s="19">
        <v>2144300</v>
      </c>
      <c r="J61" s="37">
        <f>[1]Disbursement!AJ1459</f>
        <v>728107.2</v>
      </c>
      <c r="K61" s="11">
        <f t="shared" si="6"/>
        <v>0.33955472648416729</v>
      </c>
      <c r="L61" s="19">
        <v>19045950</v>
      </c>
      <c r="M61" s="38">
        <f>[1]Disbursement!AL1459</f>
        <v>9775889.1999999993</v>
      </c>
      <c r="N61" s="11">
        <f t="shared" si="7"/>
        <v>0.51327915908631494</v>
      </c>
      <c r="O61" s="1"/>
      <c r="P61" s="1"/>
    </row>
    <row r="62" spans="1:16" ht="25.8" hidden="1" thickBot="1">
      <c r="A62" s="1"/>
      <c r="B62" s="9" t="s">
        <v>31</v>
      </c>
      <c r="C62" s="21">
        <v>58504885</v>
      </c>
      <c r="D62" s="22">
        <f>[1]Disbursement!D1532</f>
        <v>21949072</v>
      </c>
      <c r="E62" s="10">
        <f t="shared" si="8"/>
        <v>0.37516648396112562</v>
      </c>
      <c r="F62" s="17">
        <v>6853562</v>
      </c>
      <c r="G62" s="23">
        <f>[1]Disbursement!R1532</f>
        <v>8274470</v>
      </c>
      <c r="H62" s="11">
        <f t="shared" si="9"/>
        <v>1.2073240163290271</v>
      </c>
      <c r="I62" s="19">
        <v>6222259.5</v>
      </c>
      <c r="J62" s="24">
        <f>[1]Disbursement!AJ1532</f>
        <v>1478202</v>
      </c>
      <c r="K62" s="11">
        <f t="shared" si="6"/>
        <v>0.23756675529202856</v>
      </c>
      <c r="L62" s="19">
        <v>71580706.5</v>
      </c>
      <c r="M62" s="13">
        <f>[1]Disbursement!AL1532</f>
        <v>31701744</v>
      </c>
      <c r="N62" s="11">
        <f t="shared" si="7"/>
        <v>0.44288112747252639</v>
      </c>
      <c r="O62" s="1"/>
      <c r="P62" s="1"/>
    </row>
    <row r="63" spans="1:16" ht="25.2" hidden="1">
      <c r="A63" s="1"/>
      <c r="B63" s="39" t="s">
        <v>32</v>
      </c>
      <c r="C63" s="25">
        <v>30704396</v>
      </c>
      <c r="D63" s="26">
        <f>[1]Disbursement!D1605</f>
        <v>21218434</v>
      </c>
      <c r="E63" s="40">
        <f t="shared" si="8"/>
        <v>0.69105524824523501</v>
      </c>
      <c r="F63" s="41">
        <v>3381000.5</v>
      </c>
      <c r="G63" s="27">
        <f>[1]Disbursement!R1605</f>
        <v>1923624</v>
      </c>
      <c r="H63" s="42">
        <f t="shared" si="9"/>
        <v>0.56895111373097995</v>
      </c>
      <c r="I63" s="43">
        <v>12275199</v>
      </c>
      <c r="J63" s="28">
        <f>[1]Disbursement!AJ1605</f>
        <v>432196.08</v>
      </c>
      <c r="K63" s="42">
        <f t="shared" si="6"/>
        <v>3.5208885819284885E-2</v>
      </c>
      <c r="L63" s="43">
        <v>46360595.5</v>
      </c>
      <c r="M63" s="12">
        <f>[1]Disbursement!AL1605</f>
        <v>23574254.079999998</v>
      </c>
      <c r="N63" s="42">
        <f t="shared" si="7"/>
        <v>0.50849765465156715</v>
      </c>
      <c r="O63" s="1"/>
      <c r="P63" s="1"/>
    </row>
    <row r="64" spans="1:16" ht="18" hidden="1">
      <c r="A64" s="1"/>
      <c r="B64" s="44" t="s">
        <v>33</v>
      </c>
      <c r="C64" s="21">
        <f>SUM(C42:C63)</f>
        <v>654188149.75271964</v>
      </c>
      <c r="D64" s="21">
        <f>SUM(D42:D63)</f>
        <v>411367709.2770949</v>
      </c>
      <c r="E64" s="45">
        <f t="shared" si="8"/>
        <v>0.62882170738279219</v>
      </c>
      <c r="F64" s="21">
        <f>SUM(F42:F63)</f>
        <v>214816890.03315541</v>
      </c>
      <c r="G64" s="21">
        <f>SUM(G42:G63)</f>
        <v>299957107.57729822</v>
      </c>
      <c r="H64" s="46">
        <f t="shared" si="9"/>
        <v>1.3963385631874758</v>
      </c>
      <c r="I64" s="21">
        <f>SUM(I42:I63)</f>
        <v>191289677.80730858</v>
      </c>
      <c r="J64" s="21">
        <f>SUM(J42:J63)</f>
        <v>87088146.578202397</v>
      </c>
      <c r="K64" s="46">
        <f t="shared" si="6"/>
        <v>0.45526840536544116</v>
      </c>
      <c r="L64" s="21">
        <f>SUM(L42:L63)</f>
        <v>1060294717.8162986</v>
      </c>
      <c r="M64" s="21">
        <f>SUM(M42:M63)</f>
        <v>798406976.54559565</v>
      </c>
      <c r="N64" s="47">
        <f t="shared" si="7"/>
        <v>0.75300476662746485</v>
      </c>
      <c r="O64" s="1"/>
      <c r="P64" s="1"/>
    </row>
    <row r="65" spans="1:16" s="56" customFormat="1" ht="25.2" hidden="1">
      <c r="A65" s="48"/>
      <c r="B65" s="48"/>
      <c r="C65" s="48"/>
      <c r="D65" s="49"/>
      <c r="E65" s="50"/>
      <c r="F65" s="50"/>
      <c r="G65" s="50"/>
      <c r="H65" s="51"/>
      <c r="I65" s="52"/>
      <c r="J65" s="50"/>
      <c r="K65" s="53"/>
      <c r="L65" s="54"/>
      <c r="M65" s="50"/>
      <c r="N65" s="53"/>
      <c r="O65" s="55"/>
      <c r="P65" s="50"/>
    </row>
    <row r="66" spans="1:16" s="57" customFormat="1" ht="18" hidden="1">
      <c r="A66" s="48"/>
      <c r="B66" s="48"/>
      <c r="C66" s="48"/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hidden="1">
      <c r="A67" s="1"/>
      <c r="B67" s="1"/>
      <c r="C67" s="1"/>
      <c r="D67" s="1"/>
      <c r="E67" s="29"/>
      <c r="F67" s="1"/>
      <c r="H67" s="29"/>
      <c r="I67" s="1"/>
      <c r="J67" s="1"/>
      <c r="K67" s="29"/>
      <c r="L67" s="1"/>
      <c r="M67" s="1"/>
      <c r="N67" s="29"/>
      <c r="O67" s="1"/>
      <c r="P67" s="1"/>
    </row>
    <row r="68" spans="1:16" hidden="1"/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t="15" hidden="1" thickBot="1"/>
    <row r="83" spans="8:10" ht="18" hidden="1">
      <c r="H83" s="63">
        <f>I83/10000</f>
        <v>533.79079999999999</v>
      </c>
      <c r="I83" s="58">
        <v>5337908</v>
      </c>
      <c r="J83">
        <f>K83</f>
        <v>0</v>
      </c>
    </row>
    <row r="84" spans="8:10" ht="18" hidden="1">
      <c r="H84" s="63">
        <f t="shared" ref="H84:H104" si="10">I84/10000</f>
        <v>2240.5802749999998</v>
      </c>
      <c r="I84" s="5">
        <v>22405802.75</v>
      </c>
    </row>
    <row r="85" spans="8:10" ht="18" hidden="1">
      <c r="H85" s="63">
        <f t="shared" si="10"/>
        <v>4383.2155000000002</v>
      </c>
      <c r="I85" s="5">
        <v>43832155</v>
      </c>
    </row>
    <row r="86" spans="8:10" ht="18" hidden="1">
      <c r="H86" s="63">
        <f t="shared" si="10"/>
        <v>2062.6615539999998</v>
      </c>
      <c r="I86" s="5">
        <v>20626615.539999999</v>
      </c>
    </row>
    <row r="87" spans="8:10" ht="18" hidden="1">
      <c r="H87" s="63">
        <f t="shared" si="10"/>
        <v>2267.89455</v>
      </c>
      <c r="I87" s="5">
        <v>22678945.5</v>
      </c>
    </row>
    <row r="88" spans="8:10" ht="18" hidden="1">
      <c r="H88" s="63">
        <f t="shared" si="10"/>
        <v>1685.5590999999999</v>
      </c>
      <c r="I88" s="5">
        <v>16855591</v>
      </c>
    </row>
    <row r="89" spans="8:10" ht="18" hidden="1">
      <c r="H89" s="63">
        <f t="shared" si="10"/>
        <v>212.71119999999999</v>
      </c>
      <c r="I89" s="5">
        <v>2127112</v>
      </c>
    </row>
    <row r="90" spans="8:10" ht="18" hidden="1">
      <c r="H90" s="63">
        <f t="shared" si="10"/>
        <v>40.289499999999997</v>
      </c>
      <c r="I90" s="5">
        <v>402895</v>
      </c>
    </row>
    <row r="91" spans="8:10" ht="18" hidden="1">
      <c r="H91" s="63">
        <f t="shared" si="10"/>
        <v>566.53760490000002</v>
      </c>
      <c r="I91" s="5">
        <v>5665376.0490000006</v>
      </c>
    </row>
    <row r="92" spans="8:10" ht="18" hidden="1">
      <c r="H92" s="63">
        <f t="shared" si="10"/>
        <v>1497.6487113000001</v>
      </c>
      <c r="I92" s="5">
        <v>14976487.113</v>
      </c>
    </row>
    <row r="93" spans="8:10" ht="18" hidden="1">
      <c r="H93" s="63">
        <f t="shared" si="10"/>
        <v>182.50965650000001</v>
      </c>
      <c r="I93" s="59">
        <v>1825096.5649999999</v>
      </c>
    </row>
    <row r="94" spans="8:10" ht="18" hidden="1">
      <c r="H94" s="63">
        <f t="shared" si="10"/>
        <v>1925.0129999999999</v>
      </c>
      <c r="I94" s="59">
        <v>19250130</v>
      </c>
    </row>
    <row r="95" spans="8:10" ht="18" hidden="1">
      <c r="H95" s="63">
        <f t="shared" si="10"/>
        <v>38.733899999999998</v>
      </c>
      <c r="I95" s="5">
        <v>387339</v>
      </c>
    </row>
    <row r="96" spans="8:10" ht="18" hidden="1">
      <c r="H96" s="63">
        <f t="shared" si="10"/>
        <v>33.944099999999999</v>
      </c>
      <c r="I96" s="5">
        <v>339441</v>
      </c>
    </row>
    <row r="97" spans="8:9" ht="18" hidden="1">
      <c r="H97" s="63">
        <f t="shared" si="10"/>
        <v>188.15219999999999</v>
      </c>
      <c r="I97" s="5">
        <v>1881522</v>
      </c>
    </row>
    <row r="98" spans="8:9" ht="18" hidden="1">
      <c r="H98" s="63">
        <f t="shared" si="10"/>
        <v>172.49520000000001</v>
      </c>
      <c r="I98" s="5">
        <v>1724952</v>
      </c>
    </row>
    <row r="99" spans="8:9" ht="18" hidden="1">
      <c r="H99" s="63">
        <f t="shared" si="10"/>
        <v>61.254399999999997</v>
      </c>
      <c r="I99" s="5">
        <v>612544</v>
      </c>
    </row>
    <row r="100" spans="8:9" ht="18" hidden="1">
      <c r="H100" s="63">
        <f t="shared" si="10"/>
        <v>34.145099999999999</v>
      </c>
      <c r="I100" s="8">
        <v>341451</v>
      </c>
    </row>
    <row r="101" spans="8:9" ht="17.399999999999999" hidden="1">
      <c r="H101" s="63">
        <f t="shared" si="10"/>
        <v>1555.12339512024</v>
      </c>
      <c r="I101" s="60">
        <v>15551233.9512024</v>
      </c>
    </row>
    <row r="102" spans="8:9" ht="18" hidden="1">
      <c r="H102" s="63">
        <f t="shared" si="10"/>
        <v>72.810719999999989</v>
      </c>
      <c r="I102" s="14">
        <v>728107.2</v>
      </c>
    </row>
    <row r="103" spans="8:9" ht="18" hidden="1">
      <c r="H103" s="63">
        <f t="shared" si="10"/>
        <v>147.8202</v>
      </c>
      <c r="I103" s="5">
        <v>1478202</v>
      </c>
    </row>
    <row r="104" spans="8:9" ht="18" hidden="1">
      <c r="H104" s="63">
        <f t="shared" si="10"/>
        <v>43.219608000000001</v>
      </c>
      <c r="I104" s="8">
        <v>432196.08</v>
      </c>
    </row>
  </sheetData>
  <mergeCells count="25"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C40:E40"/>
    <mergeCell ref="F40:H40"/>
    <mergeCell ref="I40:K40"/>
    <mergeCell ref="L40:N40"/>
    <mergeCell ref="I7:K7"/>
    <mergeCell ref="L7:N7"/>
    <mergeCell ref="B35:N35"/>
    <mergeCell ref="B36:N36"/>
    <mergeCell ref="B37:N37"/>
    <mergeCell ref="B38:B41"/>
    <mergeCell ref="C38:E39"/>
    <mergeCell ref="F38:H39"/>
    <mergeCell ref="I38:K39"/>
    <mergeCell ref="L38:N39"/>
  </mergeCells>
  <pageMargins left="0.17" right="0.22" top="0.24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2020-12-08T06:32:24Z</cp:lastPrinted>
  <dcterms:created xsi:type="dcterms:W3CDTF">2020-10-29T16:34:17Z</dcterms:created>
  <dcterms:modified xsi:type="dcterms:W3CDTF">2020-12-08T06:41:30Z</dcterms:modified>
</cp:coreProperties>
</file>