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Sheet1" sheetId="1" r:id="rId1"/>
    <sheet name="Sheet2" sheetId="2" r:id="rId2"/>
  </sheets>
  <definedNames>
    <definedName name="_xlnm.Print_Area" localSheetId="0">'Sheet1'!$A$1:$K$49</definedName>
    <definedName name="_xlnm.Print_Area" localSheetId="1">'Sheet2'!$A$1:$J$48</definedName>
  </definedNames>
  <calcPr fullCalcOnLoad="1"/>
</workbook>
</file>

<file path=xl/sharedStrings.xml><?xml version="1.0" encoding="utf-8"?>
<sst xmlns="http://schemas.openxmlformats.org/spreadsheetml/2006/main" count="110" uniqueCount="57">
  <si>
    <t>BANK NAME</t>
  </si>
  <si>
    <t>TOTAL</t>
  </si>
  <si>
    <t>RRBs</t>
  </si>
  <si>
    <t>SYSTEM</t>
  </si>
  <si>
    <t>Com. Bks</t>
  </si>
  <si>
    <t>Sr. No</t>
  </si>
  <si>
    <t xml:space="preserve">(Amount ` in lacs) 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</si>
  <si>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</si>
  <si>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</si>
  <si>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</si>
  <si>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</si>
  <si>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</si>
  <si>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</si>
  <si>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</si>
  <si>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</si>
  <si>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</si>
  <si>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</si>
  <si>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</si>
  <si>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</si>
  <si>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</si>
  <si>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</si>
  <si>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</si>
  <si>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</si>
  <si>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</si>
  <si>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</si>
  <si>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</si>
  <si>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</si>
  <si>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</si>
  <si>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</si>
  <si>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</si>
  <si>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</si>
  <si>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</si>
  <si>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</si>
  <si>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</si>
  <si>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</si>
  <si>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</si>
  <si>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</si>
  <si>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</si>
  <si>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</si>
  <si>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</si>
  <si>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</si>
  <si>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</si>
  <si>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</si>
  <si>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</si>
  <si>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</si>
  <si>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</si>
  <si>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</si>
  <si>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</si>
  <si>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</si>
  <si>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</si>
  <si>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</si>
  <si>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Total Advances as on 30.06.2021</t>
  </si>
  <si>
    <t>BANKWISE PERFORMANCE UNDER NATIONAL  GOALS AS AT 30.06.2021</t>
  </si>
  <si>
    <t>BANKWISE PERFORMANCE UNDER NATIONAL GOALS  AS AT 30.06.2021</t>
  </si>
  <si>
    <t>RBL Bank</t>
  </si>
  <si>
    <t>Annexure - 29</t>
  </si>
  <si>
    <t xml:space="preserve"> contd. Annexure-29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</si>
</sst>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3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Arial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0" fillId="0" borderId="12" xfId="0" applyFont="1" applyFill="1" applyBorder="1" applyAlignment="1">
      <alignment horizontal="center"/>
    </xf>
    <xf numFmtId="10" fontId="59" fillId="0" borderId="11" xfId="59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2" fillId="0" borderId="13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10" fontId="61" fillId="0" borderId="11" xfId="59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1" fillId="0" borderId="11" xfId="59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0" fontId="61" fillId="0" borderId="0" xfId="59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vertical="center"/>
    </xf>
    <xf numFmtId="0" fontId="60" fillId="0" borderId="32" xfId="0" applyFont="1" applyFill="1" applyBorder="1" applyAlignment="1">
      <alignment horizontal="center"/>
    </xf>
    <xf numFmtId="0" fontId="59" fillId="0" borderId="33" xfId="0" applyFont="1" applyFill="1" applyBorder="1" applyAlignment="1">
      <alignment/>
    </xf>
    <xf numFmtId="0" fontId="58" fillId="0" borderId="31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1" fillId="0" borderId="35" xfId="59" applyNumberFormat="1" applyFont="1" applyFill="1" applyBorder="1" applyAlignment="1">
      <alignment horizontal="center" vertical="center"/>
    </xf>
    <xf numFmtId="10" fontId="61" fillId="0" borderId="10" xfId="59" applyNumberFormat="1" applyFont="1" applyFill="1" applyBorder="1" applyAlignment="1">
      <alignment horizontal="center" vertical="center"/>
    </xf>
    <xf numFmtId="10" fontId="61" fillId="0" borderId="31" xfId="59" applyNumberFormat="1" applyFont="1" applyFill="1" applyBorder="1" applyAlignment="1">
      <alignment horizontal="center" vertical="center"/>
    </xf>
    <xf numFmtId="10" fontId="61" fillId="0" borderId="26" xfId="59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10" fontId="61" fillId="0" borderId="35" xfId="59" applyNumberFormat="1" applyFont="1" applyFill="1" applyBorder="1" applyAlignment="1">
      <alignment horizontal="center"/>
    </xf>
    <xf numFmtId="10" fontId="61" fillId="0" borderId="10" xfId="59" applyNumberFormat="1" applyFont="1" applyFill="1" applyBorder="1" applyAlignment="1">
      <alignment horizontal="center"/>
    </xf>
    <xf numFmtId="10" fontId="61" fillId="0" borderId="31" xfId="59" applyNumberFormat="1" applyFont="1" applyFill="1" applyBorder="1" applyAlignment="1">
      <alignment horizontal="center"/>
    </xf>
    <xf numFmtId="10" fontId="61" fillId="0" borderId="33" xfId="59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10" fontId="61" fillId="0" borderId="37" xfId="59" applyNumberFormat="1" applyFont="1" applyFill="1" applyBorder="1" applyAlignment="1">
      <alignment horizontal="center"/>
    </xf>
    <xf numFmtId="10" fontId="61" fillId="0" borderId="38" xfId="59" applyNumberFormat="1" applyFont="1" applyFill="1" applyBorder="1" applyAlignment="1">
      <alignment horizontal="center"/>
    </xf>
    <xf numFmtId="10" fontId="61" fillId="0" borderId="36" xfId="59" applyNumberFormat="1" applyFont="1" applyFill="1" applyBorder="1" applyAlignment="1">
      <alignment horizontal="center"/>
    </xf>
    <xf numFmtId="10" fontId="61" fillId="0" borderId="28" xfId="59" applyNumberFormat="1" applyFont="1" applyFill="1" applyBorder="1" applyAlignment="1">
      <alignment horizontal="center"/>
    </xf>
    <xf numFmtId="10" fontId="61" fillId="0" borderId="39" xfId="59" applyNumberFormat="1" applyFont="1" applyFill="1" applyBorder="1" applyAlignment="1">
      <alignment horizontal="center"/>
    </xf>
    <xf numFmtId="1" fontId="61" fillId="0" borderId="36" xfId="59" applyNumberFormat="1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7" fillId="0" borderId="15" xfId="0" applyNumberFormat="1" applyFont="1" applyFill="1" applyBorder="1" applyAlignment="1">
      <alignment horizontal="center" vertical="center" wrapText="1"/>
    </xf>
    <xf numFmtId="1" fontId="67" fillId="0" borderId="35" xfId="0" applyNumberFormat="1" applyFont="1" applyFill="1" applyBorder="1" applyAlignment="1">
      <alignment horizontal="center" vertical="center"/>
    </xf>
    <xf numFmtId="1" fontId="67" fillId="0" borderId="40" xfId="0" applyNumberFormat="1" applyFont="1" applyFill="1" applyBorder="1" applyAlignment="1">
      <alignment horizontal="center" vertical="center"/>
    </xf>
    <xf numFmtId="1" fontId="67" fillId="0" borderId="17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/>
    </xf>
    <xf numFmtId="1" fontId="67" fillId="0" borderId="34" xfId="0" applyNumberFormat="1" applyFont="1" applyFill="1" applyBorder="1" applyAlignment="1">
      <alignment horizontal="center" vertical="center"/>
    </xf>
    <xf numFmtId="1" fontId="67" fillId="0" borderId="34" xfId="53" applyNumberFormat="1" applyFont="1" applyFill="1" applyBorder="1" applyAlignment="1" applyProtection="1">
      <alignment horizontal="center" vertical="center"/>
      <protection/>
    </xf>
    <xf numFmtId="1" fontId="67" fillId="0" borderId="31" xfId="0" applyNumberFormat="1" applyFont="1" applyFill="1" applyBorder="1" applyAlignment="1">
      <alignment horizontal="center" vertical="center"/>
    </xf>
    <xf numFmtId="1" fontId="67" fillId="0" borderId="4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 wrapText="1"/>
    </xf>
    <xf numFmtId="1" fontId="67" fillId="0" borderId="26" xfId="0" applyNumberFormat="1" applyFont="1" applyFill="1" applyBorder="1" applyAlignment="1">
      <alignment horizontal="center" vertical="center"/>
    </xf>
    <xf numFmtId="1" fontId="67" fillId="0" borderId="42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67" fillId="0" borderId="13" xfId="0" applyNumberFormat="1" applyFont="1" applyFill="1" applyBorder="1" applyAlignment="1">
      <alignment horizontal="center" vertical="center"/>
    </xf>
    <xf numFmtId="1" fontId="67" fillId="0" borderId="17" xfId="0" applyNumberFormat="1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1" fontId="67" fillId="0" borderId="30" xfId="0" applyNumberFormat="1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0" fillId="0" borderId="13" xfId="0" applyFont="1" applyFill="1" applyBorder="1" applyAlignment="1">
      <alignment/>
    </xf>
    <xf numFmtId="1" fontId="67" fillId="0" borderId="40" xfId="0" applyNumberFormat="1" applyFont="1" applyFill="1" applyBorder="1" applyAlignment="1">
      <alignment horizontal="center"/>
    </xf>
    <xf numFmtId="1" fontId="67" fillId="0" borderId="34" xfId="0" applyNumberFormat="1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1" fontId="67" fillId="0" borderId="41" xfId="0" applyNumberFormat="1" applyFont="1" applyFill="1" applyBorder="1" applyAlignment="1">
      <alignment horizontal="center"/>
    </xf>
    <xf numFmtId="1" fontId="67" fillId="0" borderId="33" xfId="0" applyNumberFormat="1" applyFont="1" applyFill="1" applyBorder="1" applyAlignment="1">
      <alignment horizontal="center" vertical="center"/>
    </xf>
    <xf numFmtId="10" fontId="67" fillId="0" borderId="12" xfId="59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/>
    </xf>
    <xf numFmtId="1" fontId="61" fillId="0" borderId="13" xfId="0" applyNumberFormat="1" applyFont="1" applyFill="1" applyBorder="1" applyAlignment="1">
      <alignment horizontal="center"/>
    </xf>
    <xf numFmtId="10" fontId="67" fillId="0" borderId="15" xfId="59" applyNumberFormat="1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" fontId="67" fillId="0" borderId="12" xfId="0" applyNumberFormat="1" applyFont="1" applyFill="1" applyBorder="1" applyAlignment="1">
      <alignment horizontal="center"/>
    </xf>
    <xf numFmtId="1" fontId="67" fillId="0" borderId="11" xfId="0" applyNumberFormat="1" applyFont="1" applyFill="1" applyBorder="1" applyAlignment="1">
      <alignment horizontal="center"/>
    </xf>
    <xf numFmtId="1" fontId="61" fillId="0" borderId="12" xfId="0" applyNumberFormat="1" applyFont="1" applyFill="1" applyBorder="1" applyAlignment="1">
      <alignment horizontal="center"/>
    </xf>
    <xf numFmtId="1" fontId="61" fillId="0" borderId="43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6" fillId="34" borderId="0" xfId="0" applyFont="1" applyFill="1" applyAlignment="1">
      <alignment/>
    </xf>
    <xf numFmtId="1" fontId="66" fillId="34" borderId="0" xfId="0" applyNumberFormat="1" applyFont="1" applyFill="1" applyAlignment="1">
      <alignment/>
    </xf>
    <xf numFmtId="1" fontId="67" fillId="0" borderId="1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59" fillId="0" borderId="4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right"/>
    </xf>
    <xf numFmtId="0" fontId="59" fillId="0" borderId="13" xfId="0" applyFont="1" applyFill="1" applyBorder="1" applyAlignment="1">
      <alignment horizontal="right"/>
    </xf>
    <xf numFmtId="0" fontId="59" fillId="0" borderId="45" xfId="0" applyFont="1" applyFill="1" applyBorder="1" applyAlignment="1">
      <alignment horizontal="right"/>
    </xf>
    <xf numFmtId="0" fontId="59" fillId="0" borderId="46" xfId="0" applyFont="1" applyFill="1" applyBorder="1" applyAlignment="1">
      <alignment horizontal="right"/>
    </xf>
    <xf numFmtId="0" fontId="59" fillId="0" borderId="47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0" fontId="59" fillId="0" borderId="4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63" fillId="0" borderId="42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 vertical="center"/>
    </xf>
    <xf numFmtId="0" fontId="63" fillId="0" borderId="3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63" fillId="0" borderId="24" xfId="0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70" fillId="0" borderId="49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71" fillId="0" borderId="45" xfId="0" applyFont="1" applyFill="1" applyBorder="1" applyAlignment="1">
      <alignment horizontal="right" vertical="center"/>
    </xf>
    <xf numFmtId="0" fontId="72" fillId="0" borderId="49" xfId="0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36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horizontal="center" vertical="top"/>
    </xf>
    <xf numFmtId="0" fontId="60" fillId="0" borderId="51" xfId="0" applyFont="1" applyFill="1" applyBorder="1" applyAlignment="1">
      <alignment horizontal="center" vertical="top"/>
    </xf>
    <xf numFmtId="0" fontId="60" fillId="0" borderId="26" xfId="0" applyFont="1" applyFill="1" applyBorder="1" applyAlignment="1">
      <alignment horizontal="left" vertical="top"/>
    </xf>
    <xf numFmtId="0" fontId="60" fillId="0" borderId="44" xfId="0" applyFont="1" applyFill="1" applyBorder="1" applyAlignment="1">
      <alignment horizontal="left" vertical="top"/>
    </xf>
    <xf numFmtId="0" fontId="60" fillId="0" borderId="26" xfId="0" applyFont="1" applyFill="1" applyBorder="1" applyAlignment="1">
      <alignment horizontal="center" vertical="top" wrapText="1"/>
    </xf>
    <xf numFmtId="0" fontId="60" fillId="0" borderId="44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right"/>
    </xf>
    <xf numFmtId="0" fontId="60" fillId="0" borderId="13" xfId="0" applyFont="1" applyFill="1" applyBorder="1" applyAlignment="1">
      <alignment horizontal="right"/>
    </xf>
    <xf numFmtId="0" fontId="60" fillId="0" borderId="3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9" sqref="Q9"/>
    </sheetView>
  </sheetViews>
  <sheetFormatPr defaultColWidth="9.140625" defaultRowHeight="409.5" customHeight="1"/>
  <cols>
    <col min="1" max="1" width="6.421875" style="108" customWidth="1"/>
    <col min="2" max="2" width="36.421875" style="58" customWidth="1"/>
    <col min="3" max="3" width="15.7109375" style="128" customWidth="1"/>
    <col min="4" max="4" width="15.8515625" style="128" customWidth="1"/>
    <col min="5" max="5" width="14.00390625" style="58" customWidth="1"/>
    <col min="6" max="6" width="16.140625" style="128" customWidth="1"/>
    <col min="7" max="7" width="15.7109375" style="58" customWidth="1"/>
    <col min="8" max="8" width="13.140625" style="128" customWidth="1"/>
    <col min="9" max="9" width="15.421875" style="58" customWidth="1"/>
    <col min="10" max="10" width="13.8515625" style="128" customWidth="1"/>
    <col min="11" max="11" width="14.7109375" style="58" customWidth="1"/>
  </cols>
  <sheetData>
    <row r="1" spans="1:11" s="58" customFormat="1" ht="3.75" customHeight="1">
      <c r="A1" s="76"/>
      <c r="B1" s="77"/>
      <c r="C1" s="131"/>
      <c r="D1" s="156"/>
      <c r="E1" s="156"/>
      <c r="F1" s="156"/>
      <c r="G1" s="156"/>
      <c r="H1" s="78"/>
      <c r="I1" s="79"/>
      <c r="J1" s="78"/>
      <c r="K1" s="79"/>
    </row>
    <row r="2" spans="1:11" ht="34.5" customHeight="1" thickBot="1">
      <c r="A2" s="28"/>
      <c r="B2" s="45"/>
      <c r="C2" s="45"/>
      <c r="D2" s="45"/>
      <c r="E2" s="45"/>
      <c r="F2" s="46"/>
      <c r="G2" s="46"/>
      <c r="H2" s="46"/>
      <c r="I2" s="159" t="s">
        <v>55</v>
      </c>
      <c r="J2" s="159"/>
      <c r="K2" s="159"/>
    </row>
    <row r="3" spans="1:11" ht="29.25" customHeight="1" thickBot="1">
      <c r="A3" s="160" t="s">
        <v>53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1" ht="21" customHeight="1" thickBot="1">
      <c r="A4" s="137" t="s">
        <v>6</v>
      </c>
      <c r="B4" s="138"/>
      <c r="C4" s="138"/>
      <c r="D4" s="139"/>
      <c r="E4" s="139"/>
      <c r="F4" s="139"/>
      <c r="G4" s="139"/>
      <c r="H4" s="139"/>
      <c r="I4" s="139"/>
      <c r="J4" s="139"/>
      <c r="K4" s="140"/>
    </row>
    <row r="5" spans="1:11" s="1" customFormat="1" ht="24.75" customHeight="1">
      <c r="A5" s="152" t="s">
        <v>5</v>
      </c>
      <c r="B5" s="154" t="s">
        <v>0</v>
      </c>
      <c r="C5" s="157" t="s">
        <v>51</v>
      </c>
      <c r="D5" s="135" t="s">
        <v>12</v>
      </c>
      <c r="E5" s="135" t="s">
        <v>7</v>
      </c>
      <c r="F5" s="150" t="s">
        <v>13</v>
      </c>
      <c r="G5" s="135" t="s">
        <v>7</v>
      </c>
      <c r="H5" s="150" t="s">
        <v>14</v>
      </c>
      <c r="I5" s="135" t="s">
        <v>7</v>
      </c>
      <c r="J5" s="150" t="s">
        <v>15</v>
      </c>
      <c r="K5" s="135" t="s">
        <v>7</v>
      </c>
    </row>
    <row r="6" spans="1:11" ht="18" customHeight="1" thickBot="1">
      <c r="A6" s="153"/>
      <c r="B6" s="155"/>
      <c r="C6" s="158"/>
      <c r="D6" s="136"/>
      <c r="E6" s="136"/>
      <c r="F6" s="151"/>
      <c r="G6" s="136"/>
      <c r="H6" s="151"/>
      <c r="I6" s="136"/>
      <c r="J6" s="151"/>
      <c r="K6" s="136"/>
    </row>
    <row r="7" spans="1:11" ht="21.75" customHeight="1" thickBot="1">
      <c r="A7" s="12"/>
      <c r="B7" s="147" t="s">
        <v>11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1:11" ht="32.25" customHeight="1">
      <c r="A8" s="13">
        <v>1</v>
      </c>
      <c r="B8" s="14" t="s">
        <v>22</v>
      </c>
      <c r="C8" s="80">
        <v>4779765</v>
      </c>
      <c r="D8" s="81">
        <v>3268805</v>
      </c>
      <c r="E8" s="59">
        <f aca="true" t="shared" si="0" ref="E8:E20">SUM(D8/C8)</f>
        <v>0.6838840403241582</v>
      </c>
      <c r="F8" s="81">
        <v>1397100</v>
      </c>
      <c r="G8" s="59">
        <f aca="true" t="shared" si="1" ref="G8:G20">SUM(F8/C8)</f>
        <v>0.2922947048651974</v>
      </c>
      <c r="H8" s="82">
        <v>3550</v>
      </c>
      <c r="I8" s="59">
        <f>SUM(H8/C8)</f>
        <v>0.0007427143384664309</v>
      </c>
      <c r="J8" s="82">
        <v>405070.56</v>
      </c>
      <c r="K8" s="59">
        <f>SUM(J8/C8)</f>
        <v>0.08474696140919062</v>
      </c>
    </row>
    <row r="9" spans="1:11" ht="32.25" customHeight="1">
      <c r="A9" s="15">
        <v>2</v>
      </c>
      <c r="B9" s="16" t="s">
        <v>32</v>
      </c>
      <c r="C9" s="83">
        <v>1182412.9608</v>
      </c>
      <c r="D9" s="84">
        <v>953762.62055</v>
      </c>
      <c r="E9" s="60">
        <f t="shared" si="0"/>
        <v>0.8066239564091896</v>
      </c>
      <c r="F9" s="81">
        <v>585919.45786</v>
      </c>
      <c r="G9" s="60">
        <f t="shared" si="1"/>
        <v>0.495528615876789</v>
      </c>
      <c r="H9" s="85">
        <v>0</v>
      </c>
      <c r="I9" s="60">
        <f aca="true" t="shared" si="2" ref="I9:I47">SUM(H9/C9)</f>
        <v>0</v>
      </c>
      <c r="J9" s="85">
        <v>156704.68513999996</v>
      </c>
      <c r="K9" s="60">
        <f aca="true" t="shared" si="3" ref="K9:K47">SUM(J9/C9)</f>
        <v>0.13252957328375045</v>
      </c>
    </row>
    <row r="10" spans="1:14" ht="32.25" customHeight="1">
      <c r="A10" s="13">
        <v>3</v>
      </c>
      <c r="B10" s="16" t="s">
        <v>9</v>
      </c>
      <c r="C10" s="83">
        <v>489505</v>
      </c>
      <c r="D10" s="84">
        <v>408180</v>
      </c>
      <c r="E10" s="60">
        <f>SUM(D10/C10)</f>
        <v>0.8338627797468872</v>
      </c>
      <c r="F10" s="81">
        <v>125153</v>
      </c>
      <c r="G10" s="60">
        <f t="shared" si="1"/>
        <v>0.25567256718521775</v>
      </c>
      <c r="H10" s="85">
        <v>5093</v>
      </c>
      <c r="I10" s="60">
        <f t="shared" si="2"/>
        <v>0.010404388106352335</v>
      </c>
      <c r="J10" s="85">
        <v>114823</v>
      </c>
      <c r="K10" s="60">
        <f t="shared" si="3"/>
        <v>0.23456961624498218</v>
      </c>
      <c r="N10" s="2"/>
    </row>
    <row r="11" spans="1:11" s="58" customFormat="1" ht="32.25" customHeight="1">
      <c r="A11" s="15">
        <v>4</v>
      </c>
      <c r="B11" s="16" t="s">
        <v>23</v>
      </c>
      <c r="C11" s="83">
        <v>553928.0345894007</v>
      </c>
      <c r="D11" s="84">
        <v>369443.2446559008</v>
      </c>
      <c r="E11" s="60">
        <f t="shared" si="0"/>
        <v>0.6669517005575475</v>
      </c>
      <c r="F11" s="81">
        <v>79035.74645449998</v>
      </c>
      <c r="G11" s="60">
        <f t="shared" si="1"/>
        <v>0.14268233690877416</v>
      </c>
      <c r="H11" s="85">
        <v>3185.2694043</v>
      </c>
      <c r="I11" s="60">
        <f t="shared" si="2"/>
        <v>0.005750330738651063</v>
      </c>
      <c r="J11" s="85">
        <v>95871.36685</v>
      </c>
      <c r="K11" s="60">
        <f t="shared" si="3"/>
        <v>0.17307549151410015</v>
      </c>
    </row>
    <row r="12" spans="1:11" ht="32.25" customHeight="1">
      <c r="A12" s="13">
        <v>5</v>
      </c>
      <c r="B12" s="16" t="s">
        <v>33</v>
      </c>
      <c r="C12" s="83">
        <v>711417.2930114</v>
      </c>
      <c r="D12" s="84">
        <v>428888.5079272</v>
      </c>
      <c r="E12" s="60">
        <f t="shared" si="0"/>
        <v>0.6028648897635488</v>
      </c>
      <c r="F12" s="81">
        <v>243804.4841</v>
      </c>
      <c r="G12" s="60">
        <f t="shared" si="1"/>
        <v>0.34270249893418486</v>
      </c>
      <c r="H12" s="85">
        <v>5714.2810056</v>
      </c>
      <c r="I12" s="60">
        <f t="shared" si="2"/>
        <v>0.008032249232249732</v>
      </c>
      <c r="J12" s="85">
        <v>83807.48000000003</v>
      </c>
      <c r="K12" s="60">
        <f t="shared" si="3"/>
        <v>0.11780354627766557</v>
      </c>
    </row>
    <row r="13" spans="1:11" ht="32.25" customHeight="1">
      <c r="A13" s="15">
        <v>6</v>
      </c>
      <c r="B13" s="16" t="s">
        <v>34</v>
      </c>
      <c r="C13" s="83">
        <v>66872.69210930001</v>
      </c>
      <c r="D13" s="84">
        <v>29533.900000000005</v>
      </c>
      <c r="E13" s="60">
        <f t="shared" si="0"/>
        <v>0.44164365256491167</v>
      </c>
      <c r="F13" s="81">
        <v>3597.3599999999997</v>
      </c>
      <c r="G13" s="60">
        <f t="shared" si="1"/>
        <v>0.0537941555294394</v>
      </c>
      <c r="H13" s="85">
        <v>0</v>
      </c>
      <c r="I13" s="60">
        <f t="shared" si="2"/>
        <v>0</v>
      </c>
      <c r="J13" s="85">
        <v>16358.87</v>
      </c>
      <c r="K13" s="60">
        <f t="shared" si="3"/>
        <v>0.24462705902825416</v>
      </c>
    </row>
    <row r="14" spans="1:11" ht="32.25" customHeight="1">
      <c r="A14" s="13">
        <v>7</v>
      </c>
      <c r="B14" s="16" t="s">
        <v>24</v>
      </c>
      <c r="C14" s="83">
        <v>931716.0637596098</v>
      </c>
      <c r="D14" s="84">
        <v>612317.3451203001</v>
      </c>
      <c r="E14" s="60">
        <f t="shared" si="0"/>
        <v>0.6571930751623092</v>
      </c>
      <c r="F14" s="81">
        <v>356923.6976702</v>
      </c>
      <c r="G14" s="60">
        <f t="shared" si="1"/>
        <v>0.38308204779679444</v>
      </c>
      <c r="H14" s="85">
        <v>0</v>
      </c>
      <c r="I14" s="60">
        <f t="shared" si="2"/>
        <v>0</v>
      </c>
      <c r="J14" s="85">
        <v>144457.61000000002</v>
      </c>
      <c r="K14" s="60">
        <f t="shared" si="3"/>
        <v>0.1550446703871269</v>
      </c>
    </row>
    <row r="15" spans="1:11" ht="32.25" customHeight="1">
      <c r="A15" s="15">
        <v>8</v>
      </c>
      <c r="B15" s="16" t="s">
        <v>25</v>
      </c>
      <c r="C15" s="83">
        <v>369427.5406247999</v>
      </c>
      <c r="D15" s="84">
        <v>191576.61046219995</v>
      </c>
      <c r="E15" s="60">
        <f t="shared" si="0"/>
        <v>0.5185769586593169</v>
      </c>
      <c r="F15" s="81">
        <v>75486.84</v>
      </c>
      <c r="G15" s="60">
        <f t="shared" si="1"/>
        <v>0.20433463047268144</v>
      </c>
      <c r="H15" s="86">
        <v>0</v>
      </c>
      <c r="I15" s="60">
        <f t="shared" si="2"/>
        <v>0</v>
      </c>
      <c r="J15" s="85">
        <v>48737.00712609998</v>
      </c>
      <c r="K15" s="60">
        <f t="shared" si="3"/>
        <v>0.13192575476011556</v>
      </c>
    </row>
    <row r="16" spans="1:11" ht="32.25" customHeight="1">
      <c r="A16" s="13">
        <v>9</v>
      </c>
      <c r="B16" s="16" t="s">
        <v>26</v>
      </c>
      <c r="C16" s="83">
        <v>761083.53</v>
      </c>
      <c r="D16" s="84">
        <v>385779.54000000004</v>
      </c>
      <c r="E16" s="60">
        <f t="shared" si="0"/>
        <v>0.5068819975647089</v>
      </c>
      <c r="F16" s="81">
        <v>143812.54</v>
      </c>
      <c r="G16" s="60">
        <f t="shared" si="1"/>
        <v>0.18895762992006934</v>
      </c>
      <c r="H16" s="85">
        <v>0</v>
      </c>
      <c r="I16" s="60">
        <f t="shared" si="2"/>
        <v>0</v>
      </c>
      <c r="J16" s="85">
        <v>95079.37000000001</v>
      </c>
      <c r="K16" s="60">
        <f t="shared" si="3"/>
        <v>0.12492632707476932</v>
      </c>
    </row>
    <row r="17" spans="1:11" ht="32.25" customHeight="1">
      <c r="A17" s="15">
        <v>10</v>
      </c>
      <c r="B17" s="16" t="s">
        <v>27</v>
      </c>
      <c r="C17" s="83">
        <v>533549.1000000001</v>
      </c>
      <c r="D17" s="84">
        <v>411970.10000000003</v>
      </c>
      <c r="E17" s="60">
        <f t="shared" si="0"/>
        <v>0.7721315620249383</v>
      </c>
      <c r="F17" s="81">
        <v>50711</v>
      </c>
      <c r="G17" s="60">
        <f t="shared" si="1"/>
        <v>0.09504467348928147</v>
      </c>
      <c r="H17" s="85">
        <v>400.40000000000003</v>
      </c>
      <c r="I17" s="60">
        <f t="shared" si="2"/>
        <v>0.0007504463975292995</v>
      </c>
      <c r="J17" s="85">
        <v>149185</v>
      </c>
      <c r="K17" s="60">
        <f t="shared" si="3"/>
        <v>0.2796087557827386</v>
      </c>
    </row>
    <row r="18" spans="1:11" ht="32.25" customHeight="1">
      <c r="A18" s="13">
        <v>11</v>
      </c>
      <c r="B18" s="16" t="s">
        <v>28</v>
      </c>
      <c r="C18" s="83">
        <v>6425717.8264424885</v>
      </c>
      <c r="D18" s="84">
        <v>1385980.6104533887</v>
      </c>
      <c r="E18" s="60">
        <f t="shared" si="0"/>
        <v>0.21569272848395804</v>
      </c>
      <c r="F18" s="81">
        <v>607839.1940726003</v>
      </c>
      <c r="G18" s="60">
        <f t="shared" si="1"/>
        <v>0.09459475353419343</v>
      </c>
      <c r="H18" s="85">
        <v>233389.41638078817</v>
      </c>
      <c r="I18" s="60">
        <f t="shared" si="2"/>
        <v>0.03632114305118827</v>
      </c>
      <c r="J18" s="85">
        <v>328602.3630182</v>
      </c>
      <c r="K18" s="60">
        <f t="shared" si="3"/>
        <v>0.05113862324703514</v>
      </c>
    </row>
    <row r="19" spans="1:11" ht="32.25" customHeight="1" thickBot="1">
      <c r="A19" s="15">
        <v>12</v>
      </c>
      <c r="B19" s="16" t="s">
        <v>29</v>
      </c>
      <c r="C19" s="83">
        <v>925441.168892842</v>
      </c>
      <c r="D19" s="87">
        <v>646603.1168795001</v>
      </c>
      <c r="E19" s="61">
        <f t="shared" si="0"/>
        <v>0.6986971604613919</v>
      </c>
      <c r="F19" s="81">
        <v>261019.42074690008</v>
      </c>
      <c r="G19" s="61">
        <f t="shared" si="1"/>
        <v>0.2820486374721934</v>
      </c>
      <c r="H19" s="88">
        <v>0</v>
      </c>
      <c r="I19" s="61">
        <f t="shared" si="2"/>
        <v>0</v>
      </c>
      <c r="J19" s="88">
        <v>154765</v>
      </c>
      <c r="K19" s="61">
        <f t="shared" si="3"/>
        <v>0.16723375315705286</v>
      </c>
    </row>
    <row r="20" spans="1:11" ht="32.25" customHeight="1" thickBot="1">
      <c r="A20" s="20"/>
      <c r="B20" s="21" t="s">
        <v>1</v>
      </c>
      <c r="C20" s="89">
        <v>17730836.21022984</v>
      </c>
      <c r="D20" s="90">
        <v>9092840.59604849</v>
      </c>
      <c r="E20" s="18">
        <f t="shared" si="0"/>
        <v>0.512826382706212</v>
      </c>
      <c r="F20" s="91">
        <v>3930402.7409042004</v>
      </c>
      <c r="G20" s="18">
        <f t="shared" si="1"/>
        <v>0.22167046688054942</v>
      </c>
      <c r="H20" s="91">
        <v>251332.3667906882</v>
      </c>
      <c r="I20" s="18">
        <f t="shared" si="2"/>
        <v>0.014174873864419405</v>
      </c>
      <c r="J20" s="91">
        <v>1793462.3121343001</v>
      </c>
      <c r="K20" s="18">
        <f t="shared" si="3"/>
        <v>0.1011493361548035</v>
      </c>
    </row>
    <row r="21" spans="1:11" ht="32.25" customHeight="1" thickBot="1">
      <c r="A21" s="17"/>
      <c r="B21" s="144" t="s">
        <v>31</v>
      </c>
      <c r="C21" s="145"/>
      <c r="D21" s="145"/>
      <c r="E21" s="145"/>
      <c r="F21" s="145"/>
      <c r="G21" s="145"/>
      <c r="H21" s="145"/>
      <c r="I21" s="145"/>
      <c r="J21" s="145"/>
      <c r="K21" s="146"/>
    </row>
    <row r="22" spans="1:11" ht="32.25" customHeight="1">
      <c r="A22" s="32">
        <v>13</v>
      </c>
      <c r="B22" s="33" t="s">
        <v>46</v>
      </c>
      <c r="C22" s="130">
        <v>196508.275682882</v>
      </c>
      <c r="D22" s="93">
        <v>160242.896437</v>
      </c>
      <c r="E22" s="62">
        <f>SUM(D22/C22)</f>
        <v>0.8154511349720163</v>
      </c>
      <c r="F22" s="94">
        <v>95045.5836052</v>
      </c>
      <c r="G22" s="62">
        <f>SUM(F22/C22)</f>
        <v>0.4836721673675522</v>
      </c>
      <c r="H22" s="94">
        <v>0</v>
      </c>
      <c r="I22" s="62">
        <f>SUM(H22/C22)</f>
        <v>0</v>
      </c>
      <c r="J22" s="94">
        <v>34428.56767989992</v>
      </c>
      <c r="K22" s="62">
        <f>SUM(J22/C22)</f>
        <v>0.17520161713422952</v>
      </c>
    </row>
    <row r="23" spans="1:11" ht="32.25" customHeight="1">
      <c r="A23" s="55">
        <v>14</v>
      </c>
      <c r="B23" s="56" t="s">
        <v>47</v>
      </c>
      <c r="C23" s="83">
        <v>65596.9510092</v>
      </c>
      <c r="D23" s="84">
        <v>26002.810627899995</v>
      </c>
      <c r="E23" s="60">
        <f aca="true" t="shared" si="4" ref="E23:E37">SUM(D23/C23)</f>
        <v>0.3964027325637908</v>
      </c>
      <c r="F23" s="85">
        <v>3150.5836645</v>
      </c>
      <c r="G23" s="60">
        <f aca="true" t="shared" si="5" ref="G23:G37">SUM(F23/C23)</f>
        <v>0.04802942234400696</v>
      </c>
      <c r="H23" s="86">
        <v>0</v>
      </c>
      <c r="I23" s="60">
        <f aca="true" t="shared" si="6" ref="I23:I29">SUM(H23/C23)</f>
        <v>0</v>
      </c>
      <c r="J23" s="82">
        <v>12405.092284699998</v>
      </c>
      <c r="K23" s="60">
        <f t="shared" si="3"/>
        <v>0.1891108061251228</v>
      </c>
    </row>
    <row r="24" spans="1:11" ht="32.25" customHeight="1">
      <c r="A24" s="55">
        <v>15</v>
      </c>
      <c r="B24" s="56" t="s">
        <v>48</v>
      </c>
      <c r="C24" s="83">
        <v>4497209.614137175</v>
      </c>
      <c r="D24" s="84">
        <v>1962141.8500304753</v>
      </c>
      <c r="E24" s="60">
        <f t="shared" si="4"/>
        <v>0.43630206692220813</v>
      </c>
      <c r="F24" s="85">
        <v>1093685.7106918</v>
      </c>
      <c r="G24" s="60">
        <f t="shared" si="5"/>
        <v>0.24319206897845086</v>
      </c>
      <c r="H24" s="86">
        <v>0</v>
      </c>
      <c r="I24" s="60">
        <f t="shared" si="6"/>
        <v>0</v>
      </c>
      <c r="J24" s="82">
        <v>167911.58802432625</v>
      </c>
      <c r="K24" s="60">
        <f t="shared" si="3"/>
        <v>0.03733683826888763</v>
      </c>
    </row>
    <row r="25" spans="1:11" ht="32.25" customHeight="1">
      <c r="A25" s="55">
        <v>16</v>
      </c>
      <c r="B25" s="56" t="s">
        <v>49</v>
      </c>
      <c r="C25" s="83">
        <v>1659171.6788885</v>
      </c>
      <c r="D25" s="84">
        <v>818995.1234083</v>
      </c>
      <c r="E25" s="60">
        <f t="shared" si="4"/>
        <v>0.4936168654692534</v>
      </c>
      <c r="F25" s="85">
        <v>293884.9631479</v>
      </c>
      <c r="G25" s="60">
        <f t="shared" si="5"/>
        <v>0.1771275190429825</v>
      </c>
      <c r="H25" s="86">
        <v>0</v>
      </c>
      <c r="I25" s="60">
        <f t="shared" si="6"/>
        <v>0</v>
      </c>
      <c r="J25" s="82">
        <v>235266.4172148</v>
      </c>
      <c r="K25" s="60">
        <f t="shared" si="3"/>
        <v>0.14179751270369317</v>
      </c>
    </row>
    <row r="26" spans="1:11" ht="32.25" customHeight="1">
      <c r="A26" s="55">
        <v>17</v>
      </c>
      <c r="B26" s="56" t="s">
        <v>35</v>
      </c>
      <c r="C26" s="83">
        <v>452353.7466492516</v>
      </c>
      <c r="D26" s="84">
        <v>337323.8941724439</v>
      </c>
      <c r="E26" s="60">
        <f t="shared" si="4"/>
        <v>0.7457081911471374</v>
      </c>
      <c r="F26" s="85">
        <v>196082.89702931573</v>
      </c>
      <c r="G26" s="60">
        <f t="shared" si="5"/>
        <v>0.4334724725544398</v>
      </c>
      <c r="H26" s="86">
        <v>0</v>
      </c>
      <c r="I26" s="60">
        <f t="shared" si="6"/>
        <v>0</v>
      </c>
      <c r="J26" s="82">
        <v>53786.811917848325</v>
      </c>
      <c r="K26" s="60">
        <f t="shared" si="3"/>
        <v>0.11890431397167983</v>
      </c>
    </row>
    <row r="27" spans="1:11" ht="32.25" customHeight="1">
      <c r="A27" s="55">
        <v>18</v>
      </c>
      <c r="B27" s="56" t="s">
        <v>36</v>
      </c>
      <c r="C27" s="83">
        <v>268977.18899568</v>
      </c>
      <c r="D27" s="84">
        <v>118002.18899568</v>
      </c>
      <c r="E27" s="60">
        <f t="shared" si="4"/>
        <v>0.4387070496062594</v>
      </c>
      <c r="F27" s="85">
        <v>24227</v>
      </c>
      <c r="G27" s="60">
        <f t="shared" si="5"/>
        <v>0.09007083496730685</v>
      </c>
      <c r="H27" s="86">
        <v>0</v>
      </c>
      <c r="I27" s="60">
        <f t="shared" si="6"/>
        <v>0</v>
      </c>
      <c r="J27" s="82">
        <v>33272</v>
      </c>
      <c r="K27" s="60">
        <f t="shared" si="3"/>
        <v>0.12369822186123886</v>
      </c>
    </row>
    <row r="28" spans="1:11" ht="32.25" customHeight="1">
      <c r="A28" s="55">
        <v>19</v>
      </c>
      <c r="B28" s="56" t="s">
        <v>37</v>
      </c>
      <c r="C28" s="83">
        <v>107256.94999999998</v>
      </c>
      <c r="D28" s="84">
        <v>45274.49999999999</v>
      </c>
      <c r="E28" s="60">
        <f t="shared" si="4"/>
        <v>0.4221125064622852</v>
      </c>
      <c r="F28" s="85">
        <v>31507.869999999995</v>
      </c>
      <c r="G28" s="60">
        <f t="shared" si="5"/>
        <v>0.2937606374225633</v>
      </c>
      <c r="H28" s="86">
        <v>0</v>
      </c>
      <c r="I28" s="60">
        <f t="shared" si="6"/>
        <v>0</v>
      </c>
      <c r="J28" s="82">
        <v>6092.33</v>
      </c>
      <c r="K28" s="60">
        <f t="shared" si="3"/>
        <v>0.05680126089731249</v>
      </c>
    </row>
    <row r="29" spans="1:11" ht="32.25" customHeight="1">
      <c r="A29" s="55">
        <v>20</v>
      </c>
      <c r="B29" s="56" t="s">
        <v>38</v>
      </c>
      <c r="C29" s="83">
        <v>332700.3356568805</v>
      </c>
      <c r="D29" s="84">
        <v>213598.36317708358</v>
      </c>
      <c r="E29" s="60">
        <f t="shared" si="4"/>
        <v>0.6420142701550238</v>
      </c>
      <c r="F29" s="85">
        <v>98012.78815216346</v>
      </c>
      <c r="G29" s="60">
        <f t="shared" si="5"/>
        <v>0.29459780363205196</v>
      </c>
      <c r="H29" s="86">
        <v>434.8008872</v>
      </c>
      <c r="I29" s="60">
        <f t="shared" si="6"/>
        <v>0.0013068844260151799</v>
      </c>
      <c r="J29" s="82">
        <v>51949.97752141116</v>
      </c>
      <c r="K29" s="60">
        <f t="shared" si="3"/>
        <v>0.15614645359116214</v>
      </c>
    </row>
    <row r="30" spans="1:11" ht="32.25" customHeight="1">
      <c r="A30" s="55">
        <v>21</v>
      </c>
      <c r="B30" s="56" t="s">
        <v>45</v>
      </c>
      <c r="C30" s="83">
        <v>1455075.2603</v>
      </c>
      <c r="D30" s="84">
        <v>739301.2603</v>
      </c>
      <c r="E30" s="60">
        <f>SUM(D30/C30)</f>
        <v>0.5080845509994958</v>
      </c>
      <c r="F30" s="85">
        <v>375686.4552829</v>
      </c>
      <c r="G30" s="60">
        <f>SUM(F30/C30)</f>
        <v>0.25819039436176167</v>
      </c>
      <c r="H30" s="86">
        <v>0</v>
      </c>
      <c r="I30" s="60">
        <f>SUM(H30/C30)</f>
        <v>0</v>
      </c>
      <c r="J30" s="82">
        <v>134966.8503</v>
      </c>
      <c r="K30" s="60">
        <f aca="true" t="shared" si="7" ref="K30:K36">SUM(J30/C30)</f>
        <v>0.09275592402840607</v>
      </c>
    </row>
    <row r="31" spans="1:11" ht="32.25" customHeight="1">
      <c r="A31" s="55">
        <v>22</v>
      </c>
      <c r="B31" s="56" t="s">
        <v>30</v>
      </c>
      <c r="C31" s="83">
        <v>25914</v>
      </c>
      <c r="D31" s="84">
        <v>14110</v>
      </c>
      <c r="E31" s="60">
        <f>SUM(D31/C31)</f>
        <v>0.5444933240719302</v>
      </c>
      <c r="F31" s="85">
        <v>1887</v>
      </c>
      <c r="G31" s="60">
        <f>SUM(F31/C31)</f>
        <v>0.07281778189395693</v>
      </c>
      <c r="H31" s="86">
        <v>0</v>
      </c>
      <c r="I31" s="60">
        <v>0</v>
      </c>
      <c r="J31" s="82">
        <v>7184</v>
      </c>
      <c r="K31" s="60">
        <f t="shared" si="7"/>
        <v>0.27722466620359654</v>
      </c>
    </row>
    <row r="32" spans="1:11" ht="32.25" customHeight="1">
      <c r="A32" s="55">
        <v>23</v>
      </c>
      <c r="B32" s="56" t="s">
        <v>54</v>
      </c>
      <c r="C32" s="83">
        <v>214517.7827953999</v>
      </c>
      <c r="D32" s="84">
        <v>74528.78279539991</v>
      </c>
      <c r="E32" s="60">
        <f>SUM(D32/C32)</f>
        <v>0.3474247301282386</v>
      </c>
      <c r="F32" s="85">
        <v>18343.729082999886</v>
      </c>
      <c r="G32" s="60">
        <f>SUM(F32/C32)</f>
        <v>0.08551146130619641</v>
      </c>
      <c r="H32" s="86">
        <v>0</v>
      </c>
      <c r="I32" s="60">
        <v>0</v>
      </c>
      <c r="J32" s="82">
        <v>4976.815533900004</v>
      </c>
      <c r="K32" s="60">
        <f t="shared" si="7"/>
        <v>0.023200013859208723</v>
      </c>
    </row>
    <row r="33" spans="1:11" ht="32.25" customHeight="1">
      <c r="A33" s="55">
        <v>24</v>
      </c>
      <c r="B33" s="56" t="s">
        <v>42</v>
      </c>
      <c r="C33" s="83">
        <v>169247.90627910683</v>
      </c>
      <c r="D33" s="84">
        <v>114541.90627910683</v>
      </c>
      <c r="E33" s="60">
        <f>SUM(D33/C33)</f>
        <v>0.6767700044112551</v>
      </c>
      <c r="F33" s="85">
        <v>31507.200641845364</v>
      </c>
      <c r="G33" s="60">
        <f>SUM(F33/C33)</f>
        <v>0.18616006150106706</v>
      </c>
      <c r="H33" s="86">
        <v>0</v>
      </c>
      <c r="I33" s="60">
        <v>0</v>
      </c>
      <c r="J33" s="82">
        <v>64058.943554440244</v>
      </c>
      <c r="K33" s="60">
        <f t="shared" si="7"/>
        <v>0.3784917932680396</v>
      </c>
    </row>
    <row r="34" spans="1:11" ht="32.25" customHeight="1">
      <c r="A34" s="55">
        <v>25</v>
      </c>
      <c r="B34" s="56" t="s">
        <v>41</v>
      </c>
      <c r="C34" s="83">
        <v>340639.22947900015</v>
      </c>
      <c r="D34" s="84">
        <v>233090.48344340007</v>
      </c>
      <c r="E34" s="60">
        <f>SUM(D34/C34)</f>
        <v>0.6842737514405096</v>
      </c>
      <c r="F34" s="85">
        <v>129436.18763290008</v>
      </c>
      <c r="G34" s="60">
        <f>SUM(F34/C34)</f>
        <v>0.37998027364866266</v>
      </c>
      <c r="H34" s="86">
        <v>0</v>
      </c>
      <c r="I34" s="60">
        <f>SUM(H34/C34)</f>
        <v>0</v>
      </c>
      <c r="J34" s="82">
        <v>49878.2115988</v>
      </c>
      <c r="K34" s="60">
        <f t="shared" si="7"/>
        <v>0.14642533003344205</v>
      </c>
    </row>
    <row r="35" spans="1:11" ht="32.25" customHeight="1">
      <c r="A35" s="55">
        <v>26</v>
      </c>
      <c r="B35" s="56" t="s">
        <v>44</v>
      </c>
      <c r="C35" s="83">
        <v>31815.6111252</v>
      </c>
      <c r="D35" s="84">
        <v>28541.3927532</v>
      </c>
      <c r="E35" s="60">
        <v>0</v>
      </c>
      <c r="F35" s="85">
        <v>12314.2616949</v>
      </c>
      <c r="G35" s="60">
        <v>0</v>
      </c>
      <c r="H35" s="86">
        <v>0</v>
      </c>
      <c r="I35" s="60">
        <v>0</v>
      </c>
      <c r="J35" s="82">
        <v>28.67415</v>
      </c>
      <c r="K35" s="60">
        <f t="shared" si="7"/>
        <v>0.0009012603871464924</v>
      </c>
    </row>
    <row r="36" spans="1:11" ht="32.25" customHeight="1" thickBot="1">
      <c r="A36" s="75">
        <v>27</v>
      </c>
      <c r="B36" s="34" t="s">
        <v>43</v>
      </c>
      <c r="C36" s="92">
        <v>26860</v>
      </c>
      <c r="D36" s="87">
        <v>23866</v>
      </c>
      <c r="E36" s="61">
        <v>0</v>
      </c>
      <c r="F36" s="88">
        <v>2747</v>
      </c>
      <c r="G36" s="61">
        <v>0</v>
      </c>
      <c r="H36" s="88">
        <v>0</v>
      </c>
      <c r="I36" s="61">
        <v>0</v>
      </c>
      <c r="J36" s="95">
        <v>3246</v>
      </c>
      <c r="K36" s="61">
        <f t="shared" si="7"/>
        <v>0.1208488458674609</v>
      </c>
    </row>
    <row r="37" spans="1:11" ht="32.25" customHeight="1" thickBot="1">
      <c r="A37" s="20"/>
      <c r="B37" s="21" t="s">
        <v>1</v>
      </c>
      <c r="C37" s="89">
        <v>9843844.530998277</v>
      </c>
      <c r="D37" s="90">
        <v>4909561.452419989</v>
      </c>
      <c r="E37" s="18">
        <f t="shared" si="4"/>
        <v>0.49874431041243844</v>
      </c>
      <c r="F37" s="91">
        <f>F22+F23+F24+F25+F26+F27+F28+F29+F30+F31+F32+F33+F34+F35+F36</f>
        <v>2407519.230626425</v>
      </c>
      <c r="G37" s="18">
        <f t="shared" si="5"/>
        <v>0.2445710335067914</v>
      </c>
      <c r="H37" s="91">
        <v>434.8008872</v>
      </c>
      <c r="I37" s="18">
        <f t="shared" si="2"/>
        <v>4.4169824689003526E-05</v>
      </c>
      <c r="J37" s="96">
        <v>859452.279780126</v>
      </c>
      <c r="K37" s="18">
        <f t="shared" si="3"/>
        <v>0.08730859950842476</v>
      </c>
    </row>
    <row r="38" spans="1:11" ht="32.25" customHeight="1">
      <c r="A38" s="22"/>
      <c r="B38" s="141" t="s">
        <v>2</v>
      </c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32.25" customHeight="1" thickBot="1">
      <c r="A39" s="15">
        <v>28</v>
      </c>
      <c r="B39" s="23" t="s">
        <v>39</v>
      </c>
      <c r="C39" s="97">
        <v>741940.65</v>
      </c>
      <c r="D39" s="84">
        <v>698920.65</v>
      </c>
      <c r="E39" s="60">
        <f>SUM(D39/C39)</f>
        <v>0.9420169254777994</v>
      </c>
      <c r="F39" s="85">
        <v>611313.72</v>
      </c>
      <c r="G39" s="60">
        <f>SUM(F39/C39)</f>
        <v>0.8239388420084544</v>
      </c>
      <c r="H39" s="98">
        <v>0</v>
      </c>
      <c r="I39" s="60">
        <f>SUM(H39/C39)</f>
        <v>0</v>
      </c>
      <c r="J39" s="85">
        <v>57237</v>
      </c>
      <c r="K39" s="60">
        <f>SUM(J39/C39)</f>
        <v>0.07714498457524871</v>
      </c>
    </row>
    <row r="40" spans="1:11" s="5" customFormat="1" ht="32.25" customHeight="1" thickBot="1">
      <c r="A40" s="20"/>
      <c r="B40" s="21" t="s">
        <v>1</v>
      </c>
      <c r="C40" s="99">
        <f>SUM(C39:C39)</f>
        <v>741940.65</v>
      </c>
      <c r="D40" s="100">
        <f>SUM(D39:D39)</f>
        <v>698920.65</v>
      </c>
      <c r="E40" s="18">
        <f>SUM(D40/C40)</f>
        <v>0.9420169254777994</v>
      </c>
      <c r="F40" s="91">
        <f>SUM(F39:F39)</f>
        <v>611313.72</v>
      </c>
      <c r="G40" s="18">
        <f>SUM(F40/C40)</f>
        <v>0.8239388420084544</v>
      </c>
      <c r="H40" s="101">
        <f>SUM(H39:H39)</f>
        <v>0</v>
      </c>
      <c r="I40" s="18">
        <f t="shared" si="2"/>
        <v>0</v>
      </c>
      <c r="J40" s="91">
        <f>SUM(J39:J39)</f>
        <v>57237</v>
      </c>
      <c r="K40" s="18">
        <f t="shared" si="3"/>
        <v>0.07714498457524871</v>
      </c>
    </row>
    <row r="41" spans="1:11" ht="32.25" customHeight="1" thickBot="1">
      <c r="A41" s="24"/>
      <c r="B41" s="132" t="s">
        <v>3</v>
      </c>
      <c r="C41" s="133"/>
      <c r="D41" s="133"/>
      <c r="E41" s="133"/>
      <c r="F41" s="133"/>
      <c r="G41" s="133"/>
      <c r="H41" s="133"/>
      <c r="I41" s="133"/>
      <c r="J41" s="133"/>
      <c r="K41" s="134"/>
    </row>
    <row r="42" spans="1:11" s="5" customFormat="1" ht="32.25" customHeight="1" thickBot="1">
      <c r="A42" s="25"/>
      <c r="B42" s="21" t="s">
        <v>4</v>
      </c>
      <c r="C42" s="99">
        <f>SUM(C20+C37)</f>
        <v>27574680.74122812</v>
      </c>
      <c r="D42" s="90">
        <f>SUM(D20+D37)</f>
        <v>14002402.048468478</v>
      </c>
      <c r="E42" s="18">
        <f aca="true" t="shared" si="8" ref="E42:E47">SUM(D42/C42)</f>
        <v>0.5077992445269863</v>
      </c>
      <c r="F42" s="91">
        <f>SUM(F20+F37)</f>
        <v>6337921.971530626</v>
      </c>
      <c r="G42" s="18">
        <f aca="true" t="shared" si="9" ref="G42:G47">SUM(F42/C42)</f>
        <v>0.22984570632052756</v>
      </c>
      <c r="H42" s="91">
        <f>SUM(H20+H37)</f>
        <v>251767.16767788818</v>
      </c>
      <c r="I42" s="18">
        <f t="shared" si="2"/>
        <v>0.009130374710067269</v>
      </c>
      <c r="J42" s="91">
        <f>SUM(J20+J37)</f>
        <v>2652914.591914426</v>
      </c>
      <c r="K42" s="18">
        <f t="shared" si="3"/>
        <v>0.09620835203172223</v>
      </c>
    </row>
    <row r="43" spans="1:11" s="5" customFormat="1" ht="32.25" customHeight="1" thickBot="1">
      <c r="A43" s="26"/>
      <c r="B43" s="21" t="s">
        <v>2</v>
      </c>
      <c r="C43" s="99">
        <f>SUM(C40)</f>
        <v>741940.65</v>
      </c>
      <c r="D43" s="100">
        <f>SUM(D40)</f>
        <v>698920.65</v>
      </c>
      <c r="E43" s="18">
        <f t="shared" si="8"/>
        <v>0.9420169254777994</v>
      </c>
      <c r="F43" s="101">
        <f>SUM(F40)</f>
        <v>611313.72</v>
      </c>
      <c r="G43" s="18">
        <f t="shared" si="9"/>
        <v>0.8239388420084544</v>
      </c>
      <c r="H43" s="101">
        <f>SUM(H40)</f>
        <v>0</v>
      </c>
      <c r="I43" s="18">
        <f t="shared" si="2"/>
        <v>0</v>
      </c>
      <c r="J43" s="101">
        <f>SUM(J40)</f>
        <v>57237</v>
      </c>
      <c r="K43" s="18">
        <f t="shared" si="3"/>
        <v>0.07714498457524871</v>
      </c>
    </row>
    <row r="44" spans="1:11" s="5" customFormat="1" ht="32.25" customHeight="1" thickBot="1">
      <c r="A44" s="27"/>
      <c r="B44" s="21" t="s">
        <v>1</v>
      </c>
      <c r="C44" s="99">
        <f>SUM(C42:C43)</f>
        <v>28316621.391228117</v>
      </c>
      <c r="D44" s="100">
        <f>SUM(D42:D43)</f>
        <v>14701322.698468478</v>
      </c>
      <c r="E44" s="18">
        <f t="shared" si="8"/>
        <v>0.519176440414697</v>
      </c>
      <c r="F44" s="101">
        <f>SUM(F42:F43)</f>
        <v>6949235.691530625</v>
      </c>
      <c r="G44" s="18">
        <f t="shared" si="9"/>
        <v>0.24541189414932638</v>
      </c>
      <c r="H44" s="101">
        <f>SUM(H42:H43)</f>
        <v>251767.16767788818</v>
      </c>
      <c r="I44" s="18">
        <f t="shared" si="2"/>
        <v>0.00889114432825239</v>
      </c>
      <c r="J44" s="101">
        <f>SUM(J42:J43)</f>
        <v>2710151.591914426</v>
      </c>
      <c r="K44" s="18">
        <f t="shared" si="3"/>
        <v>0.09570886139523598</v>
      </c>
    </row>
    <row r="45" spans="1:11" ht="32.25" customHeight="1" thickBot="1">
      <c r="A45" s="19">
        <v>29</v>
      </c>
      <c r="B45" s="9" t="s">
        <v>50</v>
      </c>
      <c r="C45" s="102">
        <v>1096130.5628381</v>
      </c>
      <c r="D45" s="103">
        <v>973222.2984595</v>
      </c>
      <c r="E45" s="61">
        <f t="shared" si="8"/>
        <v>0.8878707805935399</v>
      </c>
      <c r="F45" s="85">
        <v>826076.0086629</v>
      </c>
      <c r="G45" s="61">
        <f t="shared" si="9"/>
        <v>0.7536292086629033</v>
      </c>
      <c r="H45" s="104">
        <v>0</v>
      </c>
      <c r="I45" s="61">
        <f t="shared" si="2"/>
        <v>0</v>
      </c>
      <c r="J45" s="88">
        <v>12395.25</v>
      </c>
      <c r="K45" s="61">
        <f t="shared" si="3"/>
        <v>0.011308187564724256</v>
      </c>
    </row>
    <row r="46" spans="1:11" ht="32.25" customHeight="1" thickBot="1">
      <c r="A46" s="12"/>
      <c r="B46" s="21" t="s">
        <v>16</v>
      </c>
      <c r="C46" s="89">
        <f>SUM(C45:C45)</f>
        <v>1096130.5628381</v>
      </c>
      <c r="D46" s="90">
        <f>SUM(D45:D45)</f>
        <v>973222.2984595</v>
      </c>
      <c r="E46" s="18">
        <f t="shared" si="8"/>
        <v>0.8878707805935399</v>
      </c>
      <c r="F46" s="91">
        <f>SUM(F45:F45)</f>
        <v>826076.0086629</v>
      </c>
      <c r="G46" s="18">
        <f t="shared" si="9"/>
        <v>0.7536292086629033</v>
      </c>
      <c r="H46" s="91">
        <f>SUM(H45:H45)</f>
        <v>0</v>
      </c>
      <c r="I46" s="18">
        <f t="shared" si="2"/>
        <v>0</v>
      </c>
      <c r="J46" s="91">
        <f>SUM(J45:J45)</f>
        <v>12395.25</v>
      </c>
      <c r="K46" s="18">
        <f t="shared" si="3"/>
        <v>0.011308187564724256</v>
      </c>
    </row>
    <row r="47" spans="1:11" ht="32.25" customHeight="1" thickBot="1">
      <c r="A47" s="12"/>
      <c r="B47" s="21" t="s">
        <v>17</v>
      </c>
      <c r="C47" s="89">
        <f>SUM(C46+C44)</f>
        <v>29412751.954066217</v>
      </c>
      <c r="D47" s="90">
        <f>SUM(D46+D44)</f>
        <v>15674544.996927978</v>
      </c>
      <c r="E47" s="18">
        <f t="shared" si="8"/>
        <v>0.5329166417820017</v>
      </c>
      <c r="F47" s="91">
        <f>SUM(F46+F44)</f>
        <v>7775311.700193525</v>
      </c>
      <c r="G47" s="18">
        <f t="shared" si="9"/>
        <v>0.2643517244607441</v>
      </c>
      <c r="H47" s="91">
        <f>SUM(H46+H44)</f>
        <v>251767.16767788818</v>
      </c>
      <c r="I47" s="18">
        <f t="shared" si="2"/>
        <v>0.008559796379171593</v>
      </c>
      <c r="J47" s="91">
        <f>SUM(J46+J44)</f>
        <v>2722546.841914426</v>
      </c>
      <c r="K47" s="18">
        <f t="shared" si="3"/>
        <v>0.09256348559856681</v>
      </c>
    </row>
    <row r="48" spans="1:11" ht="14.25" customHeight="1">
      <c r="A48" s="48"/>
      <c r="B48" s="49"/>
      <c r="C48" s="105"/>
      <c r="D48" s="105"/>
      <c r="E48" s="50"/>
      <c r="F48" s="105"/>
      <c r="G48" s="50"/>
      <c r="H48" s="105"/>
      <c r="I48" s="50"/>
      <c r="J48" s="105"/>
      <c r="K48" s="50"/>
    </row>
    <row r="49" spans="1:11" ht="18.75" customHeight="1">
      <c r="A49" s="28"/>
      <c r="B49" s="29"/>
      <c r="C49" s="106"/>
      <c r="D49" s="106"/>
      <c r="E49" s="47"/>
      <c r="F49" s="47"/>
      <c r="G49" s="47"/>
      <c r="H49" s="47"/>
      <c r="I49" s="47"/>
      <c r="J49" s="107" t="s">
        <v>40</v>
      </c>
      <c r="K49" s="47"/>
    </row>
    <row r="54" ht="12.75">
      <c r="F54" s="128">
        <v>8090271</v>
      </c>
    </row>
  </sheetData>
  <sheetProtection/>
  <mergeCells count="19">
    <mergeCell ref="H5:H6"/>
    <mergeCell ref="J5:J6"/>
    <mergeCell ref="A5:A6"/>
    <mergeCell ref="B5:B6"/>
    <mergeCell ref="D1:G1"/>
    <mergeCell ref="C5:C6"/>
    <mergeCell ref="I2:K2"/>
    <mergeCell ref="K5:K6"/>
    <mergeCell ref="A3:K3"/>
    <mergeCell ref="B41:K41"/>
    <mergeCell ref="E5:E6"/>
    <mergeCell ref="G5:G6"/>
    <mergeCell ref="I5:I6"/>
    <mergeCell ref="A4:K4"/>
    <mergeCell ref="D5:D6"/>
    <mergeCell ref="B38:K38"/>
    <mergeCell ref="B21:K21"/>
    <mergeCell ref="B7:K7"/>
    <mergeCell ref="F5:F6"/>
  </mergeCells>
  <printOptions/>
  <pageMargins left="0.85" right="0.24" top="0.94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9.140625" defaultRowHeight="12.75"/>
  <cols>
    <col min="2" max="2" width="7.8515625" style="58" customWidth="1"/>
    <col min="3" max="3" width="36.140625" style="58" customWidth="1"/>
    <col min="4" max="4" width="15.28125" style="128" customWidth="1"/>
    <col min="5" max="5" width="13.8515625" style="128" customWidth="1"/>
    <col min="6" max="6" width="15.421875" style="78" customWidth="1"/>
    <col min="7" max="7" width="14.421875" style="128" bestFit="1" customWidth="1"/>
    <col min="8" max="8" width="15.28125" style="78" customWidth="1"/>
    <col min="9" max="9" width="13.8515625" style="128" customWidth="1"/>
    <col min="10" max="10" width="14.8515625" style="78" customWidth="1"/>
    <col min="11" max="11" width="22.140625" style="0" customWidth="1"/>
    <col min="12" max="12" width="18.421875" style="0" customWidth="1"/>
  </cols>
  <sheetData>
    <row r="1" spans="2:10" ht="21" thickBot="1">
      <c r="B1" s="168" t="s">
        <v>56</v>
      </c>
      <c r="C1" s="168"/>
      <c r="D1" s="168"/>
      <c r="E1" s="168"/>
      <c r="F1" s="168"/>
      <c r="G1" s="168"/>
      <c r="H1" s="168"/>
      <c r="I1" s="168"/>
      <c r="J1" s="168"/>
    </row>
    <row r="2" spans="2:10" ht="18" thickBot="1">
      <c r="B2" s="169" t="s">
        <v>52</v>
      </c>
      <c r="C2" s="170"/>
      <c r="D2" s="170"/>
      <c r="E2" s="170"/>
      <c r="F2" s="170"/>
      <c r="G2" s="170"/>
      <c r="H2" s="170"/>
      <c r="I2" s="171"/>
      <c r="J2" s="172"/>
    </row>
    <row r="3" spans="2:10" ht="18" customHeight="1" thickBot="1">
      <c r="B3" s="179" t="s">
        <v>8</v>
      </c>
      <c r="C3" s="180"/>
      <c r="D3" s="180"/>
      <c r="E3" s="180"/>
      <c r="F3" s="180"/>
      <c r="G3" s="180"/>
      <c r="H3" s="180"/>
      <c r="I3" s="180"/>
      <c r="J3" s="181"/>
    </row>
    <row r="4" spans="2:10" ht="43.5" customHeight="1">
      <c r="B4" s="173" t="s">
        <v>5</v>
      </c>
      <c r="C4" s="175" t="s">
        <v>0</v>
      </c>
      <c r="D4" s="177" t="s">
        <v>51</v>
      </c>
      <c r="E4" s="163" t="s">
        <v>18</v>
      </c>
      <c r="F4" s="165" t="s">
        <v>20</v>
      </c>
      <c r="G4" s="163" t="s">
        <v>19</v>
      </c>
      <c r="H4" s="165" t="s">
        <v>20</v>
      </c>
      <c r="I4" s="165" t="s">
        <v>21</v>
      </c>
      <c r="J4" s="165" t="s">
        <v>20</v>
      </c>
    </row>
    <row r="5" spans="2:10" ht="18" customHeight="1" thickBot="1">
      <c r="B5" s="174"/>
      <c r="C5" s="176"/>
      <c r="D5" s="178"/>
      <c r="E5" s="164"/>
      <c r="F5" s="166"/>
      <c r="G5" s="164"/>
      <c r="H5" s="166"/>
      <c r="I5" s="166"/>
      <c r="J5" s="166"/>
    </row>
    <row r="6" spans="2:10" ht="24" customHeight="1" thickBot="1">
      <c r="B6" s="6"/>
      <c r="C6" s="11" t="s">
        <v>11</v>
      </c>
      <c r="D6" s="109"/>
      <c r="E6" s="63"/>
      <c r="F6" s="63"/>
      <c r="G6" s="109"/>
      <c r="H6" s="63"/>
      <c r="I6" s="63"/>
      <c r="J6" s="68"/>
    </row>
    <row r="7" spans="2:10" ht="24" customHeight="1">
      <c r="B7" s="39">
        <v>1</v>
      </c>
      <c r="C7" s="14" t="s">
        <v>22</v>
      </c>
      <c r="D7" s="80">
        <v>4779765</v>
      </c>
      <c r="E7" s="81">
        <v>1240403</v>
      </c>
      <c r="F7" s="64">
        <f aca="true" t="shared" si="0" ref="F7:F19">SUM(E7/D7)</f>
        <v>0.2595112939652891</v>
      </c>
      <c r="G7" s="110">
        <v>368110.54859699996</v>
      </c>
      <c r="H7" s="64">
        <f aca="true" t="shared" si="1" ref="H7:H19">SUM(G7/D7)</f>
        <v>0.07701436129119318</v>
      </c>
      <c r="I7" s="81">
        <v>646566</v>
      </c>
      <c r="J7" s="69">
        <f aca="true" t="shared" si="2" ref="J7:J19">SUM(I7/D7)</f>
        <v>0.1352715039337708</v>
      </c>
    </row>
    <row r="8" spans="2:10" ht="24" customHeight="1">
      <c r="B8" s="40">
        <v>2</v>
      </c>
      <c r="C8" s="16" t="s">
        <v>32</v>
      </c>
      <c r="D8" s="83">
        <v>1182412.9608</v>
      </c>
      <c r="E8" s="81">
        <v>565720.60611</v>
      </c>
      <c r="F8" s="65">
        <f t="shared" si="0"/>
        <v>0.4784458770878521</v>
      </c>
      <c r="G8" s="111">
        <v>137823.61690999998</v>
      </c>
      <c r="H8" s="65">
        <f t="shared" si="1"/>
        <v>0.11656132119589667</v>
      </c>
      <c r="I8" s="81">
        <v>405216.3416</v>
      </c>
      <c r="J8" s="70">
        <f t="shared" si="2"/>
        <v>0.342702892334534</v>
      </c>
    </row>
    <row r="9" spans="2:10" ht="24" customHeight="1">
      <c r="B9" s="39">
        <v>3</v>
      </c>
      <c r="C9" s="16" t="s">
        <v>9</v>
      </c>
      <c r="D9" s="83">
        <v>489505</v>
      </c>
      <c r="E9" s="84">
        <v>104177.61475515948</v>
      </c>
      <c r="F9" s="65">
        <f t="shared" si="0"/>
        <v>0.2128223710792729</v>
      </c>
      <c r="G9" s="111">
        <v>57413</v>
      </c>
      <c r="H9" s="65">
        <f t="shared" si="1"/>
        <v>0.11728787244256954</v>
      </c>
      <c r="I9" s="81">
        <v>68780</v>
      </c>
      <c r="J9" s="70">
        <f t="shared" si="2"/>
        <v>0.14050928999703782</v>
      </c>
    </row>
    <row r="10" spans="2:10" s="58" customFormat="1" ht="24" customHeight="1">
      <c r="B10" s="40">
        <v>4</v>
      </c>
      <c r="C10" s="16" t="s">
        <v>23</v>
      </c>
      <c r="D10" s="83">
        <v>553928.0345894007</v>
      </c>
      <c r="E10" s="84">
        <v>93693.15233143175</v>
      </c>
      <c r="F10" s="65">
        <f t="shared" si="0"/>
        <v>0.1691431855419302</v>
      </c>
      <c r="G10" s="111">
        <v>60719.70563460575</v>
      </c>
      <c r="H10" s="65">
        <f t="shared" si="1"/>
        <v>0.10961659609738698</v>
      </c>
      <c r="I10" s="81">
        <v>51373.235195425004</v>
      </c>
      <c r="J10" s="70">
        <f t="shared" si="2"/>
        <v>0.09274351899070322</v>
      </c>
    </row>
    <row r="11" spans="2:10" ht="24" customHeight="1">
      <c r="B11" s="39">
        <v>5</v>
      </c>
      <c r="C11" s="16" t="s">
        <v>33</v>
      </c>
      <c r="D11" s="83">
        <v>711417.2930114</v>
      </c>
      <c r="E11" s="84">
        <v>115669.2218707</v>
      </c>
      <c r="F11" s="65">
        <f t="shared" si="0"/>
        <v>0.1625898372263021</v>
      </c>
      <c r="G11" s="111">
        <v>62816.76622989999</v>
      </c>
      <c r="H11" s="65">
        <f t="shared" si="1"/>
        <v>0.0882980591658086</v>
      </c>
      <c r="I11" s="81">
        <v>127519.23431050002</v>
      </c>
      <c r="J11" s="70">
        <f t="shared" si="2"/>
        <v>0.17924674528323084</v>
      </c>
    </row>
    <row r="12" spans="2:10" ht="24" customHeight="1">
      <c r="B12" s="40">
        <v>6</v>
      </c>
      <c r="C12" s="16" t="s">
        <v>34</v>
      </c>
      <c r="D12" s="83">
        <v>66872.69210930001</v>
      </c>
      <c r="E12" s="84">
        <v>11876.587</v>
      </c>
      <c r="F12" s="65">
        <f t="shared" si="0"/>
        <v>0.17759995336494488</v>
      </c>
      <c r="G12" s="111">
        <v>7756.925668000001</v>
      </c>
      <c r="H12" s="65">
        <f t="shared" si="1"/>
        <v>0.11599541491946669</v>
      </c>
      <c r="I12" s="81">
        <v>1995.2360000000003</v>
      </c>
      <c r="J12" s="70">
        <f t="shared" si="2"/>
        <v>0.02983633434016517</v>
      </c>
    </row>
    <row r="13" spans="2:10" ht="24" customHeight="1">
      <c r="B13" s="39">
        <v>7</v>
      </c>
      <c r="C13" s="16" t="s">
        <v>24</v>
      </c>
      <c r="D13" s="83">
        <v>931716.0637596098</v>
      </c>
      <c r="E13" s="84">
        <v>145348.93557922</v>
      </c>
      <c r="F13" s="65">
        <f t="shared" si="0"/>
        <v>0.1560013197504784</v>
      </c>
      <c r="G13" s="111">
        <v>179498.52407763005</v>
      </c>
      <c r="H13" s="65">
        <f t="shared" si="1"/>
        <v>0.1926536753625642</v>
      </c>
      <c r="I13" s="81">
        <v>145575.62889580004</v>
      </c>
      <c r="J13" s="70">
        <f t="shared" si="2"/>
        <v>0.15624462704697953</v>
      </c>
    </row>
    <row r="14" spans="2:10" ht="24" customHeight="1">
      <c r="B14" s="40">
        <v>8</v>
      </c>
      <c r="C14" s="16" t="s">
        <v>25</v>
      </c>
      <c r="D14" s="83">
        <v>369427.5406247999</v>
      </c>
      <c r="E14" s="84">
        <v>83700.19120979999</v>
      </c>
      <c r="F14" s="65">
        <f t="shared" si="0"/>
        <v>0.22656727505545682</v>
      </c>
      <c r="G14" s="111">
        <v>37038.039365200006</v>
      </c>
      <c r="H14" s="65">
        <f t="shared" si="1"/>
        <v>0.10025792690647498</v>
      </c>
      <c r="I14" s="81">
        <v>35423.4529034</v>
      </c>
      <c r="J14" s="70">
        <f t="shared" si="2"/>
        <v>0.09588741771522923</v>
      </c>
    </row>
    <row r="15" spans="2:10" ht="24" customHeight="1">
      <c r="B15" s="39">
        <v>9</v>
      </c>
      <c r="C15" s="16" t="s">
        <v>26</v>
      </c>
      <c r="D15" s="83">
        <v>761083.53</v>
      </c>
      <c r="E15" s="84">
        <v>19394.145475344412</v>
      </c>
      <c r="F15" s="65">
        <f t="shared" si="0"/>
        <v>0.0254822824445359</v>
      </c>
      <c r="G15" s="111">
        <v>21522.84</v>
      </c>
      <c r="H15" s="65">
        <f t="shared" si="1"/>
        <v>0.028279208722333013</v>
      </c>
      <c r="I15" s="81">
        <v>78812.54</v>
      </c>
      <c r="J15" s="70">
        <f t="shared" si="2"/>
        <v>0.1035530751795404</v>
      </c>
    </row>
    <row r="16" spans="2:10" ht="24" customHeight="1">
      <c r="B16" s="40">
        <v>10</v>
      </c>
      <c r="C16" s="16" t="s">
        <v>27</v>
      </c>
      <c r="D16" s="83">
        <v>533549.1000000001</v>
      </c>
      <c r="E16" s="84">
        <v>64614.95</v>
      </c>
      <c r="F16" s="65">
        <f t="shared" si="0"/>
        <v>0.12110403709799152</v>
      </c>
      <c r="G16" s="111">
        <v>45952</v>
      </c>
      <c r="H16" s="65">
        <f t="shared" si="1"/>
        <v>0.08612515699117475</v>
      </c>
      <c r="I16" s="81">
        <v>31440.820000000003</v>
      </c>
      <c r="J16" s="70">
        <f t="shared" si="2"/>
        <v>0.058927697563354524</v>
      </c>
    </row>
    <row r="17" spans="2:10" ht="24" customHeight="1">
      <c r="B17" s="39">
        <v>11</v>
      </c>
      <c r="C17" s="16" t="s">
        <v>28</v>
      </c>
      <c r="D17" s="83">
        <v>6425717.8264424885</v>
      </c>
      <c r="E17" s="84">
        <v>695408.3770995002</v>
      </c>
      <c r="F17" s="65">
        <f t="shared" si="0"/>
        <v>0.10822267579784212</v>
      </c>
      <c r="G17" s="111">
        <v>409165.0532349999</v>
      </c>
      <c r="H17" s="65">
        <f t="shared" si="1"/>
        <v>0.06367616261505347</v>
      </c>
      <c r="I17" s="81">
        <v>57127.7010282</v>
      </c>
      <c r="J17" s="70">
        <f t="shared" si="2"/>
        <v>0.00889047769777777</v>
      </c>
    </row>
    <row r="18" spans="2:10" ht="24" customHeight="1" thickBot="1">
      <c r="B18" s="40">
        <v>12</v>
      </c>
      <c r="C18" s="14" t="s">
        <v>29</v>
      </c>
      <c r="D18" s="83">
        <v>925441.168892842</v>
      </c>
      <c r="E18" s="84">
        <v>76032.3738937</v>
      </c>
      <c r="F18" s="65">
        <f t="shared" si="0"/>
        <v>0.0821579765947325</v>
      </c>
      <c r="G18" s="111">
        <v>85130.05799199999</v>
      </c>
      <c r="H18" s="65">
        <f t="shared" si="1"/>
        <v>0.09198862213342629</v>
      </c>
      <c r="I18" s="81">
        <v>160735.62045829996</v>
      </c>
      <c r="J18" s="70">
        <f t="shared" si="2"/>
        <v>0.17368540093218152</v>
      </c>
    </row>
    <row r="19" spans="2:10" ht="24" customHeight="1" thickBot="1">
      <c r="B19" s="35"/>
      <c r="C19" s="4" t="s">
        <v>1</v>
      </c>
      <c r="D19" s="89">
        <v>17730836.21022984</v>
      </c>
      <c r="E19" s="90">
        <v>3216039.1553248554</v>
      </c>
      <c r="F19" s="38">
        <f t="shared" si="0"/>
        <v>0.18138113268844902</v>
      </c>
      <c r="G19" s="89">
        <v>1472947.0777093354</v>
      </c>
      <c r="H19" s="38">
        <f t="shared" si="1"/>
        <v>0.08307262332385179</v>
      </c>
      <c r="I19" s="90">
        <v>1810565.8103916254</v>
      </c>
      <c r="J19" s="71">
        <f t="shared" si="2"/>
        <v>0.10211395497224299</v>
      </c>
    </row>
    <row r="20" spans="2:10" ht="24" customHeight="1" thickBot="1">
      <c r="B20" s="6"/>
      <c r="C20" s="4" t="s">
        <v>31</v>
      </c>
      <c r="D20" s="112"/>
      <c r="E20" s="113"/>
      <c r="F20" s="38"/>
      <c r="G20" s="114"/>
      <c r="H20" s="38"/>
      <c r="I20" s="113"/>
      <c r="J20" s="71"/>
    </row>
    <row r="21" spans="2:10" ht="24" customHeight="1">
      <c r="B21" s="41">
        <v>13</v>
      </c>
      <c r="C21" s="34" t="s">
        <v>46</v>
      </c>
      <c r="D21" s="92">
        <v>196508.275682882</v>
      </c>
      <c r="E21" s="87">
        <v>67762.6523861</v>
      </c>
      <c r="F21" s="66">
        <f>SUM(E21/D21)</f>
        <v>0.34483358092996014</v>
      </c>
      <c r="G21" s="115">
        <v>26995.05140749998</v>
      </c>
      <c r="H21" s="66">
        <f>SUM(G21/D21)</f>
        <v>0.13737361092651196</v>
      </c>
      <c r="I21" s="116">
        <v>73379.62815850001</v>
      </c>
      <c r="J21" s="72">
        <f>SUM(I21/D21)</f>
        <v>0.3734174955405818</v>
      </c>
    </row>
    <row r="22" spans="2:10" ht="24" customHeight="1">
      <c r="B22" s="57">
        <v>14</v>
      </c>
      <c r="C22" s="3" t="s">
        <v>47</v>
      </c>
      <c r="D22" s="83">
        <v>65596.9510092</v>
      </c>
      <c r="E22" s="84">
        <v>3767.7902432</v>
      </c>
      <c r="F22" s="65">
        <f aca="true" t="shared" si="3" ref="F22:F36">SUM(E22/D22)</f>
        <v>0.057438496534260655</v>
      </c>
      <c r="G22" s="111">
        <v>8976.721424200001</v>
      </c>
      <c r="H22" s="65">
        <f aca="true" t="shared" si="4" ref="H22:H36">SUM(G22/D22)</f>
        <v>0.13684662604121664</v>
      </c>
      <c r="I22" s="84">
        <v>0</v>
      </c>
      <c r="J22" s="70">
        <f aca="true" t="shared" si="5" ref="J22:J36">SUM(I22/D22)</f>
        <v>0</v>
      </c>
    </row>
    <row r="23" spans="2:10" ht="24" customHeight="1">
      <c r="B23" s="57">
        <v>15</v>
      </c>
      <c r="C23" s="3" t="s">
        <v>48</v>
      </c>
      <c r="D23" s="83">
        <v>4497209.614137175</v>
      </c>
      <c r="E23" s="84">
        <v>142625.8760003</v>
      </c>
      <c r="F23" s="65">
        <f t="shared" si="3"/>
        <v>0.0317143046995073</v>
      </c>
      <c r="G23" s="111">
        <v>148655.692729</v>
      </c>
      <c r="H23" s="65">
        <f t="shared" si="4"/>
        <v>0.03305509537774142</v>
      </c>
      <c r="I23" s="84">
        <v>92487.0614889</v>
      </c>
      <c r="J23" s="70">
        <f t="shared" si="5"/>
        <v>0.020565432662547657</v>
      </c>
    </row>
    <row r="24" spans="2:10" ht="24" customHeight="1">
      <c r="B24" s="57">
        <v>16</v>
      </c>
      <c r="C24" s="3" t="s">
        <v>49</v>
      </c>
      <c r="D24" s="83">
        <v>1659171.6788885</v>
      </c>
      <c r="E24" s="84">
        <v>531696.9262953</v>
      </c>
      <c r="F24" s="65">
        <f t="shared" si="3"/>
        <v>0.32045925871365555</v>
      </c>
      <c r="G24" s="111">
        <v>496609.6700273</v>
      </c>
      <c r="H24" s="65">
        <f t="shared" si="4"/>
        <v>0.29931180500862037</v>
      </c>
      <c r="I24" s="84">
        <v>22078.1151729</v>
      </c>
      <c r="J24" s="70">
        <f t="shared" si="5"/>
        <v>0.01330670927778276</v>
      </c>
    </row>
    <row r="25" spans="2:10" ht="24" customHeight="1">
      <c r="B25" s="57">
        <v>17</v>
      </c>
      <c r="C25" s="3" t="s">
        <v>35</v>
      </c>
      <c r="D25" s="83">
        <v>452353.7466492516</v>
      </c>
      <c r="E25" s="84">
        <v>23250.4447316</v>
      </c>
      <c r="F25" s="65">
        <f t="shared" si="3"/>
        <v>0.051398811005379054</v>
      </c>
      <c r="G25" s="111">
        <v>0</v>
      </c>
      <c r="H25" s="65">
        <f t="shared" si="4"/>
        <v>0</v>
      </c>
      <c r="I25" s="84">
        <v>43294.897970815706</v>
      </c>
      <c r="J25" s="70">
        <f t="shared" si="5"/>
        <v>0.095710267222316</v>
      </c>
    </row>
    <row r="26" spans="2:10" ht="24" customHeight="1">
      <c r="B26" s="57">
        <v>18</v>
      </c>
      <c r="C26" s="3" t="s">
        <v>36</v>
      </c>
      <c r="D26" s="83">
        <v>268977.18899568</v>
      </c>
      <c r="E26" s="84">
        <v>13827</v>
      </c>
      <c r="F26" s="65">
        <f t="shared" si="3"/>
        <v>0.05140584616720815</v>
      </c>
      <c r="G26" s="111">
        <v>8186</v>
      </c>
      <c r="H26" s="65">
        <f t="shared" si="4"/>
        <v>0.03043380753053923</v>
      </c>
      <c r="I26" s="84">
        <v>11446</v>
      </c>
      <c r="J26" s="70">
        <f t="shared" si="5"/>
        <v>0.042553794404416326</v>
      </c>
    </row>
    <row r="27" spans="2:10" ht="24" customHeight="1">
      <c r="B27" s="57">
        <v>19</v>
      </c>
      <c r="C27" s="3" t="s">
        <v>37</v>
      </c>
      <c r="D27" s="83">
        <v>107256.94999999998</v>
      </c>
      <c r="E27" s="84">
        <v>14613.433</v>
      </c>
      <c r="F27" s="65">
        <f t="shared" si="3"/>
        <v>0.13624695649093138</v>
      </c>
      <c r="G27" s="111">
        <v>18411</v>
      </c>
      <c r="H27" s="65">
        <f t="shared" si="4"/>
        <v>0.17165321221608487</v>
      </c>
      <c r="I27" s="84">
        <v>0</v>
      </c>
      <c r="J27" s="70">
        <f t="shared" si="5"/>
        <v>0</v>
      </c>
    </row>
    <row r="28" spans="2:10" ht="24" customHeight="1">
      <c r="B28" s="57">
        <v>20</v>
      </c>
      <c r="C28" s="3" t="s">
        <v>38</v>
      </c>
      <c r="D28" s="83">
        <v>332700.3356568805</v>
      </c>
      <c r="E28" s="84">
        <v>185103.86948787866</v>
      </c>
      <c r="F28" s="65">
        <f t="shared" si="3"/>
        <v>0.5563681476978714</v>
      </c>
      <c r="G28" s="111">
        <v>59718.07938998749</v>
      </c>
      <c r="H28" s="65">
        <f t="shared" si="4"/>
        <v>0.17949509811007752</v>
      </c>
      <c r="I28" s="84">
        <v>40090.59594946347</v>
      </c>
      <c r="J28" s="70">
        <f t="shared" si="5"/>
        <v>0.12050061768140079</v>
      </c>
    </row>
    <row r="29" spans="2:10" ht="24" customHeight="1">
      <c r="B29" s="57">
        <v>21</v>
      </c>
      <c r="C29" s="3" t="s">
        <v>45</v>
      </c>
      <c r="D29" s="83">
        <v>1455075.2603</v>
      </c>
      <c r="E29" s="84">
        <v>146091.6216811</v>
      </c>
      <c r="F29" s="65">
        <f t="shared" si="3"/>
        <v>0.10040141954649107</v>
      </c>
      <c r="G29" s="111">
        <v>62462.508552299994</v>
      </c>
      <c r="H29" s="65">
        <f t="shared" si="4"/>
        <v>0.04292733871334036</v>
      </c>
      <c r="I29" s="84">
        <v>142613.11450080003</v>
      </c>
      <c r="J29" s="70">
        <f t="shared" si="5"/>
        <v>0.0980108166167273</v>
      </c>
    </row>
    <row r="30" spans="2:10" ht="24" customHeight="1">
      <c r="B30" s="57">
        <v>22</v>
      </c>
      <c r="C30" s="3" t="s">
        <v>30</v>
      </c>
      <c r="D30" s="83">
        <v>25914</v>
      </c>
      <c r="E30" s="84">
        <v>1872</v>
      </c>
      <c r="F30" s="65">
        <f t="shared" si="3"/>
        <v>0.07223894420004631</v>
      </c>
      <c r="G30" s="111">
        <v>533</v>
      </c>
      <c r="H30" s="65">
        <f t="shared" si="4"/>
        <v>0.020568032723624296</v>
      </c>
      <c r="I30" s="84">
        <v>1029</v>
      </c>
      <c r="J30" s="70">
        <f t="shared" si="5"/>
        <v>0.03970826580226904</v>
      </c>
    </row>
    <row r="31" spans="2:10" ht="24" customHeight="1">
      <c r="B31" s="57">
        <v>23</v>
      </c>
      <c r="C31" s="3" t="s">
        <v>54</v>
      </c>
      <c r="D31" s="83">
        <v>214517.7827953999</v>
      </c>
      <c r="E31" s="84">
        <v>18513.895476899885</v>
      </c>
      <c r="F31" s="65">
        <f t="shared" si="3"/>
        <v>0.08630471206463027</v>
      </c>
      <c r="G31" s="111">
        <v>37968.15463849991</v>
      </c>
      <c r="H31" s="65">
        <f t="shared" si="4"/>
        <v>0.1769930405942742</v>
      </c>
      <c r="I31" s="84">
        <v>18198.544964199886</v>
      </c>
      <c r="J31" s="70">
        <f t="shared" si="5"/>
        <v>0.08483466837598759</v>
      </c>
    </row>
    <row r="32" spans="2:10" ht="24" customHeight="1">
      <c r="B32" s="57">
        <v>24</v>
      </c>
      <c r="C32" s="3" t="s">
        <v>42</v>
      </c>
      <c r="D32" s="83">
        <v>169247.90627910683</v>
      </c>
      <c r="E32" s="84">
        <v>13478.58672250423</v>
      </c>
      <c r="F32" s="65">
        <f t="shared" si="3"/>
        <v>0.0796381297637838</v>
      </c>
      <c r="G32" s="111">
        <v>13974.352517709021</v>
      </c>
      <c r="H32" s="65">
        <f t="shared" si="4"/>
        <v>0.08256735829076614</v>
      </c>
      <c r="I32" s="84">
        <v>17796.786238478853</v>
      </c>
      <c r="J32" s="70">
        <f t="shared" si="5"/>
        <v>0.10515217960292024</v>
      </c>
    </row>
    <row r="33" spans="2:10" ht="24" customHeight="1">
      <c r="B33" s="57">
        <v>25</v>
      </c>
      <c r="C33" s="3" t="s">
        <v>41</v>
      </c>
      <c r="D33" s="83">
        <v>340639.22947900015</v>
      </c>
      <c r="E33" s="84">
        <v>52655.71872740002</v>
      </c>
      <c r="F33" s="65">
        <f t="shared" si="3"/>
        <v>0.15457913877956958</v>
      </c>
      <c r="G33" s="111">
        <v>37067.91255660001</v>
      </c>
      <c r="H33" s="65">
        <f t="shared" si="4"/>
        <v>0.10881868366510376</v>
      </c>
      <c r="I33" s="84">
        <v>15505.496691199995</v>
      </c>
      <c r="J33" s="70">
        <f t="shared" si="5"/>
        <v>0.04551882269964999</v>
      </c>
    </row>
    <row r="34" spans="2:10" ht="24" customHeight="1">
      <c r="B34" s="57">
        <v>26</v>
      </c>
      <c r="C34" s="3" t="s">
        <v>44</v>
      </c>
      <c r="D34" s="83">
        <v>31815.6111252</v>
      </c>
      <c r="E34" s="84">
        <v>45463.128999199995</v>
      </c>
      <c r="F34" s="65">
        <f t="shared" si="3"/>
        <v>1.428956647109327</v>
      </c>
      <c r="G34" s="111">
        <v>30006.0641233</v>
      </c>
      <c r="H34" s="65">
        <f t="shared" si="4"/>
        <v>0.9431239275970806</v>
      </c>
      <c r="I34" s="84">
        <v>11795.115148100002</v>
      </c>
      <c r="J34" s="70">
        <f t="shared" si="5"/>
        <v>0.37073357169485627</v>
      </c>
    </row>
    <row r="35" spans="2:10" ht="24" customHeight="1" thickBot="1">
      <c r="B35" s="57">
        <v>27</v>
      </c>
      <c r="C35" s="3" t="s">
        <v>43</v>
      </c>
      <c r="D35" s="83">
        <v>26860</v>
      </c>
      <c r="E35" s="84">
        <v>19080</v>
      </c>
      <c r="F35" s="65">
        <f t="shared" si="3"/>
        <v>0.7103499627699181</v>
      </c>
      <c r="G35" s="111">
        <v>19025</v>
      </c>
      <c r="H35" s="65">
        <f t="shared" si="4"/>
        <v>0.7083023082650782</v>
      </c>
      <c r="I35" s="84">
        <v>2747</v>
      </c>
      <c r="J35" s="70">
        <f t="shared" si="5"/>
        <v>0.10227103499627699</v>
      </c>
    </row>
    <row r="36" spans="2:10" s="36" customFormat="1" ht="24" customHeight="1" thickBot="1">
      <c r="B36" s="35"/>
      <c r="C36" s="4" t="s">
        <v>1</v>
      </c>
      <c r="D36" s="89">
        <v>9843844.530998277</v>
      </c>
      <c r="E36" s="90">
        <v>1279802.9437514825</v>
      </c>
      <c r="F36" s="38">
        <f t="shared" si="3"/>
        <v>0.13001047910919172</v>
      </c>
      <c r="G36" s="89">
        <v>968589.2073663967</v>
      </c>
      <c r="H36" s="38">
        <f t="shared" si="4"/>
        <v>0.09839541901706272</v>
      </c>
      <c r="I36" s="90">
        <v>492461.35628335795</v>
      </c>
      <c r="J36" s="71">
        <f t="shared" si="5"/>
        <v>0.05002733990084836</v>
      </c>
    </row>
    <row r="37" spans="2:10" ht="24" customHeight="1" thickBot="1">
      <c r="B37" s="6"/>
      <c r="C37" s="7" t="s">
        <v>10</v>
      </c>
      <c r="D37" s="117"/>
      <c r="E37" s="113"/>
      <c r="F37" s="38"/>
      <c r="G37" s="114"/>
      <c r="H37" s="38"/>
      <c r="I37" s="113"/>
      <c r="J37" s="71"/>
    </row>
    <row r="38" spans="2:10" ht="24" customHeight="1" thickBot="1">
      <c r="B38" s="42">
        <v>28</v>
      </c>
      <c r="C38" s="51" t="s">
        <v>39</v>
      </c>
      <c r="D38" s="102">
        <v>741940.65</v>
      </c>
      <c r="E38" s="87">
        <v>417736.3900000001</v>
      </c>
      <c r="F38" s="66">
        <f>SUM(E38/D38)</f>
        <v>0.5630320834961665</v>
      </c>
      <c r="G38" s="115">
        <v>123382.06999999999</v>
      </c>
      <c r="H38" s="66">
        <f>SUM(G38/D38)</f>
        <v>0.16629641467952994</v>
      </c>
      <c r="I38" s="87">
        <v>389087.4000000001</v>
      </c>
      <c r="J38" s="72">
        <f>SUM(I38/D38)</f>
        <v>0.5244184962772966</v>
      </c>
    </row>
    <row r="39" spans="2:13" s="36" customFormat="1" ht="24" customHeight="1" thickBot="1">
      <c r="B39" s="35"/>
      <c r="C39" s="4" t="s">
        <v>1</v>
      </c>
      <c r="D39" s="89">
        <f>SUM(D38:D38)</f>
        <v>741940.65</v>
      </c>
      <c r="E39" s="118">
        <f>SUM(E38:E38)</f>
        <v>417736.3900000001</v>
      </c>
      <c r="F39" s="38">
        <f>SUM(E39/D39)</f>
        <v>0.5630320834961665</v>
      </c>
      <c r="G39" s="119">
        <f>SUM(G38:G38)</f>
        <v>123382.06999999999</v>
      </c>
      <c r="H39" s="38">
        <f>SUM(G39/D39)</f>
        <v>0.16629641467952994</v>
      </c>
      <c r="I39" s="118">
        <f>SUM(I38:I38)</f>
        <v>389087.4000000001</v>
      </c>
      <c r="J39" s="71">
        <f>SUM(I39/D39)</f>
        <v>0.5244184962772966</v>
      </c>
      <c r="M39" s="37"/>
    </row>
    <row r="40" spans="2:13" ht="24" customHeight="1" thickBot="1">
      <c r="B40" s="52"/>
      <c r="C40" s="53" t="s">
        <v>3</v>
      </c>
      <c r="D40" s="120"/>
      <c r="E40" s="121"/>
      <c r="F40" s="67"/>
      <c r="G40" s="122"/>
      <c r="H40" s="67"/>
      <c r="I40" s="121"/>
      <c r="J40" s="73"/>
      <c r="M40" s="31"/>
    </row>
    <row r="41" spans="2:13" ht="24" customHeight="1" thickBot="1">
      <c r="B41" s="39"/>
      <c r="C41" s="8" t="s">
        <v>4</v>
      </c>
      <c r="D41" s="123">
        <f>SUM(D19+D36)</f>
        <v>27574680.74122812</v>
      </c>
      <c r="E41" s="123">
        <f>SUM(E19+E36)</f>
        <v>4495842.099076338</v>
      </c>
      <c r="F41" s="38">
        <f aca="true" t="shared" si="6" ref="F41:F46">SUM(E41/D41)</f>
        <v>0.16304239897705894</v>
      </c>
      <c r="G41" s="119">
        <f>SUM(G19+G36)</f>
        <v>2441536.285075732</v>
      </c>
      <c r="H41" s="38">
        <f aca="true" t="shared" si="7" ref="H41:H46">SUM(G41/D41)</f>
        <v>0.08854268551603876</v>
      </c>
      <c r="I41" s="118">
        <f>SUM(I19+I36)</f>
        <v>2303027.166674983</v>
      </c>
      <c r="J41" s="74">
        <v>700911</v>
      </c>
      <c r="M41" s="30"/>
    </row>
    <row r="42" spans="2:13" ht="24" customHeight="1" thickBot="1">
      <c r="B42" s="42"/>
      <c r="C42" s="8" t="s">
        <v>2</v>
      </c>
      <c r="D42" s="123">
        <f>SUM(D39)</f>
        <v>741940.65</v>
      </c>
      <c r="E42" s="124">
        <f>SUM(E39)</f>
        <v>417736.3900000001</v>
      </c>
      <c r="F42" s="38">
        <f t="shared" si="6"/>
        <v>0.5630320834961665</v>
      </c>
      <c r="G42" s="115">
        <v>123382.06999999999</v>
      </c>
      <c r="H42" s="38">
        <f t="shared" si="7"/>
        <v>0.16629641467952994</v>
      </c>
      <c r="I42" s="118">
        <f>SUM(I39)</f>
        <v>389087.4000000001</v>
      </c>
      <c r="J42" s="71">
        <f>SUM(I42/D42)</f>
        <v>0.5244184962772966</v>
      </c>
      <c r="M42" s="30"/>
    </row>
    <row r="43" spans="2:10" s="36" customFormat="1" ht="24" customHeight="1" thickBot="1">
      <c r="B43" s="35"/>
      <c r="C43" s="8" t="s">
        <v>1</v>
      </c>
      <c r="D43" s="125">
        <f>SUM(D41:D42)</f>
        <v>28316621.391228117</v>
      </c>
      <c r="E43" s="118">
        <f>SUM(E41:E42)</f>
        <v>4913578.489076338</v>
      </c>
      <c r="F43" s="38">
        <f t="shared" si="6"/>
        <v>0.17352276675911835</v>
      </c>
      <c r="G43" s="119">
        <f>G41+G42</f>
        <v>2564918.355075732</v>
      </c>
      <c r="H43" s="38">
        <f t="shared" si="7"/>
        <v>0.09057995724978293</v>
      </c>
      <c r="I43" s="118">
        <f>SUM(I41:I42)</f>
        <v>2692114.566674983</v>
      </c>
      <c r="J43" s="71">
        <f>SUM(I43/D43)</f>
        <v>0.095071884794453</v>
      </c>
    </row>
    <row r="44" spans="2:10" ht="24" customHeight="1" thickBot="1">
      <c r="B44" s="42">
        <v>29</v>
      </c>
      <c r="C44" s="54" t="s">
        <v>50</v>
      </c>
      <c r="D44" s="102">
        <v>1096130.5628381</v>
      </c>
      <c r="E44" s="87">
        <v>458606.54549999995</v>
      </c>
      <c r="F44" s="66">
        <f t="shared" si="6"/>
        <v>0.41838678807803376</v>
      </c>
      <c r="G44" s="119">
        <v>64996.9</v>
      </c>
      <c r="H44" s="66">
        <f t="shared" si="7"/>
        <v>0.059296677059811294</v>
      </c>
      <c r="I44" s="87">
        <v>530124.4902417749</v>
      </c>
      <c r="J44" s="72">
        <f>SUM(I44/D44)</f>
        <v>0.4836326147764526</v>
      </c>
    </row>
    <row r="45" spans="2:10" ht="24" customHeight="1" thickBot="1">
      <c r="B45" s="35"/>
      <c r="C45" s="4" t="s">
        <v>16</v>
      </c>
      <c r="D45" s="125">
        <f>SUM(D44:D44)</f>
        <v>1096130.5628381</v>
      </c>
      <c r="E45" s="118">
        <f>SUM(E44:E44)</f>
        <v>458606.54549999995</v>
      </c>
      <c r="F45" s="38">
        <f t="shared" si="6"/>
        <v>0.41838678807803376</v>
      </c>
      <c r="G45" s="119">
        <f>G44</f>
        <v>64996.9</v>
      </c>
      <c r="H45" s="38">
        <f t="shared" si="7"/>
        <v>0.059296677059811294</v>
      </c>
      <c r="I45" s="118">
        <f>SUM(I44:I44)</f>
        <v>530124.4902417749</v>
      </c>
      <c r="J45" s="71">
        <f>SUM(I45/D45)</f>
        <v>0.4836326147764526</v>
      </c>
    </row>
    <row r="46" spans="2:10" s="36" customFormat="1" ht="24" customHeight="1" thickBot="1">
      <c r="B46" s="6"/>
      <c r="C46" s="10" t="s">
        <v>17</v>
      </c>
      <c r="D46" s="126">
        <f>SUM(D45+D43)</f>
        <v>29412751.954066217</v>
      </c>
      <c r="E46" s="118">
        <f>SUM(E45+E43)</f>
        <v>5372185.034576338</v>
      </c>
      <c r="F46" s="38">
        <f t="shared" si="6"/>
        <v>0.18264816032740014</v>
      </c>
      <c r="G46" s="119">
        <f>G45+G43</f>
        <v>2629915.255075732</v>
      </c>
      <c r="H46" s="38">
        <f t="shared" si="7"/>
        <v>0.08941411735912574</v>
      </c>
      <c r="I46" s="118">
        <f>SUM(I45+I43)</f>
        <v>3222239.056916758</v>
      </c>
      <c r="J46" s="71">
        <f>SUM(I46/D46)</f>
        <v>0.10955245064959976</v>
      </c>
    </row>
    <row r="47" spans="2:10" ht="9.75" customHeight="1">
      <c r="B47" s="43"/>
      <c r="C47" s="44"/>
      <c r="D47" s="127"/>
      <c r="E47" s="127"/>
      <c r="F47" s="167"/>
      <c r="G47" s="167"/>
      <c r="H47" s="167"/>
      <c r="I47" s="167"/>
      <c r="J47" s="167"/>
    </row>
    <row r="48" spans="4:10" s="58" customFormat="1" ht="24" customHeight="1">
      <c r="D48" s="78"/>
      <c r="E48" s="78"/>
      <c r="F48" s="78"/>
      <c r="G48" s="78"/>
      <c r="H48" s="78"/>
      <c r="I48" s="107" t="s">
        <v>40</v>
      </c>
      <c r="J48" s="78"/>
    </row>
    <row r="51" ht="12.75">
      <c r="D51" s="129"/>
    </row>
  </sheetData>
  <sheetProtection/>
  <mergeCells count="13">
    <mergeCell ref="F47:J47"/>
    <mergeCell ref="B1:J1"/>
    <mergeCell ref="B2:J2"/>
    <mergeCell ref="B4:B5"/>
    <mergeCell ref="C4:C5"/>
    <mergeCell ref="D4:D5"/>
    <mergeCell ref="B3:J3"/>
    <mergeCell ref="E4:E5"/>
    <mergeCell ref="F4:F5"/>
    <mergeCell ref="G4:G5"/>
    <mergeCell ref="H4:H5"/>
    <mergeCell ref="J4:J5"/>
    <mergeCell ref="I4:I5"/>
  </mergeCells>
  <printOptions/>
  <pageMargins left="0" right="0.99" top="0.89" bottom="0.25" header="0.17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2021-08-27T10:32:49Z</cp:lastPrinted>
  <dcterms:created xsi:type="dcterms:W3CDTF">2005-03-03T10:01:26Z</dcterms:created>
  <dcterms:modified xsi:type="dcterms:W3CDTF">2021-08-27T10:33:07Z</dcterms:modified>
  <cp:category/>
  <cp:version/>
  <cp:contentType/>
  <cp:contentStatus/>
</cp:coreProperties>
</file>