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SLBC MEETINGS\SLBC - 154 PUNJAB\Annexures- FINAL 154\"/>
    </mc:Choice>
  </mc:AlternateContent>
  <bookViews>
    <workbookView xWindow="-108" yWindow="-108" windowWidth="23256" windowHeight="12576"/>
  </bookViews>
  <sheets>
    <sheet name="SLBC" sheetId="5" r:id="rId1"/>
  </sheets>
  <definedNames>
    <definedName name="OLE_LINK3" localSheetId="0">SLBC!#REF!</definedName>
    <definedName name="_xlnm.Print_Area" localSheetId="0">SLBC!$A$1:$P$36</definedName>
    <definedName name="_xlnm.Print_Titles" localSheetId="0">SLBC!$3:$5</definedName>
  </definedNames>
  <calcPr calcId="162913"/>
</workbook>
</file>

<file path=xl/calcChain.xml><?xml version="1.0" encoding="utf-8"?>
<calcChain xmlns="http://schemas.openxmlformats.org/spreadsheetml/2006/main">
  <c r="M7" i="5" l="1"/>
  <c r="M8" i="5"/>
  <c r="M9" i="5"/>
  <c r="M10" i="5"/>
  <c r="M11" i="5"/>
  <c r="M12" i="5"/>
  <c r="M13" i="5"/>
  <c r="M14" i="5"/>
  <c r="M15" i="5"/>
  <c r="M16" i="5"/>
  <c r="M17" i="5"/>
  <c r="M18" i="5"/>
  <c r="M19" i="5"/>
  <c r="M29" i="5"/>
  <c r="M20" i="5"/>
  <c r="M21" i="5"/>
  <c r="M22" i="5"/>
  <c r="M23" i="5"/>
  <c r="M24" i="5"/>
  <c r="M25" i="5"/>
  <c r="M26" i="5"/>
  <c r="M27" i="5"/>
  <c r="M28" i="5"/>
  <c r="M30" i="5"/>
  <c r="M31" i="5"/>
  <c r="M32" i="5"/>
  <c r="M33" i="5"/>
  <c r="H34" i="5"/>
  <c r="J34" i="5" l="1"/>
  <c r="L34" i="5"/>
  <c r="C34" i="5"/>
  <c r="D34" i="5"/>
  <c r="E34" i="5"/>
  <c r="I28" i="5" l="1"/>
  <c r="J6" i="5" l="1"/>
  <c r="F26" i="5" l="1"/>
  <c r="J33" i="5" l="1"/>
  <c r="P28" i="5"/>
  <c r="J27" i="5"/>
  <c r="J28" i="5"/>
  <c r="J30" i="5"/>
  <c r="J31" i="5"/>
  <c r="F27" i="5"/>
  <c r="F30" i="5"/>
  <c r="F31" i="5"/>
  <c r="G20" i="5" l="1"/>
  <c r="G24" i="5"/>
  <c r="F22" i="5"/>
  <c r="F23" i="5"/>
  <c r="F24" i="5"/>
  <c r="F20" i="5"/>
  <c r="F18" i="5"/>
  <c r="F16" i="5"/>
  <c r="G9" i="5"/>
  <c r="F9" i="5"/>
  <c r="J7" i="5"/>
  <c r="J9" i="5"/>
  <c r="J10" i="5"/>
  <c r="J11" i="5"/>
  <c r="J12" i="5"/>
  <c r="J14" i="5"/>
  <c r="J16" i="5"/>
  <c r="J17" i="5"/>
  <c r="J18" i="5"/>
  <c r="J19" i="5"/>
  <c r="J29" i="5"/>
  <c r="J20" i="5"/>
  <c r="J21" i="5"/>
  <c r="J22" i="5"/>
  <c r="J23" i="5"/>
  <c r="J24" i="5"/>
  <c r="J26" i="5"/>
  <c r="G34" i="5" l="1"/>
  <c r="F34" i="5"/>
  <c r="I6" i="5"/>
  <c r="I7" i="5"/>
  <c r="I8" i="5"/>
  <c r="I9" i="5"/>
  <c r="I10" i="5"/>
  <c r="I11" i="5"/>
  <c r="I12" i="5"/>
  <c r="I13" i="5"/>
  <c r="I14" i="5"/>
  <c r="I16" i="5"/>
  <c r="I17" i="5"/>
  <c r="I18" i="5"/>
  <c r="I19" i="5"/>
  <c r="I29" i="5"/>
  <c r="I20" i="5"/>
  <c r="I21" i="5"/>
  <c r="I22" i="5"/>
  <c r="I23" i="5"/>
  <c r="I24" i="5"/>
  <c r="I25" i="5"/>
  <c r="I26" i="5"/>
  <c r="I32" i="5"/>
  <c r="I15" i="5"/>
  <c r="M6" i="5" l="1"/>
  <c r="M34" i="5" l="1"/>
  <c r="P29" i="5"/>
  <c r="P32" i="5" l="1"/>
  <c r="P26" i="5"/>
  <c r="P25" i="5"/>
  <c r="P24" i="5"/>
  <c r="P23" i="5"/>
  <c r="P22" i="5"/>
  <c r="P21" i="5"/>
  <c r="P20" i="5"/>
  <c r="P19" i="5"/>
  <c r="P18" i="5"/>
  <c r="P17" i="5"/>
  <c r="P16" i="5"/>
  <c r="P14" i="5"/>
  <c r="P13" i="5"/>
  <c r="P12" i="5"/>
  <c r="P11" i="5"/>
  <c r="P10" i="5"/>
  <c r="P9" i="5"/>
  <c r="P8" i="5"/>
  <c r="P7" i="5"/>
  <c r="P6" i="5"/>
  <c r="P15" i="5" l="1"/>
  <c r="J15" i="5" l="1"/>
  <c r="I34" i="5" l="1"/>
  <c r="P34" i="5"/>
</calcChain>
</file>

<file path=xl/sharedStrings.xml><?xml version="1.0" encoding="utf-8"?>
<sst xmlns="http://schemas.openxmlformats.org/spreadsheetml/2006/main" count="75" uniqueCount="73">
  <si>
    <t>Name of Bank</t>
  </si>
  <si>
    <t>UCO BANK</t>
  </si>
  <si>
    <t>IDBI Bk Ltd</t>
  </si>
  <si>
    <t>J&amp;K BK Ltd</t>
  </si>
  <si>
    <t>HDFC BK Ltd</t>
  </si>
  <si>
    <t>ICICI Bk Ltd</t>
  </si>
  <si>
    <t>Yes Bank</t>
  </si>
  <si>
    <t>IndusInd Bank</t>
  </si>
  <si>
    <t>AXIS Bank</t>
  </si>
  <si>
    <t>Punjab Gramin Bank</t>
  </si>
  <si>
    <t>TOTAL</t>
  </si>
  <si>
    <t>CAPITAL SMALL FIN.BK.</t>
  </si>
  <si>
    <t>out of 3                          %age of Rupay Cards Activated</t>
  </si>
  <si>
    <t>Data not given</t>
  </si>
  <si>
    <t>Kotak Mahindra Bank</t>
  </si>
  <si>
    <t>Reasons for not issuing Rupay Cards</t>
  </si>
  <si>
    <t>Reasons for non activation of Rupay Cards</t>
  </si>
  <si>
    <t xml:space="preserve">No. of Rupay Cards not issued                                  </t>
  </si>
  <si>
    <t>MIGRATED PERSONS AND MULTIPLE ACCOUNT HOLDERS NOT INTERESTED TO TAKE CARDS</t>
  </si>
  <si>
    <t>Customer not tracable</t>
  </si>
  <si>
    <t>under process</t>
  </si>
  <si>
    <t>Some Customers are not available &amp; some not willing to avail Rupay Card</t>
  </si>
  <si>
    <t>Branches unable to contact the customers at their registered address</t>
  </si>
  <si>
    <t>Customers not willing for Card</t>
  </si>
  <si>
    <t>Customers not willing to avail Rupay Card</t>
  </si>
  <si>
    <t>Under Process</t>
  </si>
  <si>
    <t>out of 3                          %age of Rupay Cards Issued</t>
  </si>
  <si>
    <t>BANK OF BARODA</t>
  </si>
  <si>
    <t>BANK OF INDIA</t>
  </si>
  <si>
    <t>BANK OF MAHARASHTRA</t>
  </si>
  <si>
    <t>CANARA BANK</t>
  </si>
  <si>
    <t>CENTRAL BANK OF INDIA</t>
  </si>
  <si>
    <t>INDIAN BANK</t>
  </si>
  <si>
    <t>PUNJAB NATIONAL BANK</t>
  </si>
  <si>
    <t>INDIAN OVERSEAS BANK</t>
  </si>
  <si>
    <t>STATE BANK OF INDIA</t>
  </si>
  <si>
    <t>UNION BANK OF INDIA</t>
  </si>
  <si>
    <t>Bandhan Bank</t>
  </si>
  <si>
    <t>AU Small Finance bank</t>
  </si>
  <si>
    <t>Ujjivan Small Finance bank</t>
  </si>
  <si>
    <t>Sr no.</t>
  </si>
  <si>
    <t>Pb. State Cooperative bank</t>
  </si>
  <si>
    <t>Jana Small Finance Bank</t>
  </si>
  <si>
    <t>Out of (3), SC/ST Account holders</t>
  </si>
  <si>
    <t>Out of (3), Women Account holders</t>
  </si>
  <si>
    <t>Out of (3) No. of Rupay Cards issued</t>
  </si>
  <si>
    <t>out of (7), No.of Rupay Cards Activated</t>
  </si>
  <si>
    <t xml:space="preserve">out of (7), No. of Rupay Cards not activated       </t>
  </si>
  <si>
    <t>Duplicate Accounts &amp; Not turning up of customers</t>
  </si>
  <si>
    <t>Duplicate Accounts</t>
  </si>
  <si>
    <t>Remarks from Banks</t>
  </si>
  <si>
    <t>Registered Letter Sent on Address &amp; SMS on Mobile</t>
  </si>
  <si>
    <t>Customer not willing to operate</t>
  </si>
  <si>
    <t>Doing Vigorous follow up.</t>
  </si>
  <si>
    <t>To improve the activation of Rupay Cards, deployed PIN PAD Devices in the SSAs so that Rupay Cards can be swiped on these devices.</t>
  </si>
  <si>
    <t>Customer didn't apply for Rupay Card</t>
  </si>
  <si>
    <t>Punjab &amp; Sind Bank</t>
  </si>
  <si>
    <t>Bank is continuously trying to contact the customers.</t>
  </si>
  <si>
    <t>Minor/ Illiterate Customer</t>
  </si>
  <si>
    <t>Lack of Awareness</t>
  </si>
  <si>
    <t>(Amount in Lakhs)</t>
  </si>
  <si>
    <t xml:space="preserve">Federal Bank </t>
  </si>
  <si>
    <t xml:space="preserve">Customer Illiterate </t>
  </si>
  <si>
    <t>A/C opened by CSP</t>
  </si>
  <si>
    <t>Customers is untraceable and Dormant A/C</t>
  </si>
  <si>
    <t>Position of RUPAY Cards in PMJDY Accounts as on 30.09.2020</t>
  </si>
  <si>
    <t>No. of A/Cs opened in PMJDY Scheme during the Quarter (01.07.2020 to 30.09.2020)</t>
  </si>
  <si>
    <t>Total No.of A/cs Outstanding as on 30.09.2020</t>
  </si>
  <si>
    <t>Total Amount Outstanding as on 30.09.2020</t>
  </si>
  <si>
    <t>Bank is replacing the magstrip cards and issuing EMV cards to the customers. The EMV cards are also being activated simultaneouly by the Bank.</t>
  </si>
  <si>
    <t xml:space="preserve"> The Bank has issued Rupay Cards in campaign mode in Jan to March Quarter and the progress slowed down due to prevailing COVID-19 Crisis.</t>
  </si>
  <si>
    <t>Annexure- 30</t>
  </si>
  <si>
    <t>SLBC Punajb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</si>
</sst>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5"/>
      <name val="Tahoma"/>
      <family val="2"/>
    </font>
    <font>
      <b/>
      <sz val="18"/>
      <name val="Tahoma"/>
      <family val="2"/>
    </font>
    <font>
      <b/>
      <sz val="22"/>
      <name val="Tahoma"/>
      <family val="2"/>
    </font>
    <font>
      <b/>
      <sz val="26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17"/>
      <name val="Tahoma"/>
      <family val="2"/>
    </font>
    <font>
      <sz val="17"/>
      <color rgb="FFFF0000"/>
      <name val="Tahoma"/>
      <family val="2"/>
    </font>
    <font>
      <sz val="17"/>
      <color theme="1"/>
      <name val="Tahoma"/>
      <family val="2"/>
    </font>
    <font>
      <b/>
      <sz val="16"/>
      <name val="Tahoma"/>
      <family val="2"/>
    </font>
    <font>
      <b/>
      <sz val="11"/>
      <name val="Tahoma"/>
      <family val="2"/>
    </font>
    <font>
      <b/>
      <sz val="30"/>
      <name val="Tahoma"/>
      <family val="2"/>
    </font>
    <font>
      <b/>
      <sz val="26"/>
      <color theme="1"/>
      <name val="Tahoma"/>
      <family val="2"/>
    </font>
    <font>
      <b/>
      <sz val="28"/>
      <name val="Tahoma"/>
      <family val="2"/>
    </font>
    <font>
      <b/>
      <sz val="20"/>
      <name val="Tahoma"/>
      <family val="2"/>
    </font>
    <font>
      <b/>
      <sz val="25"/>
      <name val="Tahoma"/>
      <family val="2"/>
    </font>
    <font>
      <b/>
      <sz val="27"/>
      <name val="Tahoma"/>
      <family val="2"/>
    </font>
    <font>
      <b/>
      <sz val="29"/>
      <name val="Tahoma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Tahoma"/>
      <family val="2"/>
    </font>
    <font>
      <b/>
      <sz val="1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23" fillId="0" borderId="0"/>
  </cellStyleXfs>
  <cellXfs count="73">
    <xf numFmtId="0" fontId="0" fillId="0" borderId="0" xfId="0"/>
    <xf numFmtId="0" fontId="6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1" fillId="0" borderId="0" xfId="0" applyFont="1" applyFill="1"/>
    <xf numFmtId="0" fontId="12" fillId="0" borderId="0" xfId="0" applyFont="1" applyFill="1"/>
    <xf numFmtId="0" fontId="11" fillId="2" borderId="0" xfId="0" applyFont="1" applyFill="1"/>
    <xf numFmtId="0" fontId="14" fillId="0" borderId="6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5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0" fillId="0" borderId="0" xfId="0" applyFont="1" applyBorder="1"/>
    <xf numFmtId="0" fontId="19" fillId="0" borderId="5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2" fontId="21" fillId="0" borderId="6" xfId="0" applyNumberFormat="1" applyFont="1" applyFill="1" applyBorder="1" applyAlignment="1">
      <alignment horizontal="center" vertical="center" wrapText="1"/>
    </xf>
    <xf numFmtId="1" fontId="21" fillId="0" borderId="6" xfId="0" applyNumberFormat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center" wrapText="1"/>
    </xf>
    <xf numFmtId="2" fontId="21" fillId="0" borderId="8" xfId="0" applyNumberFormat="1" applyFont="1" applyFill="1" applyBorder="1" applyAlignment="1">
      <alignment horizontal="center" vertical="center" wrapText="1"/>
    </xf>
    <xf numFmtId="1" fontId="21" fillId="0" borderId="6" xfId="3" applyNumberFormat="1" applyFont="1" applyFill="1" applyBorder="1" applyAlignment="1">
      <alignment horizontal="center" vertical="center"/>
    </xf>
    <xf numFmtId="0" fontId="20" fillId="0" borderId="7" xfId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1" fontId="22" fillId="0" borderId="2" xfId="0" applyNumberFormat="1" applyFont="1" applyFill="1" applyBorder="1" applyAlignment="1">
      <alignment horizontal="center" vertical="center" wrapText="1"/>
    </xf>
    <xf numFmtId="2" fontId="22" fillId="0" borderId="2" xfId="0" applyNumberFormat="1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2" fontId="22" fillId="0" borderId="3" xfId="0" applyNumberFormat="1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vertical="center" wrapText="1"/>
    </xf>
    <xf numFmtId="0" fontId="11" fillId="2" borderId="0" xfId="0" applyFont="1" applyFill="1" applyAlignment="1">
      <alignment vertical="center"/>
    </xf>
    <xf numFmtId="0" fontId="20" fillId="0" borderId="9" xfId="1" applyFont="1" applyFill="1" applyBorder="1" applyAlignment="1">
      <alignment vertical="center" wrapText="1"/>
    </xf>
    <xf numFmtId="2" fontId="21" fillId="0" borderId="6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0" fontId="24" fillId="0" borderId="22" xfId="5" applyFont="1" applyBorder="1" applyAlignment="1">
      <alignment vertical="top" wrapText="1"/>
    </xf>
    <xf numFmtId="0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0" fontId="21" fillId="0" borderId="23" xfId="0" applyNumberFormat="1" applyFont="1" applyFill="1" applyBorder="1" applyAlignment="1">
      <alignment horizontal="center" vertical="center" wrapText="1"/>
    </xf>
    <xf numFmtId="2" fontId="21" fillId="0" borderId="24" xfId="0" applyNumberFormat="1" applyFont="1" applyFill="1" applyBorder="1" applyAlignment="1">
      <alignment horizontal="center" vertical="center" wrapText="1"/>
    </xf>
    <xf numFmtId="0" fontId="24" fillId="0" borderId="20" xfId="5" applyFont="1" applyBorder="1" applyAlignment="1">
      <alignment vertical="top" wrapText="1"/>
    </xf>
    <xf numFmtId="0" fontId="7" fillId="0" borderId="18" xfId="5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25" fillId="0" borderId="23" xfId="0" applyFont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1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</cellXfs>
  <cellStyles count="6">
    <cellStyle name="Excel Built-in Normal" xfId="2"/>
    <cellStyle name="Excel Built-in Normal 1" xfId="4"/>
    <cellStyle name="Normal" xfId="0" builtinId="0"/>
    <cellStyle name="Normal 2" xfId="1"/>
    <cellStyle name="Normal 4" xfId="3"/>
    <cellStyle name="Normal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35"/>
  <sheetViews>
    <sheetView tabSelected="1" view="pageBreakPreview" zoomScale="40" zoomScaleSheetLayoutView="40" workbookViewId="0">
      <pane ySplit="4" topLeftCell="A5" activePane="bottomLeft" state="frozen"/>
      <selection pane="bottomLeft" activeCell="N49" sqref="N49"/>
    </sheetView>
  </sheetViews>
  <sheetFormatPr defaultColWidth="9.109375" defaultRowHeight="13.8" x14ac:dyDescent="0.25"/>
  <cols>
    <col min="1" max="1" width="11.33203125" style="7" customWidth="1"/>
    <col min="2" max="2" width="42.44140625" style="19" customWidth="1"/>
    <col min="3" max="3" width="33" style="19" customWidth="1"/>
    <col min="4" max="4" width="29.33203125" style="20" customWidth="1"/>
    <col min="5" max="5" width="45.109375" style="20" customWidth="1"/>
    <col min="6" max="6" width="29.6640625" style="20" customWidth="1"/>
    <col min="7" max="7" width="29.88671875" style="20" customWidth="1"/>
    <col min="8" max="8" width="28.6640625" style="20" customWidth="1"/>
    <col min="9" max="9" width="27.44140625" style="20" customWidth="1"/>
    <col min="10" max="10" width="28.6640625" style="20" customWidth="1"/>
    <col min="11" max="11" width="40" style="20" customWidth="1"/>
    <col min="12" max="12" width="34.109375" style="20" customWidth="1"/>
    <col min="13" max="13" width="29.88671875" style="20" customWidth="1"/>
    <col min="14" max="15" width="52.44140625" style="20" customWidth="1"/>
    <col min="16" max="16" width="26.109375" style="20" customWidth="1"/>
    <col min="17" max="17" width="26" style="7" customWidth="1"/>
    <col min="18" max="16384" width="9.109375" style="7"/>
  </cols>
  <sheetData>
    <row r="1" spans="1:17" ht="30" customHeight="1" x14ac:dyDescent="0.25">
      <c r="A1" s="8"/>
      <c r="B1" s="67" t="s">
        <v>71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8"/>
    </row>
    <row r="2" spans="1:17" ht="36" customHeight="1" thickBot="1" x14ac:dyDescent="0.3">
      <c r="A2" s="30"/>
      <c r="B2" s="68" t="s">
        <v>60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8"/>
    </row>
    <row r="3" spans="1:17" ht="59.25" customHeight="1" thickBot="1" x14ac:dyDescent="0.3">
      <c r="A3" s="69" t="s">
        <v>65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  <c r="Q3" s="8"/>
    </row>
    <row r="4" spans="1:17" ht="162.75" customHeight="1" thickBot="1" x14ac:dyDescent="0.3">
      <c r="A4" s="31" t="s">
        <v>40</v>
      </c>
      <c r="B4" s="31" t="s">
        <v>0</v>
      </c>
      <c r="C4" s="22" t="s">
        <v>66</v>
      </c>
      <c r="D4" s="1" t="s">
        <v>67</v>
      </c>
      <c r="E4" s="1" t="s">
        <v>68</v>
      </c>
      <c r="F4" s="1" t="s">
        <v>43</v>
      </c>
      <c r="G4" s="1" t="s">
        <v>44</v>
      </c>
      <c r="H4" s="1" t="s">
        <v>45</v>
      </c>
      <c r="I4" s="1" t="s">
        <v>26</v>
      </c>
      <c r="J4" s="1" t="s">
        <v>17</v>
      </c>
      <c r="K4" s="1" t="s">
        <v>15</v>
      </c>
      <c r="L4" s="1" t="s">
        <v>46</v>
      </c>
      <c r="M4" s="1" t="s">
        <v>47</v>
      </c>
      <c r="N4" s="1" t="s">
        <v>16</v>
      </c>
      <c r="O4" s="1" t="s">
        <v>50</v>
      </c>
      <c r="P4" s="1" t="s">
        <v>12</v>
      </c>
      <c r="Q4" s="8"/>
    </row>
    <row r="5" spans="1:17" s="10" customFormat="1" ht="26.25" customHeight="1" x14ac:dyDescent="0.3">
      <c r="A5" s="4"/>
      <c r="B5" s="4">
        <v>1</v>
      </c>
      <c r="C5" s="21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23"/>
      <c r="P5" s="6">
        <v>14</v>
      </c>
      <c r="Q5" s="9"/>
    </row>
    <row r="6" spans="1:17" s="12" customFormat="1" ht="138" customHeight="1" x14ac:dyDescent="0.35">
      <c r="A6" s="45">
        <v>1</v>
      </c>
      <c r="B6" s="52" t="s">
        <v>56</v>
      </c>
      <c r="C6" s="32">
        <v>5036</v>
      </c>
      <c r="D6" s="32">
        <v>646220</v>
      </c>
      <c r="E6" s="33">
        <v>2994.9</v>
      </c>
      <c r="F6" s="33">
        <v>19462</v>
      </c>
      <c r="G6" s="33">
        <v>293804</v>
      </c>
      <c r="H6" s="34">
        <v>577846</v>
      </c>
      <c r="I6" s="35">
        <f t="shared" ref="I6:I34" si="0">H6/D6*100</f>
        <v>89.419392776453847</v>
      </c>
      <c r="J6" s="34">
        <f t="shared" ref="J6:J33" si="1">D6-H6</f>
        <v>68374</v>
      </c>
      <c r="K6" s="2" t="s">
        <v>21</v>
      </c>
      <c r="L6" s="34">
        <v>326957</v>
      </c>
      <c r="M6" s="34">
        <f t="shared" ref="M6:M33" si="2">H6-L6</f>
        <v>250889</v>
      </c>
      <c r="N6" s="2" t="s">
        <v>22</v>
      </c>
      <c r="O6" s="24" t="s">
        <v>57</v>
      </c>
      <c r="P6" s="43">
        <f t="shared" ref="P6:P34" si="3">L6/H6*100</f>
        <v>56.582030506397899</v>
      </c>
      <c r="Q6" s="11"/>
    </row>
    <row r="7" spans="1:17" s="15" customFormat="1" ht="44.1" customHeight="1" x14ac:dyDescent="0.35">
      <c r="A7" s="45">
        <v>2</v>
      </c>
      <c r="B7" s="52" t="s">
        <v>1</v>
      </c>
      <c r="C7" s="32">
        <v>11572</v>
      </c>
      <c r="D7" s="32">
        <v>409298</v>
      </c>
      <c r="E7" s="32"/>
      <c r="F7" s="33">
        <v>126881</v>
      </c>
      <c r="G7" s="33">
        <v>188726</v>
      </c>
      <c r="H7" s="34">
        <v>332595</v>
      </c>
      <c r="I7" s="35">
        <f t="shared" si="0"/>
        <v>81.259864450840226</v>
      </c>
      <c r="J7" s="34">
        <f t="shared" si="1"/>
        <v>76703</v>
      </c>
      <c r="K7" s="2"/>
      <c r="L7" s="34">
        <v>276419</v>
      </c>
      <c r="M7" s="34">
        <f t="shared" si="2"/>
        <v>56176</v>
      </c>
      <c r="N7" s="2"/>
      <c r="O7" s="24"/>
      <c r="P7" s="43">
        <f t="shared" si="3"/>
        <v>83.109788180820516</v>
      </c>
      <c r="Q7" s="14"/>
    </row>
    <row r="8" spans="1:17" s="12" customFormat="1" ht="84.75" customHeight="1" x14ac:dyDescent="0.35">
      <c r="A8" s="45">
        <v>3</v>
      </c>
      <c r="B8" s="52" t="s">
        <v>27</v>
      </c>
      <c r="C8" s="32">
        <v>9492</v>
      </c>
      <c r="D8" s="34">
        <v>425183</v>
      </c>
      <c r="E8" s="36">
        <v>14414</v>
      </c>
      <c r="F8" s="33">
        <v>124898</v>
      </c>
      <c r="G8" s="36">
        <v>76334</v>
      </c>
      <c r="H8" s="34">
        <v>384294</v>
      </c>
      <c r="I8" s="35">
        <f t="shared" si="0"/>
        <v>90.383199704597786</v>
      </c>
      <c r="J8" s="34">
        <v>40929</v>
      </c>
      <c r="K8" s="2" t="s">
        <v>23</v>
      </c>
      <c r="L8" s="33">
        <v>323548</v>
      </c>
      <c r="M8" s="34">
        <f t="shared" si="2"/>
        <v>60746</v>
      </c>
      <c r="N8" s="2" t="s">
        <v>64</v>
      </c>
      <c r="O8" s="24"/>
      <c r="P8" s="43">
        <f t="shared" si="3"/>
        <v>84.192831530026496</v>
      </c>
      <c r="Q8" s="16"/>
    </row>
    <row r="9" spans="1:17" s="12" customFormat="1" ht="190.5" customHeight="1" x14ac:dyDescent="0.35">
      <c r="A9" s="45">
        <v>4</v>
      </c>
      <c r="B9" s="52" t="s">
        <v>28</v>
      </c>
      <c r="C9" s="32">
        <v>11898</v>
      </c>
      <c r="D9" s="34">
        <v>299553</v>
      </c>
      <c r="E9" s="34">
        <v>10703</v>
      </c>
      <c r="F9" s="33">
        <f>D9*10.5/100</f>
        <v>31453.064999999999</v>
      </c>
      <c r="G9" s="33">
        <f>D9*15/100</f>
        <v>44932.95</v>
      </c>
      <c r="H9" s="34">
        <v>258080</v>
      </c>
      <c r="I9" s="35">
        <f t="shared" si="0"/>
        <v>86.155037672799139</v>
      </c>
      <c r="J9" s="34">
        <f t="shared" si="1"/>
        <v>41473</v>
      </c>
      <c r="K9" s="2" t="s">
        <v>20</v>
      </c>
      <c r="L9" s="34">
        <v>103240</v>
      </c>
      <c r="M9" s="34">
        <f t="shared" si="2"/>
        <v>154840</v>
      </c>
      <c r="N9" s="2" t="s">
        <v>18</v>
      </c>
      <c r="O9" s="24" t="s">
        <v>54</v>
      </c>
      <c r="P9" s="43">
        <f t="shared" si="3"/>
        <v>40.003099814011165</v>
      </c>
      <c r="Q9" s="11"/>
    </row>
    <row r="10" spans="1:17" s="13" customFormat="1" ht="73.2" customHeight="1" x14ac:dyDescent="0.35">
      <c r="A10" s="45">
        <v>5</v>
      </c>
      <c r="B10" s="52" t="s">
        <v>29</v>
      </c>
      <c r="C10" s="32">
        <v>5584</v>
      </c>
      <c r="D10" s="32">
        <v>51523</v>
      </c>
      <c r="E10" s="32">
        <v>1839</v>
      </c>
      <c r="F10" s="33">
        <v>17816</v>
      </c>
      <c r="G10" s="33">
        <v>13781</v>
      </c>
      <c r="H10" s="34">
        <v>45835</v>
      </c>
      <c r="I10" s="35">
        <f t="shared" si="0"/>
        <v>88.960270170603422</v>
      </c>
      <c r="J10" s="34">
        <f t="shared" si="1"/>
        <v>5688</v>
      </c>
      <c r="K10" s="2"/>
      <c r="L10" s="34">
        <v>45835</v>
      </c>
      <c r="M10" s="34">
        <f t="shared" si="2"/>
        <v>0</v>
      </c>
      <c r="N10" s="2"/>
      <c r="O10" s="24"/>
      <c r="P10" s="43">
        <f t="shared" si="3"/>
        <v>100</v>
      </c>
      <c r="Q10" s="16"/>
    </row>
    <row r="11" spans="1:17" s="13" customFormat="1" ht="57" customHeight="1" x14ac:dyDescent="0.35">
      <c r="A11" s="45">
        <v>6</v>
      </c>
      <c r="B11" s="52" t="s">
        <v>30</v>
      </c>
      <c r="C11" s="32">
        <v>16170</v>
      </c>
      <c r="D11" s="44">
        <v>301628</v>
      </c>
      <c r="E11" s="44">
        <v>1699</v>
      </c>
      <c r="F11" s="44">
        <v>57295</v>
      </c>
      <c r="G11" s="44">
        <v>139848</v>
      </c>
      <c r="H11" s="34">
        <v>173438</v>
      </c>
      <c r="I11" s="35">
        <f t="shared" si="0"/>
        <v>57.500629914994626</v>
      </c>
      <c r="J11" s="34">
        <f t="shared" si="1"/>
        <v>128190</v>
      </c>
      <c r="K11" s="2" t="s">
        <v>19</v>
      </c>
      <c r="L11" s="34">
        <v>149311</v>
      </c>
      <c r="M11" s="34">
        <f t="shared" si="2"/>
        <v>24127</v>
      </c>
      <c r="N11" s="2" t="s">
        <v>52</v>
      </c>
      <c r="O11" s="24" t="s">
        <v>53</v>
      </c>
      <c r="P11" s="43">
        <f t="shared" si="3"/>
        <v>86.088977040786901</v>
      </c>
      <c r="Q11" s="16"/>
    </row>
    <row r="12" spans="1:17" s="13" customFormat="1" ht="111" customHeight="1" x14ac:dyDescent="0.35">
      <c r="A12" s="45">
        <v>7</v>
      </c>
      <c r="B12" s="52" t="s">
        <v>31</v>
      </c>
      <c r="C12" s="32">
        <v>483</v>
      </c>
      <c r="D12" s="34">
        <v>209124</v>
      </c>
      <c r="E12" s="34"/>
      <c r="F12" s="36">
        <v>31669</v>
      </c>
      <c r="G12" s="33">
        <v>83748</v>
      </c>
      <c r="H12" s="34">
        <v>186867</v>
      </c>
      <c r="I12" s="35">
        <f t="shared" si="0"/>
        <v>89.357032191427095</v>
      </c>
      <c r="J12" s="34">
        <f t="shared" si="1"/>
        <v>22257</v>
      </c>
      <c r="K12" s="2" t="s">
        <v>48</v>
      </c>
      <c r="L12" s="34">
        <v>149919</v>
      </c>
      <c r="M12" s="34">
        <f t="shared" si="2"/>
        <v>36948</v>
      </c>
      <c r="N12" s="2" t="s">
        <v>49</v>
      </c>
      <c r="O12" s="24"/>
      <c r="P12" s="43">
        <f t="shared" si="3"/>
        <v>80.227648541476029</v>
      </c>
      <c r="Q12" s="11"/>
    </row>
    <row r="13" spans="1:17" s="12" customFormat="1" ht="44.1" customHeight="1" x14ac:dyDescent="0.35">
      <c r="A13" s="45">
        <v>8</v>
      </c>
      <c r="B13" s="52" t="s">
        <v>32</v>
      </c>
      <c r="C13" s="32">
        <v>63902</v>
      </c>
      <c r="D13" s="32">
        <v>229672</v>
      </c>
      <c r="E13" s="32">
        <v>6676</v>
      </c>
      <c r="F13" s="33">
        <v>11674</v>
      </c>
      <c r="G13" s="33">
        <v>123541</v>
      </c>
      <c r="H13" s="34">
        <v>128027</v>
      </c>
      <c r="I13" s="35">
        <f t="shared" si="0"/>
        <v>55.743407990525618</v>
      </c>
      <c r="J13" s="34">
        <v>165547</v>
      </c>
      <c r="K13" s="2"/>
      <c r="L13" s="34">
        <v>80991</v>
      </c>
      <c r="M13" s="34">
        <f t="shared" si="2"/>
        <v>47036</v>
      </c>
      <c r="N13" s="2"/>
      <c r="O13" s="24"/>
      <c r="P13" s="43">
        <f t="shared" si="3"/>
        <v>63.260874659251563</v>
      </c>
      <c r="Q13" s="11"/>
    </row>
    <row r="14" spans="1:17" s="13" customFormat="1" ht="108.75" customHeight="1" x14ac:dyDescent="0.35">
      <c r="A14" s="45">
        <v>9</v>
      </c>
      <c r="B14" s="52" t="s">
        <v>34</v>
      </c>
      <c r="C14" s="32">
        <v>749</v>
      </c>
      <c r="D14" s="34">
        <v>187443</v>
      </c>
      <c r="E14" s="34">
        <v>48003</v>
      </c>
      <c r="F14" s="36">
        <v>65023</v>
      </c>
      <c r="G14" s="36">
        <v>74968</v>
      </c>
      <c r="H14" s="34">
        <v>187443</v>
      </c>
      <c r="I14" s="35">
        <f t="shared" si="0"/>
        <v>100</v>
      </c>
      <c r="J14" s="34">
        <f t="shared" si="1"/>
        <v>0</v>
      </c>
      <c r="K14" s="2"/>
      <c r="L14" s="34">
        <v>143653</v>
      </c>
      <c r="M14" s="34">
        <f t="shared" si="2"/>
        <v>43790</v>
      </c>
      <c r="N14" s="17" t="s">
        <v>18</v>
      </c>
      <c r="O14" s="25" t="s">
        <v>51</v>
      </c>
      <c r="P14" s="43">
        <f t="shared" si="3"/>
        <v>76.638231355665454</v>
      </c>
      <c r="Q14" s="11"/>
    </row>
    <row r="15" spans="1:17" s="18" customFormat="1" ht="64.5" customHeight="1" x14ac:dyDescent="0.3">
      <c r="A15" s="45">
        <v>10</v>
      </c>
      <c r="B15" s="52" t="s">
        <v>33</v>
      </c>
      <c r="C15" s="32">
        <v>16416</v>
      </c>
      <c r="D15" s="32">
        <v>1616867</v>
      </c>
      <c r="E15" s="32">
        <v>94640</v>
      </c>
      <c r="F15" s="33">
        <v>224476</v>
      </c>
      <c r="G15" s="33">
        <v>200241</v>
      </c>
      <c r="H15" s="34">
        <v>1295813</v>
      </c>
      <c r="I15" s="35">
        <f>H15/D15*100</f>
        <v>80.143450265235174</v>
      </c>
      <c r="J15" s="34">
        <f>D15-H15</f>
        <v>321054</v>
      </c>
      <c r="K15" s="2" t="s">
        <v>25</v>
      </c>
      <c r="L15" s="34">
        <v>983597</v>
      </c>
      <c r="M15" s="34">
        <f t="shared" si="2"/>
        <v>312216</v>
      </c>
      <c r="N15" s="2" t="s">
        <v>24</v>
      </c>
      <c r="O15" s="24"/>
      <c r="P15" s="43">
        <f>L15/H15*100</f>
        <v>75.905782701670688</v>
      </c>
      <c r="Q15" s="53"/>
    </row>
    <row r="16" spans="1:17" s="12" customFormat="1" ht="71.400000000000006" customHeight="1" x14ac:dyDescent="0.35">
      <c r="A16" s="45">
        <v>11</v>
      </c>
      <c r="B16" s="52" t="s">
        <v>35</v>
      </c>
      <c r="C16" s="32">
        <v>61327</v>
      </c>
      <c r="D16" s="34">
        <v>1350602</v>
      </c>
      <c r="E16" s="34">
        <v>31931</v>
      </c>
      <c r="F16" s="33">
        <f>D16*12/100</f>
        <v>162072.24</v>
      </c>
      <c r="G16" s="33">
        <v>603663</v>
      </c>
      <c r="H16" s="34">
        <v>1175431</v>
      </c>
      <c r="I16" s="35">
        <f t="shared" si="0"/>
        <v>87.030153960974445</v>
      </c>
      <c r="J16" s="34">
        <f t="shared" si="1"/>
        <v>175171</v>
      </c>
      <c r="K16" s="2" t="s">
        <v>58</v>
      </c>
      <c r="L16" s="34">
        <v>548936</v>
      </c>
      <c r="M16" s="34">
        <f t="shared" si="2"/>
        <v>626495</v>
      </c>
      <c r="N16" s="2" t="s">
        <v>59</v>
      </c>
      <c r="O16" s="24"/>
      <c r="P16" s="43">
        <f t="shared" si="3"/>
        <v>46.700827185942856</v>
      </c>
      <c r="Q16" s="11"/>
    </row>
    <row r="17" spans="1:17" s="12" customFormat="1" ht="69" customHeight="1" x14ac:dyDescent="0.35">
      <c r="A17" s="45">
        <v>12</v>
      </c>
      <c r="B17" s="52" t="s">
        <v>36</v>
      </c>
      <c r="C17" s="32">
        <v>52092</v>
      </c>
      <c r="D17" s="34">
        <v>338875</v>
      </c>
      <c r="E17" s="34">
        <v>5638</v>
      </c>
      <c r="F17" s="36">
        <v>154027</v>
      </c>
      <c r="G17" s="36">
        <v>64800</v>
      </c>
      <c r="H17" s="34">
        <v>283711</v>
      </c>
      <c r="I17" s="35">
        <f t="shared" si="0"/>
        <v>83.721431206196968</v>
      </c>
      <c r="J17" s="34">
        <f t="shared" si="1"/>
        <v>55164</v>
      </c>
      <c r="K17" s="2" t="s">
        <v>62</v>
      </c>
      <c r="L17" s="34">
        <v>283711</v>
      </c>
      <c r="M17" s="34">
        <f t="shared" si="2"/>
        <v>0</v>
      </c>
      <c r="N17" s="2"/>
      <c r="O17" s="24" t="s">
        <v>63</v>
      </c>
      <c r="P17" s="43">
        <f t="shared" si="3"/>
        <v>100</v>
      </c>
      <c r="Q17" s="11"/>
    </row>
    <row r="18" spans="1:17" s="13" customFormat="1" ht="43.95" customHeight="1" x14ac:dyDescent="0.35">
      <c r="A18" s="45">
        <v>13</v>
      </c>
      <c r="B18" s="52" t="s">
        <v>2</v>
      </c>
      <c r="C18" s="32">
        <v>0</v>
      </c>
      <c r="D18" s="34">
        <v>33285</v>
      </c>
      <c r="E18" s="35">
        <v>814.77</v>
      </c>
      <c r="F18" s="33">
        <f>D18*12/100</f>
        <v>3994.2</v>
      </c>
      <c r="G18" s="33">
        <v>15391</v>
      </c>
      <c r="H18" s="34">
        <v>29914</v>
      </c>
      <c r="I18" s="35">
        <f t="shared" si="0"/>
        <v>89.87231485654199</v>
      </c>
      <c r="J18" s="34">
        <f t="shared" si="1"/>
        <v>3371</v>
      </c>
      <c r="K18" s="2"/>
      <c r="L18" s="34">
        <v>16428</v>
      </c>
      <c r="M18" s="34">
        <f t="shared" si="2"/>
        <v>13486</v>
      </c>
      <c r="N18" s="2"/>
      <c r="O18" s="24"/>
      <c r="P18" s="43">
        <f t="shared" si="3"/>
        <v>54.917429965902251</v>
      </c>
      <c r="Q18" s="11"/>
    </row>
    <row r="19" spans="1:17" s="12" customFormat="1" ht="56.4" customHeight="1" x14ac:dyDescent="0.35">
      <c r="A19" s="45">
        <v>14</v>
      </c>
      <c r="B19" s="52" t="s">
        <v>3</v>
      </c>
      <c r="C19" s="32">
        <v>140</v>
      </c>
      <c r="D19" s="34">
        <v>7523</v>
      </c>
      <c r="E19" s="35">
        <v>139</v>
      </c>
      <c r="F19" s="33">
        <v>55</v>
      </c>
      <c r="G19" s="33">
        <v>3623</v>
      </c>
      <c r="H19" s="34">
        <v>2015</v>
      </c>
      <c r="I19" s="35">
        <f t="shared" si="0"/>
        <v>26.78452744915592</v>
      </c>
      <c r="J19" s="34">
        <f t="shared" si="1"/>
        <v>5508</v>
      </c>
      <c r="K19" s="2"/>
      <c r="L19" s="34">
        <v>2015</v>
      </c>
      <c r="M19" s="34">
        <f t="shared" si="2"/>
        <v>0</v>
      </c>
      <c r="N19" s="2"/>
      <c r="O19" s="24"/>
      <c r="P19" s="43">
        <f t="shared" si="3"/>
        <v>100</v>
      </c>
      <c r="Q19" s="11"/>
    </row>
    <row r="20" spans="1:17" s="13" customFormat="1" ht="44.1" customHeight="1" x14ac:dyDescent="0.35">
      <c r="A20" s="45">
        <v>15</v>
      </c>
      <c r="B20" s="52" t="s">
        <v>4</v>
      </c>
      <c r="C20" s="32">
        <v>2675</v>
      </c>
      <c r="D20" s="34">
        <v>373546</v>
      </c>
      <c r="E20" s="35">
        <v>40419</v>
      </c>
      <c r="F20" s="33">
        <f>D20*12/100</f>
        <v>44825.52</v>
      </c>
      <c r="G20" s="33">
        <f t="shared" ref="G20:G24" si="4">D20*16/100</f>
        <v>59767.360000000001</v>
      </c>
      <c r="H20" s="34">
        <v>373041</v>
      </c>
      <c r="I20" s="35">
        <f t="shared" si="0"/>
        <v>99.864809153357285</v>
      </c>
      <c r="J20" s="34">
        <f t="shared" si="1"/>
        <v>505</v>
      </c>
      <c r="K20" s="2"/>
      <c r="L20" s="34">
        <v>215284</v>
      </c>
      <c r="M20" s="34">
        <f t="shared" si="2"/>
        <v>157757</v>
      </c>
      <c r="N20" s="2"/>
      <c r="O20" s="24"/>
      <c r="P20" s="43">
        <f t="shared" si="3"/>
        <v>57.710546561906064</v>
      </c>
      <c r="Q20" s="11"/>
    </row>
    <row r="21" spans="1:17" s="13" customFormat="1" ht="44.1" customHeight="1" x14ac:dyDescent="0.35">
      <c r="A21" s="45">
        <v>16</v>
      </c>
      <c r="B21" s="52" t="s">
        <v>5</v>
      </c>
      <c r="C21" s="32">
        <v>0</v>
      </c>
      <c r="D21" s="34">
        <v>317134</v>
      </c>
      <c r="E21" s="35">
        <v>2635.47</v>
      </c>
      <c r="F21" s="33">
        <v>0</v>
      </c>
      <c r="G21" s="33">
        <v>182418</v>
      </c>
      <c r="H21" s="34">
        <v>317134</v>
      </c>
      <c r="I21" s="35">
        <f t="shared" si="0"/>
        <v>100</v>
      </c>
      <c r="J21" s="34">
        <f t="shared" si="1"/>
        <v>0</v>
      </c>
      <c r="K21" s="2"/>
      <c r="L21" s="34">
        <v>317134</v>
      </c>
      <c r="M21" s="34">
        <f t="shared" si="2"/>
        <v>0</v>
      </c>
      <c r="N21" s="2"/>
      <c r="O21" s="24"/>
      <c r="P21" s="43">
        <f t="shared" si="3"/>
        <v>100</v>
      </c>
      <c r="Q21" s="11"/>
    </row>
    <row r="22" spans="1:17" s="13" customFormat="1" ht="64.95" customHeight="1" x14ac:dyDescent="0.35">
      <c r="A22" s="45">
        <v>17</v>
      </c>
      <c r="B22" s="52" t="s">
        <v>14</v>
      </c>
      <c r="C22" s="32">
        <v>0</v>
      </c>
      <c r="D22" s="32">
        <v>2885</v>
      </c>
      <c r="E22" s="55">
        <v>29.51</v>
      </c>
      <c r="F22" s="33">
        <f t="shared" ref="F22:F31" si="5">D22*12/100</f>
        <v>346.2</v>
      </c>
      <c r="G22" s="33">
        <v>1171</v>
      </c>
      <c r="H22" s="34">
        <v>181</v>
      </c>
      <c r="I22" s="35">
        <f t="shared" si="0"/>
        <v>6.2738301559792031</v>
      </c>
      <c r="J22" s="34">
        <f t="shared" si="1"/>
        <v>2704</v>
      </c>
      <c r="K22" s="2"/>
      <c r="L22" s="34">
        <v>4</v>
      </c>
      <c r="M22" s="34">
        <f t="shared" si="2"/>
        <v>177</v>
      </c>
      <c r="N22" s="2"/>
      <c r="O22" s="24"/>
      <c r="P22" s="43">
        <f t="shared" si="3"/>
        <v>2.2099447513812152</v>
      </c>
      <c r="Q22" s="11"/>
    </row>
    <row r="23" spans="1:17" s="11" customFormat="1" ht="44.1" customHeight="1" x14ac:dyDescent="0.35">
      <c r="A23" s="45">
        <v>18</v>
      </c>
      <c r="B23" s="52" t="s">
        <v>6</v>
      </c>
      <c r="C23" s="32">
        <v>0</v>
      </c>
      <c r="D23" s="32">
        <v>1293</v>
      </c>
      <c r="E23" s="55">
        <v>16.850000000000001</v>
      </c>
      <c r="F23" s="33">
        <f t="shared" si="5"/>
        <v>155.16</v>
      </c>
      <c r="G23" s="33">
        <v>536</v>
      </c>
      <c r="H23" s="34">
        <v>1278</v>
      </c>
      <c r="I23" s="35">
        <f t="shared" si="0"/>
        <v>98.83990719257541</v>
      </c>
      <c r="J23" s="37">
        <f t="shared" si="1"/>
        <v>15</v>
      </c>
      <c r="K23" s="2"/>
      <c r="L23" s="34">
        <v>534</v>
      </c>
      <c r="M23" s="34">
        <f t="shared" si="2"/>
        <v>744</v>
      </c>
      <c r="N23" s="2"/>
      <c r="O23" s="24"/>
      <c r="P23" s="43">
        <f t="shared" si="3"/>
        <v>41.784037558685441</v>
      </c>
    </row>
    <row r="24" spans="1:17" s="12" customFormat="1" ht="53.25" customHeight="1" x14ac:dyDescent="0.35">
      <c r="A24" s="45">
        <v>19</v>
      </c>
      <c r="B24" s="52" t="s">
        <v>61</v>
      </c>
      <c r="C24" s="32">
        <v>0</v>
      </c>
      <c r="D24" s="32">
        <v>22377</v>
      </c>
      <c r="E24" s="55"/>
      <c r="F24" s="33">
        <f t="shared" si="5"/>
        <v>2685.24</v>
      </c>
      <c r="G24" s="33">
        <f t="shared" si="4"/>
        <v>3580.32</v>
      </c>
      <c r="H24" s="34">
        <v>21149</v>
      </c>
      <c r="I24" s="35">
        <f t="shared" si="0"/>
        <v>94.512222371184691</v>
      </c>
      <c r="J24" s="37">
        <f t="shared" si="1"/>
        <v>1228</v>
      </c>
      <c r="K24" s="2"/>
      <c r="L24" s="34">
        <v>1808</v>
      </c>
      <c r="M24" s="34">
        <f t="shared" si="2"/>
        <v>19341</v>
      </c>
      <c r="N24" s="2"/>
      <c r="O24" s="24"/>
      <c r="P24" s="43">
        <f t="shared" si="3"/>
        <v>8.5488675587498228</v>
      </c>
      <c r="Q24" s="11" t="s">
        <v>13</v>
      </c>
    </row>
    <row r="25" spans="1:17" s="12" customFormat="1" ht="44.1" customHeight="1" x14ac:dyDescent="0.35">
      <c r="A25" s="45">
        <v>20</v>
      </c>
      <c r="B25" s="52" t="s">
        <v>7</v>
      </c>
      <c r="C25" s="32">
        <v>0</v>
      </c>
      <c r="D25" s="32">
        <v>14483</v>
      </c>
      <c r="E25" s="55">
        <v>0</v>
      </c>
      <c r="F25" s="33">
        <v>0</v>
      </c>
      <c r="G25" s="33">
        <v>0</v>
      </c>
      <c r="H25" s="51">
        <v>14062</v>
      </c>
      <c r="I25" s="35">
        <f t="shared" si="0"/>
        <v>97.093143685700483</v>
      </c>
      <c r="J25" s="37">
        <v>426</v>
      </c>
      <c r="K25" s="2"/>
      <c r="L25" s="51">
        <v>11682</v>
      </c>
      <c r="M25" s="34">
        <f t="shared" si="2"/>
        <v>2380</v>
      </c>
      <c r="N25" s="2"/>
      <c r="O25" s="24"/>
      <c r="P25" s="43">
        <f t="shared" si="3"/>
        <v>83.074953776134265</v>
      </c>
      <c r="Q25" s="11" t="s">
        <v>13</v>
      </c>
    </row>
    <row r="26" spans="1:17" s="12" customFormat="1" ht="44.1" customHeight="1" x14ac:dyDescent="0.35">
      <c r="A26" s="45">
        <v>21</v>
      </c>
      <c r="B26" s="52" t="s">
        <v>8</v>
      </c>
      <c r="C26" s="32">
        <v>678</v>
      </c>
      <c r="D26" s="32">
        <v>78594</v>
      </c>
      <c r="E26" s="55">
        <v>2037</v>
      </c>
      <c r="F26" s="33">
        <f t="shared" si="5"/>
        <v>9431.2800000000007</v>
      </c>
      <c r="G26" s="33">
        <v>38052</v>
      </c>
      <c r="H26" s="34">
        <v>61221</v>
      </c>
      <c r="I26" s="35">
        <f t="shared" si="0"/>
        <v>77.895259180090079</v>
      </c>
      <c r="J26" s="37">
        <f t="shared" si="1"/>
        <v>17373</v>
      </c>
      <c r="K26" s="2"/>
      <c r="L26" s="41">
        <v>61221</v>
      </c>
      <c r="M26" s="34">
        <f t="shared" si="2"/>
        <v>0</v>
      </c>
      <c r="N26" s="2"/>
      <c r="O26" s="24"/>
      <c r="P26" s="43">
        <f t="shared" si="3"/>
        <v>100</v>
      </c>
      <c r="Q26" s="11"/>
    </row>
    <row r="27" spans="1:17" s="12" customFormat="1" ht="44.1" customHeight="1" x14ac:dyDescent="0.35">
      <c r="A27" s="45">
        <v>22</v>
      </c>
      <c r="B27" s="54" t="s">
        <v>37</v>
      </c>
      <c r="C27" s="32">
        <v>0</v>
      </c>
      <c r="D27" s="38">
        <v>0</v>
      </c>
      <c r="E27" s="56">
        <v>0</v>
      </c>
      <c r="F27" s="33">
        <f t="shared" si="5"/>
        <v>0</v>
      </c>
      <c r="G27" s="39">
        <v>0</v>
      </c>
      <c r="H27" s="40">
        <v>0</v>
      </c>
      <c r="I27" s="35">
        <v>0</v>
      </c>
      <c r="J27" s="37">
        <f t="shared" si="1"/>
        <v>0</v>
      </c>
      <c r="K27" s="3"/>
      <c r="L27" s="42">
        <v>0</v>
      </c>
      <c r="M27" s="34">
        <f t="shared" si="2"/>
        <v>0</v>
      </c>
      <c r="N27" s="3"/>
      <c r="O27" s="26"/>
      <c r="P27" s="43">
        <v>0</v>
      </c>
      <c r="Q27" s="11"/>
    </row>
    <row r="28" spans="1:17" s="12" customFormat="1" ht="70.95" customHeight="1" x14ac:dyDescent="0.35">
      <c r="A28" s="45">
        <v>23</v>
      </c>
      <c r="B28" s="54" t="s">
        <v>38</v>
      </c>
      <c r="C28" s="32">
        <v>44</v>
      </c>
      <c r="D28" s="38">
        <v>6518</v>
      </c>
      <c r="E28" s="56">
        <v>98</v>
      </c>
      <c r="F28" s="33">
        <v>0</v>
      </c>
      <c r="G28" s="39">
        <v>2047</v>
      </c>
      <c r="H28" s="40">
        <v>6368</v>
      </c>
      <c r="I28" s="35">
        <f t="shared" si="0"/>
        <v>97.698680576864078</v>
      </c>
      <c r="J28" s="37">
        <f t="shared" si="1"/>
        <v>150</v>
      </c>
      <c r="K28" s="3"/>
      <c r="L28" s="42">
        <v>3275</v>
      </c>
      <c r="M28" s="34">
        <f t="shared" si="2"/>
        <v>3093</v>
      </c>
      <c r="N28" s="3"/>
      <c r="O28" s="26"/>
      <c r="P28" s="43">
        <f t="shared" si="3"/>
        <v>51.429020100502512</v>
      </c>
      <c r="Q28" s="11"/>
    </row>
    <row r="29" spans="1:17" s="12" customFormat="1" ht="84" customHeight="1" x14ac:dyDescent="0.35">
      <c r="A29" s="45">
        <v>24</v>
      </c>
      <c r="B29" s="52" t="s">
        <v>11</v>
      </c>
      <c r="C29" s="32">
        <v>195</v>
      </c>
      <c r="D29" s="32">
        <v>10222</v>
      </c>
      <c r="E29" s="55">
        <v>69.010000000000005</v>
      </c>
      <c r="F29" s="33">
        <v>0</v>
      </c>
      <c r="G29" s="33">
        <v>1235</v>
      </c>
      <c r="H29" s="34">
        <v>535</v>
      </c>
      <c r="I29" s="35">
        <f>H29/D29*100</f>
        <v>5.2338094306397966</v>
      </c>
      <c r="J29" s="34">
        <f>D29-H29</f>
        <v>9687</v>
      </c>
      <c r="K29" s="2" t="s">
        <v>55</v>
      </c>
      <c r="L29" s="34">
        <v>0</v>
      </c>
      <c r="M29" s="34">
        <f>H29-L29</f>
        <v>535</v>
      </c>
      <c r="N29" s="2"/>
      <c r="O29" s="24"/>
      <c r="P29" s="43">
        <f>L29/H29*100</f>
        <v>0</v>
      </c>
      <c r="Q29" s="11"/>
    </row>
    <row r="30" spans="1:17" s="12" customFormat="1" ht="75" customHeight="1" x14ac:dyDescent="0.35">
      <c r="A30" s="45">
        <v>25</v>
      </c>
      <c r="B30" s="54" t="s">
        <v>39</v>
      </c>
      <c r="C30" s="32">
        <v>0</v>
      </c>
      <c r="D30" s="38">
        <v>0</v>
      </c>
      <c r="E30" s="56">
        <v>0</v>
      </c>
      <c r="F30" s="33">
        <f t="shared" si="5"/>
        <v>0</v>
      </c>
      <c r="G30" s="39">
        <v>0</v>
      </c>
      <c r="H30" s="40">
        <v>0</v>
      </c>
      <c r="I30" s="35">
        <v>0</v>
      </c>
      <c r="J30" s="37">
        <f t="shared" si="1"/>
        <v>0</v>
      </c>
      <c r="K30" s="3"/>
      <c r="L30" s="42">
        <v>0</v>
      </c>
      <c r="M30" s="34">
        <f t="shared" si="2"/>
        <v>0</v>
      </c>
      <c r="N30" s="3"/>
      <c r="O30" s="26"/>
      <c r="P30" s="43">
        <v>0</v>
      </c>
      <c r="Q30" s="11"/>
    </row>
    <row r="31" spans="1:17" s="12" customFormat="1" ht="72.599999999999994" customHeight="1" x14ac:dyDescent="0.35">
      <c r="A31" s="45">
        <v>26</v>
      </c>
      <c r="B31" s="52" t="s">
        <v>42</v>
      </c>
      <c r="C31" s="32">
        <v>5</v>
      </c>
      <c r="D31" s="32">
        <v>20</v>
      </c>
      <c r="E31" s="55">
        <v>0.36</v>
      </c>
      <c r="F31" s="33">
        <f t="shared" si="5"/>
        <v>2.4</v>
      </c>
      <c r="G31" s="33">
        <v>0</v>
      </c>
      <c r="H31" s="51">
        <v>17</v>
      </c>
      <c r="I31" s="35">
        <v>0</v>
      </c>
      <c r="J31" s="37">
        <f t="shared" si="1"/>
        <v>3</v>
      </c>
      <c r="K31" s="2"/>
      <c r="L31" s="51">
        <v>0</v>
      </c>
      <c r="M31" s="34">
        <f t="shared" si="2"/>
        <v>17</v>
      </c>
      <c r="N31" s="2"/>
      <c r="O31" s="24"/>
      <c r="P31" s="43">
        <v>0</v>
      </c>
      <c r="Q31" s="11"/>
    </row>
    <row r="32" spans="1:17" s="13" customFormat="1" ht="242.4" customHeight="1" x14ac:dyDescent="0.35">
      <c r="A32" s="45">
        <v>27</v>
      </c>
      <c r="B32" s="52" t="s">
        <v>9</v>
      </c>
      <c r="C32" s="32">
        <v>14381</v>
      </c>
      <c r="D32" s="32">
        <v>348813</v>
      </c>
      <c r="E32" s="33">
        <v>9337</v>
      </c>
      <c r="F32" s="33">
        <v>57821</v>
      </c>
      <c r="G32" s="33">
        <v>199712</v>
      </c>
      <c r="H32" s="34">
        <v>257926</v>
      </c>
      <c r="I32" s="35">
        <f t="shared" si="0"/>
        <v>73.943918374601864</v>
      </c>
      <c r="J32" s="37">
        <v>90887</v>
      </c>
      <c r="K32" s="63" t="s">
        <v>70</v>
      </c>
      <c r="L32" s="41">
        <v>115485</v>
      </c>
      <c r="M32" s="34">
        <f t="shared" si="2"/>
        <v>142441</v>
      </c>
      <c r="N32" s="64" t="s">
        <v>69</v>
      </c>
      <c r="O32" s="24"/>
      <c r="P32" s="43">
        <f t="shared" si="3"/>
        <v>44.774470196878177</v>
      </c>
      <c r="Q32" s="11"/>
    </row>
    <row r="33" spans="1:17" s="12" customFormat="1" ht="99.6" customHeight="1" thickBot="1" x14ac:dyDescent="0.4">
      <c r="A33" s="45">
        <v>28</v>
      </c>
      <c r="B33" s="54" t="s">
        <v>41</v>
      </c>
      <c r="C33" s="38">
        <v>0</v>
      </c>
      <c r="D33" s="38">
        <v>0</v>
      </c>
      <c r="E33" s="38">
        <v>0</v>
      </c>
      <c r="F33" s="39">
        <v>0</v>
      </c>
      <c r="G33" s="39">
        <v>0</v>
      </c>
      <c r="H33" s="58">
        <v>0</v>
      </c>
      <c r="I33" s="59">
        <v>0</v>
      </c>
      <c r="J33" s="40">
        <f t="shared" si="1"/>
        <v>0</v>
      </c>
      <c r="K33" s="57"/>
      <c r="L33" s="60">
        <v>0</v>
      </c>
      <c r="M33" s="34">
        <f t="shared" si="2"/>
        <v>0</v>
      </c>
      <c r="N33" s="65"/>
      <c r="O33" s="26"/>
      <c r="P33" s="61">
        <v>0</v>
      </c>
      <c r="Q33" s="11"/>
    </row>
    <row r="34" spans="1:17" s="29" customFormat="1" ht="51" customHeight="1" thickBot="1" x14ac:dyDescent="0.35">
      <c r="A34" s="27"/>
      <c r="B34" s="27" t="s">
        <v>10</v>
      </c>
      <c r="C34" s="46">
        <f t="shared" ref="C34:G34" si="6">SUM(C6:C33)</f>
        <v>272839</v>
      </c>
      <c r="D34" s="46">
        <f t="shared" si="6"/>
        <v>7282681</v>
      </c>
      <c r="E34" s="47">
        <f t="shared" si="6"/>
        <v>274133.86999999994</v>
      </c>
      <c r="F34" s="46">
        <f t="shared" si="6"/>
        <v>1146062.3049999997</v>
      </c>
      <c r="G34" s="46">
        <f t="shared" si="6"/>
        <v>2415919.63</v>
      </c>
      <c r="H34" s="46">
        <f>SUM(H6:H33)</f>
        <v>6114221</v>
      </c>
      <c r="I34" s="48">
        <f t="shared" si="0"/>
        <v>83.95563392107934</v>
      </c>
      <c r="J34" s="46">
        <f>D34-H34</f>
        <v>1168460</v>
      </c>
      <c r="K34" s="62"/>
      <c r="L34" s="46">
        <f>SUM(L6:L33)</f>
        <v>4160987</v>
      </c>
      <c r="M34" s="46">
        <f>SUM(M6:M33)</f>
        <v>1953234</v>
      </c>
      <c r="N34" s="66"/>
      <c r="O34" s="49"/>
      <c r="P34" s="50">
        <f t="shared" si="3"/>
        <v>68.054245994706434</v>
      </c>
      <c r="Q34" s="28"/>
    </row>
    <row r="35" spans="1:17" ht="22.2" x14ac:dyDescent="0.25">
      <c r="O35" s="72" t="s">
        <v>72</v>
      </c>
    </row>
  </sheetData>
  <mergeCells count="3">
    <mergeCell ref="B1:P1"/>
    <mergeCell ref="B2:P2"/>
    <mergeCell ref="A3:P3"/>
  </mergeCells>
  <pageMargins left="0.67" right="0.25" top="0.51" bottom="0.25" header="0.3" footer="0.17"/>
  <pageSetup paperSize="9" scale="2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SLBC</vt:lpstr>
      <vt:lpstr>SLBC!Print_Area</vt:lpstr>
      <vt:lpstr>SLBC!Print_Titles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2020-10-28T08:20:34Z</cp:lastPrinted>
  <dcterms:created xsi:type="dcterms:W3CDTF">2016-06-07T10:41:28Z</dcterms:created>
  <dcterms:modified xsi:type="dcterms:W3CDTF">2020-12-07T10:47:13Z</dcterms:modified>
</cp:coreProperties>
</file>