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" sheetId="2" r:id="rId1"/>
  </sheets>
  <definedNames>
    <definedName name="OLE_LINK3" localSheetId="0">sheet!$AJ$51</definedName>
    <definedName name="_xlnm.Print_Area" localSheetId="0">sheet!$A$1:$AL$51</definedName>
  </definedNames>
  <calcPr calcId="162913"/>
</workbook>
</file>

<file path=xl/calcChain.xml><?xml version="1.0" encoding="utf-8"?>
<calcChain xmlns="http://schemas.openxmlformats.org/spreadsheetml/2006/main">
  <c r="AJ25" i="2" l="1"/>
  <c r="AI25" i="2"/>
  <c r="Q48" i="2" l="1"/>
  <c r="R48" i="2"/>
  <c r="S48" i="2"/>
  <c r="T48" i="2"/>
  <c r="U48" i="2"/>
  <c r="V48" i="2"/>
  <c r="Y48" i="2"/>
  <c r="Z48" i="2"/>
  <c r="AA48" i="2"/>
  <c r="AB48" i="2"/>
  <c r="AJ31" i="2"/>
  <c r="AI31" i="2"/>
  <c r="M11" i="2" l="1"/>
  <c r="M12" i="2"/>
  <c r="M13" i="2"/>
  <c r="M14" i="2"/>
  <c r="M15" i="2" l="1"/>
  <c r="M16" i="2"/>
  <c r="M17" i="2"/>
  <c r="M18" i="2"/>
  <c r="M19" i="2"/>
  <c r="M20" i="2"/>
  <c r="M21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40" i="2"/>
  <c r="M43" i="2"/>
  <c r="AC11" i="2"/>
  <c r="AK11" i="2" s="1"/>
  <c r="AD11" i="2"/>
  <c r="AC12" i="2"/>
  <c r="AK12" i="2" s="1"/>
  <c r="AD12" i="2"/>
  <c r="AC13" i="2"/>
  <c r="AK13" i="2" s="1"/>
  <c r="AD13" i="2"/>
  <c r="AC14" i="2"/>
  <c r="AK14" i="2" s="1"/>
  <c r="AD14" i="2"/>
  <c r="AC15" i="2"/>
  <c r="AK15" i="2" s="1"/>
  <c r="AD15" i="2"/>
  <c r="AC16" i="2"/>
  <c r="AK16" i="2" s="1"/>
  <c r="AD16" i="2"/>
  <c r="AC17" i="2"/>
  <c r="AK17" i="2" s="1"/>
  <c r="AD17" i="2"/>
  <c r="AC18" i="2"/>
  <c r="AD18" i="2"/>
  <c r="AC19" i="2"/>
  <c r="AK19" i="2" s="1"/>
  <c r="AD19" i="2"/>
  <c r="AC20" i="2"/>
  <c r="AK20" i="2" s="1"/>
  <c r="AD20" i="2"/>
  <c r="AC21" i="2"/>
  <c r="AK21" i="2" s="1"/>
  <c r="AD21" i="2"/>
  <c r="AC24" i="2"/>
  <c r="AD24" i="2"/>
  <c r="AC25" i="2"/>
  <c r="AK25" i="2" s="1"/>
  <c r="AD25" i="2"/>
  <c r="AC26" i="2"/>
  <c r="AK26" i="2" s="1"/>
  <c r="AD26" i="2"/>
  <c r="AC27" i="2"/>
  <c r="AK27" i="2" s="1"/>
  <c r="AD27" i="2"/>
  <c r="AC28" i="2"/>
  <c r="AD28" i="2"/>
  <c r="AC29" i="2"/>
  <c r="AD29" i="2"/>
  <c r="AC30" i="2"/>
  <c r="AK30" i="2" s="1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40" i="2"/>
  <c r="AK40" i="2" s="1"/>
  <c r="AD40" i="2"/>
  <c r="AC43" i="2"/>
  <c r="AD43" i="2"/>
  <c r="AD10" i="2"/>
  <c r="AC10" i="2"/>
  <c r="AK31" i="2" l="1"/>
  <c r="AL27" i="2"/>
  <c r="AL12" i="2"/>
  <c r="AK43" i="2"/>
  <c r="AK32" i="2"/>
  <c r="AK28" i="2"/>
  <c r="AK24" i="2"/>
  <c r="AK18" i="2"/>
  <c r="N11" i="2"/>
  <c r="AL11" i="2" s="1"/>
  <c r="N12" i="2"/>
  <c r="N13" i="2"/>
  <c r="AL13" i="2" s="1"/>
  <c r="N14" i="2"/>
  <c r="AL14" i="2" s="1"/>
  <c r="N15" i="2"/>
  <c r="AL15" i="2" s="1"/>
  <c r="N16" i="2"/>
  <c r="AL16" i="2" s="1"/>
  <c r="N17" i="2"/>
  <c r="AL17" i="2" s="1"/>
  <c r="N18" i="2"/>
  <c r="AL18" i="2" s="1"/>
  <c r="N19" i="2"/>
  <c r="AL19" i="2" s="1"/>
  <c r="N20" i="2"/>
  <c r="AL20" i="2" s="1"/>
  <c r="N21" i="2"/>
  <c r="AL21" i="2" s="1"/>
  <c r="N24" i="2"/>
  <c r="AL24" i="2" s="1"/>
  <c r="N25" i="2"/>
  <c r="AL25" i="2" s="1"/>
  <c r="N26" i="2"/>
  <c r="AL26" i="2" s="1"/>
  <c r="N27" i="2"/>
  <c r="N28" i="2"/>
  <c r="AL28" i="2" s="1"/>
  <c r="N29" i="2"/>
  <c r="N30" i="2"/>
  <c r="AL30" i="2" s="1"/>
  <c r="N31" i="2"/>
  <c r="AL31" i="2" s="1"/>
  <c r="N32" i="2"/>
  <c r="AL32" i="2" s="1"/>
  <c r="N33" i="2"/>
  <c r="N34" i="2"/>
  <c r="N35" i="2"/>
  <c r="N36" i="2"/>
  <c r="N37" i="2"/>
  <c r="N40" i="2"/>
  <c r="AL40" i="2" s="1"/>
  <c r="N43" i="2"/>
  <c r="AL43" i="2" s="1"/>
  <c r="N10" i="2"/>
  <c r="AL10" i="2" s="1"/>
  <c r="M10" i="2"/>
  <c r="AK10" i="2" s="1"/>
  <c r="Q14" i="2" l="1"/>
  <c r="R14" i="2"/>
  <c r="AI16" i="2" l="1"/>
  <c r="AJ16" i="2"/>
  <c r="AI17" i="2"/>
  <c r="AJ17" i="2"/>
  <c r="AI18" i="2"/>
  <c r="AJ18" i="2"/>
  <c r="AI19" i="2"/>
  <c r="AJ19" i="2"/>
  <c r="AI20" i="2"/>
  <c r="AJ20" i="2"/>
  <c r="AI21" i="2"/>
  <c r="AJ21" i="2"/>
  <c r="AI26" i="2"/>
  <c r="AJ26" i="2"/>
  <c r="AI27" i="2"/>
  <c r="AJ27" i="2"/>
  <c r="AI28" i="2"/>
  <c r="AJ28" i="2"/>
  <c r="AI32" i="2"/>
  <c r="AJ32" i="2"/>
  <c r="AI40" i="2"/>
  <c r="AJ40" i="2"/>
  <c r="AI43" i="2"/>
  <c r="AJ43" i="2"/>
  <c r="AJ15" i="2"/>
  <c r="AJ11" i="2"/>
  <c r="AJ12" i="2"/>
  <c r="AJ13" i="2"/>
  <c r="AJ14" i="2"/>
  <c r="AI11" i="2"/>
  <c r="AI12" i="2"/>
  <c r="AI13" i="2"/>
  <c r="AI14" i="2"/>
  <c r="AI15" i="2"/>
  <c r="AJ10" i="2" l="1"/>
  <c r="AI10" i="2"/>
  <c r="V44" i="2"/>
  <c r="U44" i="2"/>
  <c r="V41" i="2"/>
  <c r="V47" i="2" s="1"/>
  <c r="U41" i="2"/>
  <c r="U47" i="2" s="1"/>
  <c r="V38" i="2"/>
  <c r="U38" i="2"/>
  <c r="V22" i="2"/>
  <c r="U22" i="2"/>
  <c r="F44" i="2"/>
  <c r="N44" i="2" s="1"/>
  <c r="E44" i="2"/>
  <c r="M44" i="2" s="1"/>
  <c r="F41" i="2"/>
  <c r="E41" i="2"/>
  <c r="F38" i="2"/>
  <c r="N38" i="2" s="1"/>
  <c r="E38" i="2"/>
  <c r="M38" i="2" s="1"/>
  <c r="F22" i="2"/>
  <c r="E22" i="2"/>
  <c r="M22" i="2" s="1"/>
  <c r="E47" i="2" l="1"/>
  <c r="M47" i="2" s="1"/>
  <c r="M41" i="2"/>
  <c r="F47" i="2"/>
  <c r="N47" i="2" s="1"/>
  <c r="N41" i="2"/>
  <c r="N22" i="2"/>
  <c r="V46" i="2"/>
  <c r="U46" i="2"/>
  <c r="F46" i="2"/>
  <c r="N46" i="2" s="1"/>
  <c r="E46" i="2"/>
  <c r="M46" i="2" s="1"/>
  <c r="F48" i="2" l="1"/>
  <c r="E48" i="2"/>
  <c r="W22" i="2"/>
  <c r="AC22" i="2" s="1"/>
  <c r="AK22" i="2" s="1"/>
  <c r="X22" i="2"/>
  <c r="Y22" i="2"/>
  <c r="Z22" i="2"/>
  <c r="AA22" i="2"/>
  <c r="AB22" i="2"/>
  <c r="W38" i="2"/>
  <c r="AC38" i="2" s="1"/>
  <c r="AK38" i="2" s="1"/>
  <c r="X38" i="2"/>
  <c r="AD38" i="2" s="1"/>
  <c r="AL38" i="2" s="1"/>
  <c r="Y38" i="2"/>
  <c r="Z38" i="2"/>
  <c r="Z46" i="2" s="1"/>
  <c r="AA38" i="2"/>
  <c r="AB38" i="2"/>
  <c r="W44" i="2"/>
  <c r="X44" i="2"/>
  <c r="Y44" i="2"/>
  <c r="Z44" i="2"/>
  <c r="AA44" i="2"/>
  <c r="AB44" i="2"/>
  <c r="W41" i="2"/>
  <c r="AC41" i="2" s="1"/>
  <c r="AK41" i="2" s="1"/>
  <c r="X41" i="2"/>
  <c r="AD41" i="2" s="1"/>
  <c r="AL41" i="2" s="1"/>
  <c r="Y41" i="2"/>
  <c r="Y47" i="2" s="1"/>
  <c r="Z41" i="2"/>
  <c r="Z47" i="2" s="1"/>
  <c r="AA41" i="2"/>
  <c r="AA47" i="2" s="1"/>
  <c r="AB41" i="2"/>
  <c r="AB47" i="2" s="1"/>
  <c r="AH43" i="2"/>
  <c r="AG43" i="2"/>
  <c r="AH40" i="2"/>
  <c r="AG40" i="2"/>
  <c r="AG25" i="2"/>
  <c r="AH25" i="2"/>
  <c r="AG26" i="2"/>
  <c r="AH26" i="2"/>
  <c r="AG27" i="2"/>
  <c r="AE50" i="2" s="1"/>
  <c r="AH27" i="2"/>
  <c r="AF50" i="2" s="1"/>
  <c r="AG28" i="2"/>
  <c r="AH28" i="2"/>
  <c r="AG29" i="2"/>
  <c r="AH29" i="2"/>
  <c r="AG30" i="2"/>
  <c r="AH30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H24" i="2"/>
  <c r="AG24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H10" i="2"/>
  <c r="AG10" i="2"/>
  <c r="G22" i="2"/>
  <c r="H22" i="2"/>
  <c r="I22" i="2"/>
  <c r="J22" i="2"/>
  <c r="K22" i="2"/>
  <c r="L22" i="2"/>
  <c r="G38" i="2"/>
  <c r="H38" i="2"/>
  <c r="I38" i="2"/>
  <c r="J38" i="2"/>
  <c r="K38" i="2"/>
  <c r="L38" i="2"/>
  <c r="G41" i="2"/>
  <c r="H41" i="2"/>
  <c r="I41" i="2"/>
  <c r="I47" i="2" s="1"/>
  <c r="J41" i="2"/>
  <c r="J47" i="2" s="1"/>
  <c r="K41" i="2"/>
  <c r="K47" i="2" s="1"/>
  <c r="L41" i="2"/>
  <c r="L47" i="2" s="1"/>
  <c r="G44" i="2"/>
  <c r="H44" i="2"/>
  <c r="I44" i="2"/>
  <c r="J44" i="2"/>
  <c r="K44" i="2"/>
  <c r="L44" i="2"/>
  <c r="G47" i="2"/>
  <c r="H47" i="2"/>
  <c r="R43" i="2"/>
  <c r="Q43" i="2"/>
  <c r="R40" i="2"/>
  <c r="Q40" i="2"/>
  <c r="Q25" i="2"/>
  <c r="R25" i="2"/>
  <c r="Q26" i="2"/>
  <c r="R26" i="2"/>
  <c r="Q27" i="2"/>
  <c r="R27" i="2"/>
  <c r="Q28" i="2"/>
  <c r="R28" i="2"/>
  <c r="Q29" i="2"/>
  <c r="R29" i="2"/>
  <c r="Q30" i="2"/>
  <c r="R30" i="2"/>
  <c r="Q32" i="2"/>
  <c r="R32" i="2"/>
  <c r="Q33" i="2"/>
  <c r="R33" i="2"/>
  <c r="Q34" i="2"/>
  <c r="R34" i="2"/>
  <c r="Q35" i="2"/>
  <c r="R35" i="2"/>
  <c r="Q36" i="2"/>
  <c r="R36" i="2"/>
  <c r="Q37" i="2"/>
  <c r="R37" i="2"/>
  <c r="R24" i="2"/>
  <c r="Q24" i="2"/>
  <c r="Q11" i="2"/>
  <c r="R11" i="2"/>
  <c r="Q12" i="2"/>
  <c r="R12" i="2"/>
  <c r="Q13" i="2"/>
  <c r="R13" i="2"/>
  <c r="Q15" i="2"/>
  <c r="R15" i="2"/>
  <c r="Q16" i="2"/>
  <c r="R16" i="2"/>
  <c r="Q17" i="2"/>
  <c r="R17" i="2"/>
  <c r="Q18" i="2"/>
  <c r="R18" i="2"/>
  <c r="Q19" i="2"/>
  <c r="R19" i="2"/>
  <c r="Q20" i="2"/>
  <c r="R20" i="2"/>
  <c r="R10" i="2"/>
  <c r="Q10" i="2"/>
  <c r="AD44" i="2" l="1"/>
  <c r="AL44" i="2" s="1"/>
  <c r="AJ44" i="2"/>
  <c r="AC44" i="2"/>
  <c r="AK44" i="2" s="1"/>
  <c r="AI44" i="2"/>
  <c r="AD22" i="2"/>
  <c r="AL22" i="2" s="1"/>
  <c r="AI41" i="2"/>
  <c r="Y46" i="2"/>
  <c r="AJ41" i="2"/>
  <c r="AI38" i="2"/>
  <c r="AJ38" i="2"/>
  <c r="AJ22" i="2"/>
  <c r="AI22" i="2"/>
  <c r="E50" i="2"/>
  <c r="M50" i="2" s="1"/>
  <c r="F50" i="2"/>
  <c r="N50" i="2" s="1"/>
  <c r="X47" i="2"/>
  <c r="AD47" i="2" s="1"/>
  <c r="AL47" i="2" s="1"/>
  <c r="W47" i="2"/>
  <c r="AC47" i="2" s="1"/>
  <c r="AK47" i="2" s="1"/>
  <c r="I46" i="2"/>
  <c r="AB46" i="2"/>
  <c r="J46" i="2"/>
  <c r="J48" i="2" s="1"/>
  <c r="J50" i="2" s="1"/>
  <c r="AA46" i="2"/>
  <c r="K46" i="2"/>
  <c r="K48" i="2" s="1"/>
  <c r="K50" i="2" s="1"/>
  <c r="L46" i="2"/>
  <c r="L48" i="2" s="1"/>
  <c r="L50" i="2" s="1"/>
  <c r="W46" i="2"/>
  <c r="X46" i="2"/>
  <c r="G46" i="2"/>
  <c r="H46" i="2"/>
  <c r="I48" i="2"/>
  <c r="I50" i="2" s="1"/>
  <c r="AD46" i="2" l="1"/>
  <c r="AL46" i="2" s="1"/>
  <c r="X48" i="2"/>
  <c r="AC46" i="2"/>
  <c r="AK46" i="2" s="1"/>
  <c r="W48" i="2"/>
  <c r="AC48" i="2" s="1"/>
  <c r="AJ47" i="2"/>
  <c r="AI47" i="2"/>
  <c r="AI46" i="2"/>
  <c r="AJ46" i="2"/>
  <c r="G48" i="2"/>
  <c r="G50" i="2" s="1"/>
  <c r="H48" i="2"/>
  <c r="H50" i="2" s="1"/>
  <c r="S44" i="2"/>
  <c r="T44" i="2"/>
  <c r="S41" i="2"/>
  <c r="S47" i="2" s="1"/>
  <c r="T41" i="2"/>
  <c r="T47" i="2" s="1"/>
  <c r="S38" i="2"/>
  <c r="T38" i="2"/>
  <c r="S22" i="2"/>
  <c r="T22" i="2"/>
  <c r="AH44" i="2"/>
  <c r="AG44" i="2"/>
  <c r="Q41" i="2"/>
  <c r="R41" i="2"/>
  <c r="AD48" i="2" l="1"/>
  <c r="AJ48" i="2"/>
  <c r="T46" i="2"/>
  <c r="AG41" i="2"/>
  <c r="AG47" i="2" s="1"/>
  <c r="AH41" i="2"/>
  <c r="AH47" i="2" s="1"/>
  <c r="S46" i="2"/>
  <c r="R47" i="2"/>
  <c r="Q47" i="2"/>
  <c r="R44" i="2"/>
  <c r="Q44" i="2"/>
  <c r="Q38" i="2"/>
  <c r="AG38" i="2"/>
  <c r="AH38" i="2"/>
  <c r="R38" i="2"/>
  <c r="AG22" i="2"/>
  <c r="R22" i="2"/>
  <c r="Q22" i="2"/>
  <c r="AH22" i="2"/>
  <c r="AH46" i="2" l="1"/>
  <c r="AH48" i="2" s="1"/>
  <c r="AH50" i="2" s="1"/>
  <c r="AG46" i="2"/>
  <c r="AG48" i="2" s="1"/>
  <c r="AG50" i="2" s="1"/>
  <c r="R46" i="2"/>
  <c r="Q46" i="2"/>
  <c r="D22" i="2"/>
  <c r="C22" i="2"/>
  <c r="D44" i="2"/>
  <c r="C44" i="2"/>
  <c r="D41" i="2"/>
  <c r="C41" i="2"/>
  <c r="D38" i="2"/>
  <c r="C38" i="2"/>
  <c r="D47" i="2" l="1"/>
  <c r="C47" i="2"/>
  <c r="C46" i="2"/>
  <c r="D46" i="2"/>
  <c r="D48" i="2" l="1"/>
  <c r="C48" i="2"/>
  <c r="D50" i="2" l="1"/>
  <c r="C50" i="2"/>
  <c r="Y50" i="2"/>
  <c r="Z50" i="2"/>
  <c r="AA50" i="2"/>
  <c r="U50" i="2"/>
  <c r="V50" i="2"/>
  <c r="T50" i="2"/>
  <c r="S50" i="2"/>
  <c r="X50" i="2"/>
  <c r="AJ50" i="2" s="1"/>
  <c r="Q50" i="2"/>
  <c r="R50" i="2"/>
  <c r="AI48" i="2"/>
  <c r="W50" i="2"/>
  <c r="AI50" i="2" s="1"/>
  <c r="AB50" i="2"/>
  <c r="M48" i="2"/>
  <c r="AK48" i="2" s="1"/>
  <c r="N48" i="2"/>
  <c r="AL48" i="2" s="1"/>
  <c r="AD50" i="2" l="1"/>
  <c r="AL50" i="2" s="1"/>
  <c r="AC50" i="2"/>
  <c r="AK50" i="2" s="1"/>
</calcChain>
</file>

<file path=xl/sharedStrings.xml><?xml version="1.0" encoding="utf-8"?>
<sst xmlns="http://schemas.openxmlformats.org/spreadsheetml/2006/main" count="104" uniqueCount="64">
  <si>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</si>
  <si>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</si>
  <si>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</si>
  <si>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</si>
  <si>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</si>
  <si>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</si>
  <si>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</si>
  <si>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</si>
  <si>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</si>
  <si>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</si>
  <si>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</si>
  <si>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</si>
  <si>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</si>
  <si>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</si>
  <si>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</si>
  <si>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</si>
  <si>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</si>
  <si>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</si>
  <si>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</si>
  <si>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</si>
  <si>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</si>
  <si>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TOTAL NEW MSE LOANS (UPTO 10 LACS) SANCTIONED</t>
  </si>
  <si>
    <t>OUT OF WHICH COLLATERAL FREE LOANS SANCTIONED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</si>
  <si>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</si>
  <si>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</si>
  <si>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</si>
  <si>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</si>
  <si>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</si>
  <si>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</si>
  <si>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</si>
  <si>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</si>
  <si>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</si>
  <si>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</si>
  <si>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</si>
  <si>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</si>
  <si>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</si>
  <si>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</si>
  <si>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</si>
  <si>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</si>
  <si>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</si>
  <si>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</si>
  <si>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</si>
  <si>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</si>
  <si>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</si>
  <si>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</si>
  <si>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</si>
  <si>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</si>
  <si>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</si>
  <si>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</si>
  <si>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</si>
  <si>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</si>
  <si>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</si>
  <si>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(Amount ` in lacs)</t>
  </si>
  <si>
    <t>DURING THE Q.E. SEPT. 2020 (01.07.2020 - 30.09.2020</t>
  </si>
  <si>
    <t>DURING THE Q.E. June 2020 (01.04.2020 - 30.06.2020</t>
  </si>
  <si>
    <t>UPTO THE PERIOD ENDED JUNE 2020</t>
  </si>
  <si>
    <t>UPTO THE PERIOD ENDED june 2020</t>
  </si>
  <si>
    <t>DURING THE Q.E. DEC. 2020 (01.10.2020 - 31.12.2020</t>
  </si>
  <si>
    <t>UPTO THE PERIOD ENDED DEC. 2020</t>
  </si>
  <si>
    <t>BANKWISE POSITION OF NEW COLLATERAL FREE MSE LOANS UPTO RS. 10 LAC SANCTIONED                                                                                                                                                                                                                    UPTO THE PERIOD ENDED MARCH 2021 (2020-21)</t>
  </si>
  <si>
    <t>UPTO THE PERIOD ENDED dec2020</t>
  </si>
  <si>
    <t>DURING THE Q.E. March 2021 (01.01.2021-31.03.2021)</t>
  </si>
  <si>
    <t>UPTO THE PERIOD ENDED MARCH 2021</t>
  </si>
  <si>
    <t>Annexure- 39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</si>
</sst>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b/>
      <sz val="22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12"/>
      <name val="Tahoma"/>
      <family val="2"/>
    </font>
    <font>
      <b/>
      <sz val="27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b/>
      <sz val="30"/>
      <name val="Tahoma"/>
      <family val="2"/>
    </font>
    <font>
      <b/>
      <sz val="32"/>
      <name val="Tahoma"/>
      <family val="2"/>
    </font>
    <font>
      <sz val="32"/>
      <name val="Tahoma"/>
      <family val="2"/>
    </font>
    <font>
      <b/>
      <sz val="27"/>
      <color theme="1"/>
      <name val="Tahoma"/>
      <family val="2"/>
    </font>
    <font>
      <b/>
      <sz val="32"/>
      <color theme="1"/>
      <name val="Tahoma"/>
      <family val="2"/>
    </font>
    <font>
      <b/>
      <sz val="30"/>
      <color theme="1"/>
      <name val="Tahoma"/>
      <family val="2"/>
    </font>
    <font>
      <sz val="14"/>
      <name val="Times New Roman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23" fillId="0" borderId="0"/>
    <xf numFmtId="0" fontId="26" fillId="0" borderId="0"/>
    <xf numFmtId="0" fontId="25" fillId="0" borderId="0"/>
    <xf numFmtId="0" fontId="28" fillId="0" borderId="0" applyNumberFormat="0" applyBorder="0" applyProtection="0"/>
    <xf numFmtId="0" fontId="24" fillId="0" borderId="0"/>
    <xf numFmtId="0" fontId="27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/>
    <xf numFmtId="0" fontId="11" fillId="0" borderId="0" xfId="0" applyFont="1"/>
    <xf numFmtId="0" fontId="9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 applyFill="1"/>
    <xf numFmtId="1" fontId="5" fillId="0" borderId="21" xfId="0" applyNumberFormat="1" applyFont="1" applyFill="1" applyBorder="1" applyAlignment="1" applyProtection="1">
      <alignment horizontal="left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35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6" fillId="0" borderId="0" xfId="0" applyFont="1"/>
    <xf numFmtId="0" fontId="14" fillId="0" borderId="48" xfId="0" applyFont="1" applyFill="1" applyBorder="1" applyAlignment="1">
      <alignment horizontal="center" vertical="center"/>
    </xf>
    <xf numFmtId="10" fontId="14" fillId="0" borderId="25" xfId="1" applyNumberFormat="1" applyFont="1" applyFill="1" applyBorder="1" applyAlignment="1">
      <alignment vertical="center" wrapText="1"/>
    </xf>
    <xf numFmtId="10" fontId="14" fillId="0" borderId="26" xfId="1" applyNumberFormat="1" applyFont="1" applyFill="1" applyBorder="1" applyAlignment="1">
      <alignment horizontal="center" vertical="center" wrapText="1"/>
    </xf>
    <xf numFmtId="10" fontId="14" fillId="0" borderId="27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19" fillId="0" borderId="0" xfId="0" applyFont="1"/>
    <xf numFmtId="1" fontId="17" fillId="0" borderId="9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18" fillId="0" borderId="3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50" xfId="0" applyNumberFormat="1" applyFont="1" applyFill="1" applyBorder="1" applyAlignment="1">
      <alignment horizontal="center" vertical="center"/>
    </xf>
    <xf numFmtId="1" fontId="17" fillId="0" borderId="51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10" fontId="14" fillId="0" borderId="53" xfId="1" applyNumberFormat="1" applyFont="1" applyFill="1" applyBorder="1" applyAlignment="1">
      <alignment horizontal="center" vertical="center" wrapText="1"/>
    </xf>
    <xf numFmtId="1" fontId="18" fillId="0" borderId="53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1" fillId="0" borderId="0" xfId="0" applyFont="1" applyFill="1"/>
    <xf numFmtId="9" fontId="5" fillId="0" borderId="47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horizontal="right"/>
    </xf>
    <xf numFmtId="0" fontId="14" fillId="0" borderId="19" xfId="0" applyFont="1" applyFill="1" applyBorder="1" applyAlignment="1">
      <alignment vertical="center"/>
    </xf>
    <xf numFmtId="1" fontId="18" fillId="0" borderId="5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0" fontId="14" fillId="0" borderId="59" xfId="1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9" fontId="17" fillId="0" borderId="3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1" fontId="17" fillId="0" borderId="23" xfId="0" applyNumberFormat="1" applyFont="1" applyFill="1" applyBorder="1" applyAlignment="1">
      <alignment horizontal="center" vertical="center"/>
    </xf>
    <xf numFmtId="9" fontId="17" fillId="0" borderId="30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9" fontId="17" fillId="0" borderId="58" xfId="0" applyNumberFormat="1" applyFont="1" applyFill="1" applyBorder="1" applyAlignment="1">
      <alignment horizontal="center" vertical="center"/>
    </xf>
    <xf numFmtId="9" fontId="17" fillId="0" borderId="32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1" fontId="14" fillId="0" borderId="0" xfId="0" applyNumberFormat="1" applyFont="1" applyFill="1" applyBorder="1" applyAlignment="1">
      <alignment horizontal="center" vertical="center"/>
    </xf>
    <xf numFmtId="1" fontId="14" fillId="0" borderId="27" xfId="1" applyNumberFormat="1" applyFont="1" applyFill="1" applyBorder="1" applyAlignment="1">
      <alignment horizontal="center" vertical="center"/>
    </xf>
    <xf numFmtId="1" fontId="14" fillId="0" borderId="27" xfId="1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/>
    <xf numFmtId="1" fontId="9" fillId="0" borderId="0" xfId="0" applyNumberFormat="1" applyFont="1" applyFill="1"/>
    <xf numFmtId="1" fontId="5" fillId="0" borderId="39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4" fillId="0" borderId="59" xfId="1" applyNumberFormat="1" applyFont="1" applyFill="1" applyBorder="1" applyAlignment="1">
      <alignment horizontal="center" vertical="center"/>
    </xf>
    <xf numFmtId="1" fontId="14" fillId="0" borderId="26" xfId="1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10" fontId="14" fillId="0" borderId="21" xfId="1" applyNumberFormat="1" applyFont="1" applyFill="1" applyBorder="1" applyAlignment="1">
      <alignment vertical="center"/>
    </xf>
    <xf numFmtId="10" fontId="14" fillId="0" borderId="22" xfId="1" applyNumberFormat="1" applyFont="1" applyFill="1" applyBorder="1" applyAlignment="1">
      <alignment horizontal="center" vertical="center"/>
    </xf>
    <xf numFmtId="10" fontId="14" fillId="0" borderId="52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1" fontId="14" fillId="0" borderId="23" xfId="1" applyNumberFormat="1" applyFont="1" applyFill="1" applyBorder="1" applyAlignment="1">
      <alignment horizontal="center" vertical="center"/>
    </xf>
    <xf numFmtId="1" fontId="14" fillId="0" borderId="24" xfId="1" applyNumberFormat="1" applyFont="1" applyFill="1" applyBorder="1" applyAlignment="1">
      <alignment horizontal="center" vertical="center"/>
    </xf>
    <xf numFmtId="1" fontId="14" fillId="0" borderId="30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0" fontId="14" fillId="0" borderId="23" xfId="1" applyNumberFormat="1" applyFont="1" applyFill="1" applyBorder="1" applyAlignment="1">
      <alignment horizontal="center" vertical="center"/>
    </xf>
    <xf numFmtId="10" fontId="14" fillId="0" borderId="24" xfId="1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10" fontId="14" fillId="0" borderId="61" xfId="1" applyNumberFormat="1" applyFont="1" applyFill="1" applyBorder="1" applyAlignment="1">
      <alignment vertical="center"/>
    </xf>
    <xf numFmtId="10" fontId="14" fillId="0" borderId="62" xfId="1" applyNumberFormat="1" applyFont="1" applyFill="1" applyBorder="1" applyAlignment="1">
      <alignment horizontal="center" vertical="center"/>
    </xf>
    <xf numFmtId="10" fontId="14" fillId="0" borderId="63" xfId="1" applyNumberFormat="1" applyFont="1" applyFill="1" applyBorder="1" applyAlignment="1">
      <alignment horizontal="center" vertical="center"/>
    </xf>
    <xf numFmtId="1" fontId="14" fillId="0" borderId="62" xfId="1" applyNumberFormat="1" applyFont="1" applyFill="1" applyBorder="1" applyAlignment="1">
      <alignment horizontal="center" vertical="center"/>
    </xf>
    <xf numFmtId="1" fontId="14" fillId="0" borderId="64" xfId="1" applyNumberFormat="1" applyFont="1" applyFill="1" applyBorder="1" applyAlignment="1">
      <alignment horizontal="center" vertical="center"/>
    </xf>
    <xf numFmtId="1" fontId="17" fillId="0" borderId="64" xfId="0" applyNumberFormat="1" applyFont="1" applyFill="1" applyBorder="1" applyAlignment="1">
      <alignment horizontal="center" vertical="center"/>
    </xf>
    <xf numFmtId="1" fontId="14" fillId="0" borderId="67" xfId="1" applyNumberFormat="1" applyFont="1" applyFill="1" applyBorder="1" applyAlignment="1">
      <alignment horizontal="center" vertical="center"/>
    </xf>
    <xf numFmtId="1" fontId="14" fillId="0" borderId="65" xfId="1" applyNumberFormat="1" applyFont="1" applyFill="1" applyBorder="1" applyAlignment="1">
      <alignment horizontal="center" vertical="center"/>
    </xf>
    <xf numFmtId="1" fontId="14" fillId="0" borderId="37" xfId="1" applyNumberFormat="1" applyFont="1" applyFill="1" applyBorder="1" applyAlignment="1">
      <alignment horizontal="center" vertical="center"/>
    </xf>
    <xf numFmtId="10" fontId="14" fillId="0" borderId="64" xfId="1" applyNumberFormat="1" applyFont="1" applyFill="1" applyBorder="1" applyAlignment="1">
      <alignment horizontal="center" vertical="center"/>
    </xf>
    <xf numFmtId="10" fontId="14" fillId="0" borderId="67" xfId="1" applyNumberFormat="1" applyFont="1" applyFill="1" applyBorder="1" applyAlignment="1">
      <alignment horizontal="center" vertical="center"/>
    </xf>
    <xf numFmtId="9" fontId="17" fillId="0" borderId="65" xfId="0" applyNumberFormat="1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9" fontId="17" fillId="0" borderId="33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9" fontId="17" fillId="0" borderId="66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9" fontId="17" fillId="0" borderId="38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" fontId="17" fillId="0" borderId="62" xfId="0" applyNumberFormat="1" applyFont="1" applyFill="1" applyBorder="1" applyAlignment="1">
      <alignment horizontal="center" vertical="center"/>
    </xf>
    <xf numFmtId="1" fontId="17" fillId="0" borderId="67" xfId="0" applyNumberFormat="1" applyFont="1" applyFill="1" applyBorder="1" applyAlignment="1">
      <alignment horizontal="center" vertical="center"/>
    </xf>
    <xf numFmtId="1" fontId="17" fillId="0" borderId="65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" fontId="17" fillId="0" borderId="56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9" fontId="17" fillId="0" borderId="56" xfId="0" applyNumberFormat="1" applyFont="1" applyFill="1" applyBorder="1" applyAlignment="1">
      <alignment horizontal="center" vertical="center"/>
    </xf>
    <xf numFmtId="9" fontId="17" fillId="0" borderId="68" xfId="0" applyNumberFormat="1" applyFont="1" applyFill="1" applyBorder="1" applyAlignment="1">
      <alignment horizontal="center" vertical="center"/>
    </xf>
    <xf numFmtId="9" fontId="17" fillId="0" borderId="47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57" xfId="0" applyNumberFormat="1" applyFont="1" applyFill="1" applyBorder="1" applyAlignment="1">
      <alignment horizontal="center" vertical="center"/>
    </xf>
    <xf numFmtId="1" fontId="21" fillId="0" borderId="58" xfId="0" applyNumberFormat="1" applyFont="1" applyFill="1" applyBorder="1" applyAlignment="1">
      <alignment horizontal="center" vertical="center"/>
    </xf>
    <xf numFmtId="1" fontId="21" fillId="0" borderId="50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14" fillId="0" borderId="36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4" fillId="0" borderId="28" xfId="1" applyNumberFormat="1" applyFont="1" applyFill="1" applyBorder="1" applyAlignment="1">
      <alignment horizontal="center" vertical="center"/>
    </xf>
    <xf numFmtId="1" fontId="14" fillId="0" borderId="48" xfId="1" applyNumberFormat="1" applyFont="1" applyFill="1" applyBorder="1" applyAlignment="1">
      <alignment horizontal="center" vertical="center" wrapText="1"/>
    </xf>
    <xf numFmtId="1" fontId="18" fillId="0" borderId="48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 applyProtection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/>
    <xf numFmtId="1" fontId="17" fillId="0" borderId="18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1" fontId="14" fillId="0" borderId="61" xfId="1" applyNumberFormat="1" applyFont="1" applyFill="1" applyBorder="1" applyAlignment="1">
      <alignment horizontal="center" vertical="center"/>
    </xf>
    <xf numFmtId="1" fontId="17" fillId="0" borderId="61" xfId="0" applyNumberFormat="1" applyFont="1" applyFill="1" applyBorder="1" applyAlignment="1">
      <alignment horizontal="center" vertical="center"/>
    </xf>
    <xf numFmtId="1" fontId="14" fillId="0" borderId="21" xfId="1" applyNumberFormat="1" applyFont="1" applyFill="1" applyBorder="1" applyAlignment="1">
      <alignment horizontal="center" vertical="center"/>
    </xf>
    <xf numFmtId="1" fontId="14" fillId="0" borderId="25" xfId="1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/>
    <xf numFmtId="1" fontId="9" fillId="0" borderId="25" xfId="0" applyNumberFormat="1" applyFont="1" applyFill="1" applyBorder="1"/>
    <xf numFmtId="9" fontId="17" fillId="0" borderId="2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9" fontId="22" fillId="0" borderId="5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0" fillId="0" borderId="55" xfId="0" applyNumberForma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</xf>
    <xf numFmtId="1" fontId="5" fillId="0" borderId="44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17" fillId="0" borderId="71" xfId="0" applyNumberFormat="1" applyFont="1" applyFill="1" applyBorder="1" applyAlignment="1">
      <alignment horizontal="center" vertical="center"/>
    </xf>
    <xf numFmtId="9" fontId="17" fillId="0" borderId="72" xfId="0" applyNumberFormat="1" applyFont="1" applyFill="1" applyBorder="1" applyAlignment="1">
      <alignment horizontal="center" vertical="center"/>
    </xf>
  </cellXfs>
  <cellStyles count="22">
    <cellStyle name="Comma 2" xfId="19"/>
    <cellStyle name="Currency 2" xfId="9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3" xfId="8"/>
    <cellStyle name="Normal 3 2" xfId="10"/>
    <cellStyle name="Normal 4" xfId="11"/>
    <cellStyle name="Normal 4 3" xfId="21"/>
    <cellStyle name="Normal 5" xfId="12"/>
    <cellStyle name="Normal 6" xfId="13"/>
    <cellStyle name="Normal 6 2" xfId="17"/>
    <cellStyle name="Normal 7" xfId="15"/>
    <cellStyle name="Normal 8" xfId="16"/>
    <cellStyle name="Normal 9" xfId="18"/>
    <cellStyle name="Percent" xfId="1" builtinId="5"/>
    <cellStyle name="Percent 2" xfId="2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2"/>
  <sheetViews>
    <sheetView tabSelected="1" view="pageBreakPreview" zoomScale="40" zoomScaleSheetLayoutView="40" workbookViewId="0">
      <pane ySplit="9" topLeftCell="A10" activePane="bottomLeft" state="frozen"/>
      <selection pane="bottomLeft" activeCell="M44" sqref="M44"/>
    </sheetView>
  </sheetViews>
  <sheetFormatPr defaultColWidth="9.109375" defaultRowHeight="20.399999999999999"/>
  <cols>
    <col min="1" max="1" width="10.109375" style="3" customWidth="1"/>
    <col min="2" max="2" width="81.21875" style="7" customWidth="1"/>
    <col min="3" max="3" width="37.44140625" style="7" hidden="1" customWidth="1"/>
    <col min="4" max="4" width="33.33203125" style="7" hidden="1" customWidth="1"/>
    <col min="5" max="5" width="29.6640625" style="83" customWidth="1"/>
    <col min="6" max="6" width="28.33203125" style="83" customWidth="1"/>
    <col min="7" max="7" width="29.6640625" style="83" hidden="1" customWidth="1"/>
    <col min="8" max="8" width="28.33203125" style="83" hidden="1" customWidth="1"/>
    <col min="9" max="9" width="25.77734375" style="83" hidden="1" customWidth="1"/>
    <col min="10" max="10" width="28.88671875" style="83" hidden="1" customWidth="1"/>
    <col min="11" max="11" width="26.6640625" style="83" hidden="1" customWidth="1"/>
    <col min="12" max="12" width="32.33203125" style="83" hidden="1" customWidth="1"/>
    <col min="13" max="14" width="32.33203125" style="83" customWidth="1"/>
    <col min="15" max="18" width="25.33203125" style="83" hidden="1" customWidth="1"/>
    <col min="19" max="19" width="24.77734375" style="83" hidden="1" customWidth="1"/>
    <col min="20" max="20" width="21.109375" style="83" hidden="1" customWidth="1"/>
    <col min="21" max="21" width="24.77734375" style="83" hidden="1" customWidth="1"/>
    <col min="22" max="22" width="20.33203125" style="170" hidden="1" customWidth="1"/>
    <col min="23" max="23" width="28.77734375" style="83" customWidth="1"/>
    <col min="24" max="24" width="30.109375" style="83" customWidth="1"/>
    <col min="25" max="26" width="25.44140625" style="83" hidden="1" customWidth="1"/>
    <col min="27" max="27" width="22.33203125" style="83" hidden="1" customWidth="1"/>
    <col min="28" max="28" width="31.109375" style="83" hidden="1" customWidth="1"/>
    <col min="29" max="30" width="31.109375" style="83" customWidth="1"/>
    <col min="31" max="31" width="26.33203125" style="7" hidden="1" customWidth="1"/>
    <col min="32" max="32" width="28.88671875" style="7" hidden="1" customWidth="1"/>
    <col min="33" max="33" width="26.33203125" style="7" hidden="1" customWidth="1"/>
    <col min="34" max="34" width="28.88671875" style="7" hidden="1" customWidth="1"/>
    <col min="35" max="35" width="28.88671875" style="7" customWidth="1"/>
    <col min="36" max="36" width="27" style="7" customWidth="1"/>
    <col min="37" max="37" width="27.44140625" style="7" customWidth="1"/>
    <col min="38" max="38" width="27.6640625" style="7" customWidth="1"/>
    <col min="39" max="40" width="9.109375" style="7"/>
    <col min="41" max="16384" width="9.109375" style="5"/>
  </cols>
  <sheetData>
    <row r="1" spans="1:40" ht="32.25" customHeight="1" thickBot="1">
      <c r="A1" s="1"/>
      <c r="B1" s="4"/>
      <c r="C1" s="4"/>
      <c r="D1" s="4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57"/>
      <c r="W1" s="78"/>
      <c r="X1" s="78"/>
      <c r="Y1" s="78"/>
      <c r="Z1" s="78"/>
      <c r="AA1" s="78"/>
      <c r="AB1" s="78"/>
      <c r="AC1" s="78"/>
      <c r="AD1" s="78"/>
      <c r="AE1" s="4"/>
      <c r="AF1" s="4"/>
      <c r="AG1" s="4"/>
      <c r="AH1" s="4"/>
      <c r="AI1" s="216" t="s">
        <v>63</v>
      </c>
      <c r="AJ1" s="216"/>
      <c r="AK1" s="216"/>
      <c r="AL1" s="216"/>
    </row>
    <row r="2" spans="1:40" ht="76.8" customHeight="1">
      <c r="A2" s="217" t="s">
        <v>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9"/>
    </row>
    <row r="3" spans="1:40" s="6" customFormat="1" ht="36" customHeight="1" thickBot="1">
      <c r="A3" s="210" t="s">
        <v>52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2"/>
      <c r="AM3" s="54"/>
      <c r="AN3" s="54"/>
    </row>
    <row r="4" spans="1:40" s="9" customFormat="1" ht="16.2" customHeight="1">
      <c r="A4" s="220" t="s">
        <v>0</v>
      </c>
      <c r="B4" s="213" t="s">
        <v>1</v>
      </c>
      <c r="C4" s="202" t="s">
        <v>21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27" t="s">
        <v>22</v>
      </c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28"/>
      <c r="AI4" s="227" t="s">
        <v>19</v>
      </c>
      <c r="AJ4" s="228"/>
      <c r="AK4" s="230" t="s">
        <v>20</v>
      </c>
      <c r="AL4" s="228"/>
    </row>
    <row r="5" spans="1:40" s="9" customFormat="1" ht="42" customHeight="1" thickBot="1">
      <c r="A5" s="221"/>
      <c r="B5" s="214"/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24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201"/>
      <c r="AI5" s="229"/>
      <c r="AJ5" s="200"/>
      <c r="AK5" s="231"/>
      <c r="AL5" s="200"/>
    </row>
    <row r="6" spans="1:40" s="9" customFormat="1" ht="106.8" customHeight="1" thickBot="1">
      <c r="A6" s="221"/>
      <c r="B6" s="214"/>
      <c r="C6" s="223" t="s">
        <v>54</v>
      </c>
      <c r="D6" s="232"/>
      <c r="E6" s="207" t="s">
        <v>61</v>
      </c>
      <c r="F6" s="208"/>
      <c r="G6" s="185" t="s">
        <v>57</v>
      </c>
      <c r="H6" s="186"/>
      <c r="I6" s="185" t="s">
        <v>53</v>
      </c>
      <c r="J6" s="186"/>
      <c r="K6" s="186" t="s">
        <v>56</v>
      </c>
      <c r="L6" s="226"/>
      <c r="M6" s="181" t="s">
        <v>62</v>
      </c>
      <c r="N6" s="182"/>
      <c r="O6" s="191" t="s">
        <v>60</v>
      </c>
      <c r="P6" s="192"/>
      <c r="Q6" s="186" t="s">
        <v>58</v>
      </c>
      <c r="R6" s="192"/>
      <c r="S6" s="191" t="s">
        <v>54</v>
      </c>
      <c r="T6" s="186"/>
      <c r="U6" s="185" t="s">
        <v>57</v>
      </c>
      <c r="V6" s="186"/>
      <c r="W6" s="207" t="s">
        <v>61</v>
      </c>
      <c r="X6" s="208"/>
      <c r="Y6" s="185" t="s">
        <v>53</v>
      </c>
      <c r="Z6" s="186"/>
      <c r="AA6" s="186" t="s">
        <v>55</v>
      </c>
      <c r="AB6" s="226"/>
      <c r="AC6" s="181" t="s">
        <v>62</v>
      </c>
      <c r="AD6" s="182"/>
      <c r="AE6" s="196" t="s">
        <v>60</v>
      </c>
      <c r="AF6" s="197"/>
      <c r="AG6" s="235" t="s">
        <v>58</v>
      </c>
      <c r="AH6" s="197"/>
      <c r="AI6" s="224"/>
      <c r="AJ6" s="201"/>
      <c r="AK6" s="231"/>
      <c r="AL6" s="200"/>
    </row>
    <row r="7" spans="1:40" s="9" customFormat="1" ht="19.5" customHeight="1">
      <c r="A7" s="221"/>
      <c r="B7" s="214"/>
      <c r="C7" s="229" t="s">
        <v>2</v>
      </c>
      <c r="D7" s="233" t="s">
        <v>3</v>
      </c>
      <c r="E7" s="185" t="s">
        <v>2</v>
      </c>
      <c r="F7" s="192" t="s">
        <v>3</v>
      </c>
      <c r="G7" s="206" t="s">
        <v>2</v>
      </c>
      <c r="H7" s="193" t="s">
        <v>3</v>
      </c>
      <c r="I7" s="206" t="s">
        <v>2</v>
      </c>
      <c r="J7" s="193" t="s">
        <v>3</v>
      </c>
      <c r="K7" s="193" t="s">
        <v>2</v>
      </c>
      <c r="L7" s="193" t="s">
        <v>3</v>
      </c>
      <c r="M7" s="185" t="s">
        <v>2</v>
      </c>
      <c r="N7" s="185" t="s">
        <v>3</v>
      </c>
      <c r="O7" s="193" t="s">
        <v>2</v>
      </c>
      <c r="P7" s="183" t="s">
        <v>3</v>
      </c>
      <c r="Q7" s="193" t="s">
        <v>2</v>
      </c>
      <c r="R7" s="183" t="s">
        <v>3</v>
      </c>
      <c r="S7" s="225" t="s">
        <v>2</v>
      </c>
      <c r="T7" s="225" t="s">
        <v>3</v>
      </c>
      <c r="U7" s="187" t="s">
        <v>2</v>
      </c>
      <c r="V7" s="189" t="s">
        <v>3</v>
      </c>
      <c r="W7" s="191" t="s">
        <v>2</v>
      </c>
      <c r="X7" s="186" t="s">
        <v>3</v>
      </c>
      <c r="Y7" s="206" t="s">
        <v>2</v>
      </c>
      <c r="Z7" s="193" t="s">
        <v>3</v>
      </c>
      <c r="AA7" s="193" t="s">
        <v>2</v>
      </c>
      <c r="AB7" s="193" t="s">
        <v>3</v>
      </c>
      <c r="AC7" s="185" t="s">
        <v>2</v>
      </c>
      <c r="AD7" s="185" t="s">
        <v>3</v>
      </c>
      <c r="AE7" s="198"/>
      <c r="AF7" s="200"/>
      <c r="AG7" s="198"/>
      <c r="AH7" s="200"/>
      <c r="AI7" s="223" t="s">
        <v>2</v>
      </c>
      <c r="AJ7" s="235" t="s">
        <v>3</v>
      </c>
      <c r="AK7" s="198" t="s">
        <v>2</v>
      </c>
      <c r="AL7" s="200" t="s">
        <v>3</v>
      </c>
    </row>
    <row r="8" spans="1:40" s="9" customFormat="1" ht="14.25" customHeight="1" thickBot="1">
      <c r="A8" s="222"/>
      <c r="B8" s="215"/>
      <c r="C8" s="224"/>
      <c r="D8" s="234"/>
      <c r="E8" s="195"/>
      <c r="F8" s="184"/>
      <c r="G8" s="195"/>
      <c r="H8" s="194"/>
      <c r="I8" s="195"/>
      <c r="J8" s="194"/>
      <c r="K8" s="194"/>
      <c r="L8" s="194"/>
      <c r="M8" s="195"/>
      <c r="N8" s="195"/>
      <c r="O8" s="194"/>
      <c r="P8" s="184"/>
      <c r="Q8" s="194"/>
      <c r="R8" s="184"/>
      <c r="S8" s="209"/>
      <c r="T8" s="209"/>
      <c r="U8" s="188"/>
      <c r="V8" s="190"/>
      <c r="W8" s="209"/>
      <c r="X8" s="194"/>
      <c r="Y8" s="195"/>
      <c r="Z8" s="194"/>
      <c r="AA8" s="194"/>
      <c r="AB8" s="194"/>
      <c r="AC8" s="195"/>
      <c r="AD8" s="195"/>
      <c r="AE8" s="199"/>
      <c r="AF8" s="201"/>
      <c r="AG8" s="199"/>
      <c r="AH8" s="201"/>
      <c r="AI8" s="224"/>
      <c r="AJ8" s="199"/>
      <c r="AK8" s="199"/>
      <c r="AL8" s="201"/>
    </row>
    <row r="9" spans="1:40" s="8" customFormat="1" ht="61.8" customHeight="1">
      <c r="A9" s="2" t="s">
        <v>14</v>
      </c>
      <c r="B9" s="11" t="s">
        <v>18</v>
      </c>
      <c r="C9" s="12"/>
      <c r="D9" s="13"/>
      <c r="E9" s="12"/>
      <c r="F9" s="61"/>
      <c r="G9" s="12"/>
      <c r="H9" s="61"/>
      <c r="I9" s="61"/>
      <c r="J9" s="61"/>
      <c r="K9" s="61"/>
      <c r="L9" s="61"/>
      <c r="M9" s="61"/>
      <c r="N9" s="61"/>
      <c r="O9" s="61"/>
      <c r="P9" s="62"/>
      <c r="Q9" s="61"/>
      <c r="R9" s="62"/>
      <c r="S9" s="179"/>
      <c r="T9" s="84"/>
      <c r="U9" s="144"/>
      <c r="V9" s="178"/>
      <c r="W9" s="155"/>
      <c r="X9" s="61"/>
      <c r="Y9" s="61"/>
      <c r="Z9" s="61"/>
      <c r="AA9" s="61"/>
      <c r="AB9" s="61"/>
      <c r="AC9" s="61"/>
      <c r="AD9" s="61"/>
      <c r="AE9" s="61"/>
      <c r="AF9" s="62"/>
      <c r="AG9" s="61"/>
      <c r="AH9" s="62"/>
      <c r="AI9" s="180"/>
      <c r="AJ9" s="177"/>
      <c r="AK9" s="177"/>
      <c r="AL9" s="55"/>
      <c r="AM9" s="9"/>
      <c r="AN9" s="9"/>
    </row>
    <row r="10" spans="1:40" s="71" customFormat="1" ht="61.8" customHeight="1">
      <c r="A10" s="14">
        <v>1</v>
      </c>
      <c r="B10" s="117" t="s">
        <v>23</v>
      </c>
      <c r="C10" s="118">
        <v>28353</v>
      </c>
      <c r="D10" s="119">
        <v>1571</v>
      </c>
      <c r="E10" s="87">
        <v>6893</v>
      </c>
      <c r="F10" s="29">
        <v>6439</v>
      </c>
      <c r="G10" s="87">
        <v>5511</v>
      </c>
      <c r="H10" s="29">
        <v>11107</v>
      </c>
      <c r="I10" s="29">
        <v>11322</v>
      </c>
      <c r="J10" s="29">
        <v>23887</v>
      </c>
      <c r="K10" s="29">
        <v>28353</v>
      </c>
      <c r="L10" s="29">
        <v>1571</v>
      </c>
      <c r="M10" s="29">
        <f>O10+E10</f>
        <v>52079</v>
      </c>
      <c r="N10" s="29">
        <f>P10+F10</f>
        <v>43004</v>
      </c>
      <c r="O10" s="29">
        <v>45186</v>
      </c>
      <c r="P10" s="63">
        <v>36565</v>
      </c>
      <c r="Q10" s="29">
        <f>K10+I10+G10</f>
        <v>45186</v>
      </c>
      <c r="R10" s="63">
        <f>L10+J10+H10</f>
        <v>36565</v>
      </c>
      <c r="S10" s="120">
        <v>28353</v>
      </c>
      <c r="T10" s="121">
        <v>1571</v>
      </c>
      <c r="U10" s="145">
        <v>5511</v>
      </c>
      <c r="V10" s="158">
        <v>11107</v>
      </c>
      <c r="W10" s="120">
        <v>6893</v>
      </c>
      <c r="X10" s="29">
        <v>6439</v>
      </c>
      <c r="Y10" s="29">
        <v>11322</v>
      </c>
      <c r="Z10" s="29">
        <v>23887</v>
      </c>
      <c r="AA10" s="29">
        <v>28353</v>
      </c>
      <c r="AB10" s="29">
        <v>1571</v>
      </c>
      <c r="AC10" s="29">
        <f>AE10+W10</f>
        <v>52079</v>
      </c>
      <c r="AD10" s="29">
        <f>AF10+X10</f>
        <v>43004</v>
      </c>
      <c r="AE10" s="29">
        <v>45186</v>
      </c>
      <c r="AF10" s="63">
        <v>36565</v>
      </c>
      <c r="AG10" s="29">
        <f>Y10+AA10+W10</f>
        <v>46568</v>
      </c>
      <c r="AH10" s="63">
        <f>Z10+AB10+X10</f>
        <v>31897</v>
      </c>
      <c r="AI10" s="70">
        <f>W10/E10</f>
        <v>1</v>
      </c>
      <c r="AJ10" s="70">
        <f>X10/F10</f>
        <v>1</v>
      </c>
      <c r="AK10" s="70">
        <f>AC10/M10</f>
        <v>1</v>
      </c>
      <c r="AL10" s="138">
        <f>AD10/N10</f>
        <v>1</v>
      </c>
      <c r="AM10" s="15"/>
    </row>
    <row r="11" spans="1:40" s="71" customFormat="1" ht="61.8" customHeight="1">
      <c r="A11" s="14">
        <v>2</v>
      </c>
      <c r="B11" s="117" t="s">
        <v>32</v>
      </c>
      <c r="C11" s="118">
        <v>11493</v>
      </c>
      <c r="D11" s="119">
        <v>12175</v>
      </c>
      <c r="E11" s="87">
        <v>14518</v>
      </c>
      <c r="F11" s="29">
        <v>39131.583529999996</v>
      </c>
      <c r="G11" s="87">
        <v>2566</v>
      </c>
      <c r="H11" s="29">
        <v>5716</v>
      </c>
      <c r="I11" s="29">
        <v>17846</v>
      </c>
      <c r="J11" s="29">
        <v>12126</v>
      </c>
      <c r="K11" s="29">
        <v>11493</v>
      </c>
      <c r="L11" s="29">
        <v>12175</v>
      </c>
      <c r="M11" s="29">
        <f t="shared" ref="M11:M14" si="0">O11+E11</f>
        <v>46423</v>
      </c>
      <c r="N11" s="29">
        <f t="shared" ref="N11:N50" si="1">P11+F11</f>
        <v>69148.583530000004</v>
      </c>
      <c r="O11" s="29">
        <v>31905</v>
      </c>
      <c r="P11" s="63">
        <v>30017</v>
      </c>
      <c r="Q11" s="29">
        <f t="shared" ref="Q11:Q20" si="2">K11+I11+G11</f>
        <v>31905</v>
      </c>
      <c r="R11" s="63">
        <f t="shared" ref="R11:R20" si="3">L11+J11+H11</f>
        <v>30017</v>
      </c>
      <c r="S11" s="120">
        <v>11493</v>
      </c>
      <c r="T11" s="121">
        <v>12175</v>
      </c>
      <c r="U11" s="145">
        <v>2539</v>
      </c>
      <c r="V11" s="158">
        <v>5575</v>
      </c>
      <c r="W11" s="120">
        <v>12153</v>
      </c>
      <c r="X11" s="29">
        <v>30334.62499</v>
      </c>
      <c r="Y11" s="29">
        <v>17733</v>
      </c>
      <c r="Z11" s="29">
        <v>11847</v>
      </c>
      <c r="AA11" s="29">
        <v>11493</v>
      </c>
      <c r="AB11" s="29">
        <v>12175</v>
      </c>
      <c r="AC11" s="29">
        <f t="shared" ref="AC11:AC50" si="4">AE11+W11</f>
        <v>43918</v>
      </c>
      <c r="AD11" s="29">
        <f t="shared" ref="AD11:AD50" si="5">AF11+X11</f>
        <v>59931.624989999997</v>
      </c>
      <c r="AE11" s="29">
        <v>31765</v>
      </c>
      <c r="AF11" s="63">
        <v>29597</v>
      </c>
      <c r="AG11" s="29">
        <f t="shared" ref="AG11:AG20" si="6">Y11+AA11+W11</f>
        <v>41379</v>
      </c>
      <c r="AH11" s="63">
        <f t="shared" ref="AH11:AH20" si="7">Z11+AB11+X11</f>
        <v>54356.624989999997</v>
      </c>
      <c r="AI11" s="70">
        <f t="shared" ref="AI11:AI15" si="8">W11/E11</f>
        <v>0.83709877393580379</v>
      </c>
      <c r="AJ11" s="70">
        <f t="shared" ref="AJ11:AJ15" si="9">X11/F11</f>
        <v>0.77519543687119485</v>
      </c>
      <c r="AK11" s="70">
        <f t="shared" ref="AK11:AK50" si="10">AC11/M11</f>
        <v>0.94603967860758675</v>
      </c>
      <c r="AL11" s="138">
        <f t="shared" ref="AL11:AL50" si="11">AD11/N11</f>
        <v>0.86670791982309736</v>
      </c>
      <c r="AM11" s="15"/>
    </row>
    <row r="12" spans="1:40" s="71" customFormat="1" ht="61.8" customHeight="1">
      <c r="A12" s="14">
        <v>3</v>
      </c>
      <c r="B12" s="117" t="s">
        <v>4</v>
      </c>
      <c r="C12" s="118">
        <v>7358</v>
      </c>
      <c r="D12" s="119">
        <v>2890</v>
      </c>
      <c r="E12" s="87">
        <v>1756</v>
      </c>
      <c r="F12" s="29">
        <v>1324</v>
      </c>
      <c r="G12" s="87">
        <v>1874</v>
      </c>
      <c r="H12" s="29">
        <v>1427</v>
      </c>
      <c r="I12" s="29">
        <v>2165</v>
      </c>
      <c r="J12" s="29">
        <v>1854</v>
      </c>
      <c r="K12" s="29">
        <v>7358</v>
      </c>
      <c r="L12" s="29">
        <v>2890</v>
      </c>
      <c r="M12" s="29">
        <f t="shared" si="0"/>
        <v>13153</v>
      </c>
      <c r="N12" s="29">
        <f t="shared" si="1"/>
        <v>7495</v>
      </c>
      <c r="O12" s="29">
        <v>11397</v>
      </c>
      <c r="P12" s="63">
        <v>6171</v>
      </c>
      <c r="Q12" s="29">
        <f t="shared" si="2"/>
        <v>11397</v>
      </c>
      <c r="R12" s="63">
        <f t="shared" si="3"/>
        <v>6171</v>
      </c>
      <c r="S12" s="120">
        <v>7358</v>
      </c>
      <c r="T12" s="121">
        <v>2890</v>
      </c>
      <c r="U12" s="145">
        <v>1874</v>
      </c>
      <c r="V12" s="158">
        <v>1427</v>
      </c>
      <c r="W12" s="120">
        <v>1756</v>
      </c>
      <c r="X12" s="29">
        <v>1324</v>
      </c>
      <c r="Y12" s="29">
        <v>2165</v>
      </c>
      <c r="Z12" s="29">
        <v>1854</v>
      </c>
      <c r="AA12" s="29">
        <v>7358</v>
      </c>
      <c r="AB12" s="29">
        <v>2890</v>
      </c>
      <c r="AC12" s="29">
        <f t="shared" si="4"/>
        <v>13153</v>
      </c>
      <c r="AD12" s="29">
        <f t="shared" si="5"/>
        <v>7495</v>
      </c>
      <c r="AE12" s="29">
        <v>11397</v>
      </c>
      <c r="AF12" s="63">
        <v>6171</v>
      </c>
      <c r="AG12" s="29">
        <f t="shared" si="6"/>
        <v>11279</v>
      </c>
      <c r="AH12" s="63">
        <f t="shared" si="7"/>
        <v>6068</v>
      </c>
      <c r="AI12" s="70">
        <f t="shared" si="8"/>
        <v>1</v>
      </c>
      <c r="AJ12" s="70">
        <f t="shared" si="9"/>
        <v>1</v>
      </c>
      <c r="AK12" s="70">
        <f t="shared" si="10"/>
        <v>1</v>
      </c>
      <c r="AL12" s="138">
        <f t="shared" si="11"/>
        <v>1</v>
      </c>
      <c r="AM12" s="15"/>
    </row>
    <row r="13" spans="1:40" s="71" customFormat="1" ht="61.8" customHeight="1">
      <c r="A13" s="14">
        <v>4</v>
      </c>
      <c r="B13" s="117" t="s">
        <v>24</v>
      </c>
      <c r="C13" s="118">
        <v>1055</v>
      </c>
      <c r="D13" s="119">
        <v>4573</v>
      </c>
      <c r="E13" s="87">
        <v>299</v>
      </c>
      <c r="F13" s="29">
        <v>659.96875199999999</v>
      </c>
      <c r="G13" s="87">
        <v>374</v>
      </c>
      <c r="H13" s="29">
        <v>825</v>
      </c>
      <c r="I13" s="29">
        <v>926</v>
      </c>
      <c r="J13" s="29">
        <v>2536</v>
      </c>
      <c r="K13" s="29">
        <v>1055</v>
      </c>
      <c r="L13" s="29">
        <v>4573</v>
      </c>
      <c r="M13" s="29">
        <f t="shared" si="0"/>
        <v>2654</v>
      </c>
      <c r="N13" s="29">
        <f t="shared" si="1"/>
        <v>8593.9687520000007</v>
      </c>
      <c r="O13" s="29">
        <v>2355</v>
      </c>
      <c r="P13" s="63">
        <v>7934</v>
      </c>
      <c r="Q13" s="29">
        <f t="shared" si="2"/>
        <v>2355</v>
      </c>
      <c r="R13" s="63">
        <f t="shared" si="3"/>
        <v>7934</v>
      </c>
      <c r="S13" s="120">
        <v>1055</v>
      </c>
      <c r="T13" s="121">
        <v>4573</v>
      </c>
      <c r="U13" s="145">
        <v>374</v>
      </c>
      <c r="V13" s="158">
        <v>825</v>
      </c>
      <c r="W13" s="120">
        <v>299</v>
      </c>
      <c r="X13" s="29">
        <v>659.96875199999999</v>
      </c>
      <c r="Y13" s="29">
        <v>926</v>
      </c>
      <c r="Z13" s="29">
        <v>2536</v>
      </c>
      <c r="AA13" s="29">
        <v>1055</v>
      </c>
      <c r="AB13" s="29">
        <v>4573</v>
      </c>
      <c r="AC13" s="29">
        <f t="shared" si="4"/>
        <v>2654</v>
      </c>
      <c r="AD13" s="29">
        <f t="shared" si="5"/>
        <v>8593.9687520000007</v>
      </c>
      <c r="AE13" s="29">
        <v>2355</v>
      </c>
      <c r="AF13" s="63">
        <v>7934</v>
      </c>
      <c r="AG13" s="29">
        <f t="shared" si="6"/>
        <v>2280</v>
      </c>
      <c r="AH13" s="63">
        <f t="shared" si="7"/>
        <v>7768.9687519999998</v>
      </c>
      <c r="AI13" s="70">
        <f t="shared" si="8"/>
        <v>1</v>
      </c>
      <c r="AJ13" s="70">
        <f t="shared" si="9"/>
        <v>1</v>
      </c>
      <c r="AK13" s="70">
        <f t="shared" si="10"/>
        <v>1</v>
      </c>
      <c r="AL13" s="138">
        <f t="shared" si="11"/>
        <v>1</v>
      </c>
      <c r="AM13" s="15"/>
    </row>
    <row r="14" spans="1:40" s="71" customFormat="1" ht="61.8" customHeight="1">
      <c r="A14" s="14">
        <v>5</v>
      </c>
      <c r="B14" s="117" t="s">
        <v>33</v>
      </c>
      <c r="C14" s="118">
        <v>3876</v>
      </c>
      <c r="D14" s="119">
        <v>2990</v>
      </c>
      <c r="E14" s="87">
        <v>3606</v>
      </c>
      <c r="F14" s="29">
        <v>3502</v>
      </c>
      <c r="G14" s="87">
        <v>10925</v>
      </c>
      <c r="H14" s="29">
        <v>13858</v>
      </c>
      <c r="I14" s="29">
        <v>3985</v>
      </c>
      <c r="J14" s="29">
        <v>5383</v>
      </c>
      <c r="K14" s="29">
        <v>3876</v>
      </c>
      <c r="L14" s="29">
        <v>2990</v>
      </c>
      <c r="M14" s="29">
        <f t="shared" si="0"/>
        <v>13235</v>
      </c>
      <c r="N14" s="29">
        <f t="shared" si="1"/>
        <v>17282</v>
      </c>
      <c r="O14" s="29">
        <v>9629</v>
      </c>
      <c r="P14" s="63">
        <v>13780</v>
      </c>
      <c r="Q14" s="29">
        <f t="shared" si="2"/>
        <v>18786</v>
      </c>
      <c r="R14" s="63">
        <f t="shared" si="3"/>
        <v>22231</v>
      </c>
      <c r="S14" s="120">
        <v>3876</v>
      </c>
      <c r="T14" s="121">
        <v>2970</v>
      </c>
      <c r="U14" s="145">
        <v>1768</v>
      </c>
      <c r="V14" s="158">
        <v>5407</v>
      </c>
      <c r="W14" s="120">
        <v>3606</v>
      </c>
      <c r="X14" s="29">
        <v>3502</v>
      </c>
      <c r="Y14" s="29">
        <v>3978</v>
      </c>
      <c r="Z14" s="29">
        <v>5373</v>
      </c>
      <c r="AA14" s="29">
        <v>3876</v>
      </c>
      <c r="AB14" s="29">
        <v>2990</v>
      </c>
      <c r="AC14" s="29">
        <f t="shared" si="4"/>
        <v>13228</v>
      </c>
      <c r="AD14" s="29">
        <f t="shared" si="5"/>
        <v>17272</v>
      </c>
      <c r="AE14" s="29">
        <v>9622</v>
      </c>
      <c r="AF14" s="63">
        <v>13770</v>
      </c>
      <c r="AG14" s="29">
        <f t="shared" si="6"/>
        <v>11460</v>
      </c>
      <c r="AH14" s="63">
        <f t="shared" si="7"/>
        <v>11865</v>
      </c>
      <c r="AI14" s="70">
        <f t="shared" si="8"/>
        <v>1</v>
      </c>
      <c r="AJ14" s="70">
        <f t="shared" si="9"/>
        <v>1</v>
      </c>
      <c r="AK14" s="70">
        <f t="shared" si="10"/>
        <v>0.99947109935776346</v>
      </c>
      <c r="AL14" s="138">
        <f t="shared" si="11"/>
        <v>0.99942136326814024</v>
      </c>
      <c r="AM14" s="15"/>
    </row>
    <row r="15" spans="1:40" s="71" customFormat="1" ht="61.8" customHeight="1">
      <c r="A15" s="14">
        <v>6</v>
      </c>
      <c r="B15" s="117" t="s">
        <v>34</v>
      </c>
      <c r="C15" s="118">
        <v>10</v>
      </c>
      <c r="D15" s="119">
        <v>62</v>
      </c>
      <c r="E15" s="87">
        <v>380</v>
      </c>
      <c r="F15" s="29">
        <v>278</v>
      </c>
      <c r="G15" s="87">
        <v>26</v>
      </c>
      <c r="H15" s="29">
        <v>33</v>
      </c>
      <c r="I15" s="29">
        <v>32</v>
      </c>
      <c r="J15" s="29">
        <v>320</v>
      </c>
      <c r="K15" s="29">
        <v>10</v>
      </c>
      <c r="L15" s="29">
        <v>62</v>
      </c>
      <c r="M15" s="29">
        <f t="shared" ref="M15:M50" si="12">O15+E15</f>
        <v>448</v>
      </c>
      <c r="N15" s="29">
        <f t="shared" si="1"/>
        <v>693</v>
      </c>
      <c r="O15" s="29">
        <v>68</v>
      </c>
      <c r="P15" s="63">
        <v>415</v>
      </c>
      <c r="Q15" s="29">
        <f t="shared" si="2"/>
        <v>68</v>
      </c>
      <c r="R15" s="63">
        <f t="shared" si="3"/>
        <v>415</v>
      </c>
      <c r="S15" s="120">
        <v>10</v>
      </c>
      <c r="T15" s="121">
        <v>62</v>
      </c>
      <c r="U15" s="145">
        <v>22</v>
      </c>
      <c r="V15" s="158">
        <v>23</v>
      </c>
      <c r="W15" s="120">
        <v>371</v>
      </c>
      <c r="X15" s="29">
        <v>208</v>
      </c>
      <c r="Y15" s="29">
        <v>0</v>
      </c>
      <c r="Z15" s="29">
        <v>0</v>
      </c>
      <c r="AA15" s="29">
        <v>10</v>
      </c>
      <c r="AB15" s="29">
        <v>62</v>
      </c>
      <c r="AC15" s="29">
        <f t="shared" si="4"/>
        <v>403</v>
      </c>
      <c r="AD15" s="29">
        <f t="shared" si="5"/>
        <v>293</v>
      </c>
      <c r="AE15" s="29">
        <v>32</v>
      </c>
      <c r="AF15" s="63">
        <v>85</v>
      </c>
      <c r="AG15" s="29">
        <f t="shared" si="6"/>
        <v>381</v>
      </c>
      <c r="AH15" s="63">
        <f t="shared" si="7"/>
        <v>270</v>
      </c>
      <c r="AI15" s="70">
        <f t="shared" si="8"/>
        <v>0.97631578947368425</v>
      </c>
      <c r="AJ15" s="70">
        <f t="shared" si="9"/>
        <v>0.74820143884892087</v>
      </c>
      <c r="AK15" s="70">
        <f t="shared" si="10"/>
        <v>0.8995535714285714</v>
      </c>
      <c r="AL15" s="138">
        <f t="shared" si="11"/>
        <v>0.42279942279942279</v>
      </c>
      <c r="AM15" s="15"/>
    </row>
    <row r="16" spans="1:40" s="71" customFormat="1" ht="61.8" customHeight="1">
      <c r="A16" s="14">
        <v>7</v>
      </c>
      <c r="B16" s="117" t="s">
        <v>25</v>
      </c>
      <c r="C16" s="118">
        <v>8098</v>
      </c>
      <c r="D16" s="119">
        <v>7151</v>
      </c>
      <c r="E16" s="87">
        <v>4483</v>
      </c>
      <c r="F16" s="29">
        <v>6064.9499999999989</v>
      </c>
      <c r="G16" s="87">
        <v>2275</v>
      </c>
      <c r="H16" s="29">
        <v>3655</v>
      </c>
      <c r="I16" s="29">
        <v>7517</v>
      </c>
      <c r="J16" s="29">
        <v>6798</v>
      </c>
      <c r="K16" s="29">
        <v>8098</v>
      </c>
      <c r="L16" s="29">
        <v>7151</v>
      </c>
      <c r="M16" s="29">
        <f t="shared" si="12"/>
        <v>22373</v>
      </c>
      <c r="N16" s="29">
        <f t="shared" si="1"/>
        <v>23668.949999999997</v>
      </c>
      <c r="O16" s="29">
        <v>17890</v>
      </c>
      <c r="P16" s="63">
        <v>17604</v>
      </c>
      <c r="Q16" s="29">
        <f t="shared" si="2"/>
        <v>17890</v>
      </c>
      <c r="R16" s="63">
        <f t="shared" si="3"/>
        <v>17604</v>
      </c>
      <c r="S16" s="120">
        <v>8093</v>
      </c>
      <c r="T16" s="121">
        <v>7139</v>
      </c>
      <c r="U16" s="145">
        <v>2275</v>
      </c>
      <c r="V16" s="158">
        <v>3655</v>
      </c>
      <c r="W16" s="120">
        <v>4483</v>
      </c>
      <c r="X16" s="29">
        <v>6064.9499999999989</v>
      </c>
      <c r="Y16" s="29">
        <v>7517</v>
      </c>
      <c r="Z16" s="29">
        <v>6798</v>
      </c>
      <c r="AA16" s="29">
        <v>8093</v>
      </c>
      <c r="AB16" s="29">
        <v>7139</v>
      </c>
      <c r="AC16" s="29">
        <f t="shared" si="4"/>
        <v>22368</v>
      </c>
      <c r="AD16" s="29">
        <f t="shared" si="5"/>
        <v>23656.949999999997</v>
      </c>
      <c r="AE16" s="29">
        <v>17885</v>
      </c>
      <c r="AF16" s="63">
        <v>17592</v>
      </c>
      <c r="AG16" s="29">
        <f t="shared" si="6"/>
        <v>20093</v>
      </c>
      <c r="AH16" s="63">
        <f t="shared" si="7"/>
        <v>20001.949999999997</v>
      </c>
      <c r="AI16" s="70">
        <f t="shared" ref="AI16:AJ50" si="13">W16/E16</f>
        <v>1</v>
      </c>
      <c r="AJ16" s="70">
        <f t="shared" ref="AJ16:AJ50" si="14">X16/F16</f>
        <v>1</v>
      </c>
      <c r="AK16" s="70">
        <f t="shared" si="10"/>
        <v>0.99977651633665576</v>
      </c>
      <c r="AL16" s="138">
        <f t="shared" si="11"/>
        <v>0.99949300666062502</v>
      </c>
      <c r="AM16" s="15"/>
    </row>
    <row r="17" spans="1:40" s="71" customFormat="1" ht="61.8" customHeight="1">
      <c r="A17" s="14">
        <v>8</v>
      </c>
      <c r="B17" s="117" t="s">
        <v>26</v>
      </c>
      <c r="C17" s="118">
        <v>6450</v>
      </c>
      <c r="D17" s="119">
        <v>5735</v>
      </c>
      <c r="E17" s="87">
        <v>221</v>
      </c>
      <c r="F17" s="29">
        <v>194.57256940000002</v>
      </c>
      <c r="G17" s="87">
        <v>10116</v>
      </c>
      <c r="H17" s="29">
        <v>16724.503467099992</v>
      </c>
      <c r="I17" s="29">
        <v>949</v>
      </c>
      <c r="J17" s="29">
        <v>1376</v>
      </c>
      <c r="K17" s="29">
        <v>6450</v>
      </c>
      <c r="L17" s="29">
        <v>5735</v>
      </c>
      <c r="M17" s="29">
        <f t="shared" si="12"/>
        <v>8124</v>
      </c>
      <c r="N17" s="29">
        <f t="shared" si="1"/>
        <v>8788.5725693999993</v>
      </c>
      <c r="O17" s="29">
        <v>7903</v>
      </c>
      <c r="P17" s="63">
        <v>8594</v>
      </c>
      <c r="Q17" s="29">
        <f t="shared" si="2"/>
        <v>17515</v>
      </c>
      <c r="R17" s="63">
        <f t="shared" si="3"/>
        <v>23835.503467099992</v>
      </c>
      <c r="S17" s="120">
        <v>6450</v>
      </c>
      <c r="T17" s="121">
        <v>5735</v>
      </c>
      <c r="U17" s="145">
        <v>504</v>
      </c>
      <c r="V17" s="158">
        <v>1483</v>
      </c>
      <c r="W17" s="120">
        <v>221</v>
      </c>
      <c r="X17" s="29">
        <v>194</v>
      </c>
      <c r="Y17" s="29">
        <v>949</v>
      </c>
      <c r="Z17" s="29">
        <v>1376</v>
      </c>
      <c r="AA17" s="29">
        <v>6450</v>
      </c>
      <c r="AB17" s="29">
        <v>5735</v>
      </c>
      <c r="AC17" s="29">
        <f t="shared" si="4"/>
        <v>8124</v>
      </c>
      <c r="AD17" s="29">
        <f t="shared" si="5"/>
        <v>8788</v>
      </c>
      <c r="AE17" s="29">
        <v>7903</v>
      </c>
      <c r="AF17" s="63">
        <v>8594</v>
      </c>
      <c r="AG17" s="29">
        <f t="shared" si="6"/>
        <v>7620</v>
      </c>
      <c r="AH17" s="63">
        <f t="shared" si="7"/>
        <v>7305</v>
      </c>
      <c r="AI17" s="70">
        <f t="shared" si="13"/>
        <v>1</v>
      </c>
      <c r="AJ17" s="70">
        <f t="shared" si="14"/>
        <v>0.99705729640223362</v>
      </c>
      <c r="AK17" s="70">
        <f t="shared" si="10"/>
        <v>1</v>
      </c>
      <c r="AL17" s="138">
        <f t="shared" si="11"/>
        <v>0.99993485069441279</v>
      </c>
      <c r="AM17" s="15"/>
    </row>
    <row r="18" spans="1:40" s="71" customFormat="1" ht="61.8" customHeight="1">
      <c r="A18" s="14">
        <v>9</v>
      </c>
      <c r="B18" s="117" t="s">
        <v>27</v>
      </c>
      <c r="C18" s="118">
        <v>3404</v>
      </c>
      <c r="D18" s="119">
        <v>6071</v>
      </c>
      <c r="E18" s="87">
        <v>2560.25</v>
      </c>
      <c r="F18" s="29">
        <v>5395.7804500000002</v>
      </c>
      <c r="G18" s="87">
        <v>2560</v>
      </c>
      <c r="H18" s="29">
        <v>5396</v>
      </c>
      <c r="I18" s="29">
        <v>3404</v>
      </c>
      <c r="J18" s="29">
        <v>6071</v>
      </c>
      <c r="K18" s="29">
        <v>3404</v>
      </c>
      <c r="L18" s="29">
        <v>6071</v>
      </c>
      <c r="M18" s="29">
        <f t="shared" si="12"/>
        <v>11928.25</v>
      </c>
      <c r="N18" s="29">
        <f t="shared" si="1"/>
        <v>22933.780449999998</v>
      </c>
      <c r="O18" s="29">
        <v>9368</v>
      </c>
      <c r="P18" s="63">
        <v>17538</v>
      </c>
      <c r="Q18" s="29">
        <f t="shared" si="2"/>
        <v>9368</v>
      </c>
      <c r="R18" s="63">
        <f t="shared" si="3"/>
        <v>17538</v>
      </c>
      <c r="S18" s="120">
        <v>2890</v>
      </c>
      <c r="T18" s="121">
        <v>5218</v>
      </c>
      <c r="U18" s="145">
        <v>2353</v>
      </c>
      <c r="V18" s="158">
        <v>4939</v>
      </c>
      <c r="W18" s="120">
        <v>2353</v>
      </c>
      <c r="X18" s="29">
        <v>4939.1279500000001</v>
      </c>
      <c r="Y18" s="29">
        <v>2890</v>
      </c>
      <c r="Z18" s="29">
        <v>5218</v>
      </c>
      <c r="AA18" s="29">
        <v>2890</v>
      </c>
      <c r="AB18" s="29">
        <v>5218</v>
      </c>
      <c r="AC18" s="29">
        <f t="shared" si="4"/>
        <v>10486</v>
      </c>
      <c r="AD18" s="29">
        <f t="shared" si="5"/>
        <v>20314.127950000002</v>
      </c>
      <c r="AE18" s="29">
        <v>8133</v>
      </c>
      <c r="AF18" s="63">
        <v>15375</v>
      </c>
      <c r="AG18" s="29">
        <f t="shared" si="6"/>
        <v>8133</v>
      </c>
      <c r="AH18" s="63">
        <f t="shared" si="7"/>
        <v>15375.12795</v>
      </c>
      <c r="AI18" s="70">
        <f t="shared" si="13"/>
        <v>0.91905087393809193</v>
      </c>
      <c r="AJ18" s="70">
        <f t="shared" si="14"/>
        <v>0.91536859139626403</v>
      </c>
      <c r="AK18" s="70">
        <f t="shared" si="10"/>
        <v>0.87908955630540941</v>
      </c>
      <c r="AL18" s="138">
        <f t="shared" si="11"/>
        <v>0.88577319357742446</v>
      </c>
      <c r="AM18" s="15"/>
    </row>
    <row r="19" spans="1:40" s="71" customFormat="1" ht="61.8" customHeight="1">
      <c r="A19" s="14">
        <v>10</v>
      </c>
      <c r="B19" s="117" t="s">
        <v>28</v>
      </c>
      <c r="C19" s="118">
        <v>310</v>
      </c>
      <c r="D19" s="119">
        <v>1443</v>
      </c>
      <c r="E19" s="87">
        <v>270</v>
      </c>
      <c r="F19" s="29">
        <v>2895</v>
      </c>
      <c r="G19" s="87">
        <v>249</v>
      </c>
      <c r="H19" s="29">
        <v>2364</v>
      </c>
      <c r="I19" s="29">
        <v>372</v>
      </c>
      <c r="J19" s="29">
        <v>1558</v>
      </c>
      <c r="K19" s="29">
        <v>310</v>
      </c>
      <c r="L19" s="29">
        <v>1443</v>
      </c>
      <c r="M19" s="29">
        <f t="shared" si="12"/>
        <v>1201</v>
      </c>
      <c r="N19" s="29">
        <f t="shared" si="1"/>
        <v>8260</v>
      </c>
      <c r="O19" s="29">
        <v>931</v>
      </c>
      <c r="P19" s="63">
        <v>5365</v>
      </c>
      <c r="Q19" s="29">
        <f t="shared" si="2"/>
        <v>931</v>
      </c>
      <c r="R19" s="63">
        <f t="shared" si="3"/>
        <v>5365</v>
      </c>
      <c r="S19" s="120">
        <v>310</v>
      </c>
      <c r="T19" s="121">
        <v>1443</v>
      </c>
      <c r="U19" s="145">
        <v>249</v>
      </c>
      <c r="V19" s="158">
        <v>2367</v>
      </c>
      <c r="W19" s="120">
        <v>213</v>
      </c>
      <c r="X19" s="29">
        <v>2130</v>
      </c>
      <c r="Y19" s="29">
        <v>372</v>
      </c>
      <c r="Z19" s="29">
        <v>1558</v>
      </c>
      <c r="AA19" s="29">
        <v>310</v>
      </c>
      <c r="AB19" s="29">
        <v>1443</v>
      </c>
      <c r="AC19" s="29">
        <f t="shared" si="4"/>
        <v>1144</v>
      </c>
      <c r="AD19" s="29">
        <f t="shared" si="5"/>
        <v>7498</v>
      </c>
      <c r="AE19" s="29">
        <v>931</v>
      </c>
      <c r="AF19" s="63">
        <v>5368</v>
      </c>
      <c r="AG19" s="29">
        <f t="shared" si="6"/>
        <v>895</v>
      </c>
      <c r="AH19" s="63">
        <f t="shared" si="7"/>
        <v>5131</v>
      </c>
      <c r="AI19" s="70">
        <f t="shared" si="13"/>
        <v>0.78888888888888886</v>
      </c>
      <c r="AJ19" s="70">
        <f t="shared" si="14"/>
        <v>0.73575129533678751</v>
      </c>
      <c r="AK19" s="70">
        <f t="shared" si="10"/>
        <v>0.95253955037468774</v>
      </c>
      <c r="AL19" s="138">
        <f t="shared" si="11"/>
        <v>0.90774818401937041</v>
      </c>
      <c r="AM19" s="15"/>
    </row>
    <row r="20" spans="1:40" s="71" customFormat="1" ht="61.8" customHeight="1">
      <c r="A20" s="14">
        <v>11</v>
      </c>
      <c r="B20" s="117" t="s">
        <v>29</v>
      </c>
      <c r="C20" s="118">
        <v>3538</v>
      </c>
      <c r="D20" s="119">
        <v>8236</v>
      </c>
      <c r="E20" s="87">
        <v>4567</v>
      </c>
      <c r="F20" s="29">
        <v>2908.9019591000006</v>
      </c>
      <c r="G20" s="87">
        <v>1960</v>
      </c>
      <c r="H20" s="29">
        <v>2963</v>
      </c>
      <c r="I20" s="29">
        <v>19363</v>
      </c>
      <c r="J20" s="29">
        <v>16113</v>
      </c>
      <c r="K20" s="29">
        <v>3538</v>
      </c>
      <c r="L20" s="29">
        <v>8236</v>
      </c>
      <c r="M20" s="29">
        <f t="shared" si="12"/>
        <v>29428</v>
      </c>
      <c r="N20" s="29">
        <f t="shared" si="1"/>
        <v>30220.9019591</v>
      </c>
      <c r="O20" s="29">
        <v>24861</v>
      </c>
      <c r="P20" s="63">
        <v>27312</v>
      </c>
      <c r="Q20" s="29">
        <f t="shared" si="2"/>
        <v>24861</v>
      </c>
      <c r="R20" s="63">
        <f t="shared" si="3"/>
        <v>27312</v>
      </c>
      <c r="S20" s="120">
        <v>2830</v>
      </c>
      <c r="T20" s="121">
        <v>5765</v>
      </c>
      <c r="U20" s="145">
        <v>1960</v>
      </c>
      <c r="V20" s="158">
        <v>2963</v>
      </c>
      <c r="W20" s="120">
        <v>4567</v>
      </c>
      <c r="X20" s="29">
        <v>2908.9019591000006</v>
      </c>
      <c r="Y20" s="29">
        <v>19363</v>
      </c>
      <c r="Z20" s="29">
        <v>16113</v>
      </c>
      <c r="AA20" s="29">
        <v>2830</v>
      </c>
      <c r="AB20" s="29">
        <v>5765</v>
      </c>
      <c r="AC20" s="29">
        <f t="shared" si="4"/>
        <v>28720</v>
      </c>
      <c r="AD20" s="29">
        <f t="shared" si="5"/>
        <v>27749.9019591</v>
      </c>
      <c r="AE20" s="29">
        <v>24153</v>
      </c>
      <c r="AF20" s="63">
        <v>24841</v>
      </c>
      <c r="AG20" s="29">
        <f t="shared" si="6"/>
        <v>26760</v>
      </c>
      <c r="AH20" s="63">
        <f t="shared" si="7"/>
        <v>24786.9019591</v>
      </c>
      <c r="AI20" s="70">
        <f t="shared" si="13"/>
        <v>1</v>
      </c>
      <c r="AJ20" s="70">
        <f t="shared" si="14"/>
        <v>1</v>
      </c>
      <c r="AK20" s="70">
        <f t="shared" si="10"/>
        <v>0.97594128041321193</v>
      </c>
      <c r="AL20" s="138">
        <f t="shared" si="11"/>
        <v>0.91823539868716786</v>
      </c>
      <c r="AM20" s="15"/>
    </row>
    <row r="21" spans="1:40" s="71" customFormat="1" ht="61.8" customHeight="1" thickBot="1">
      <c r="A21" s="17">
        <v>12</v>
      </c>
      <c r="B21" s="59" t="s">
        <v>30</v>
      </c>
      <c r="C21" s="30">
        <v>1155</v>
      </c>
      <c r="D21" s="31">
        <v>2338</v>
      </c>
      <c r="E21" s="39">
        <v>1907</v>
      </c>
      <c r="F21" s="32">
        <v>5957.8769849999981</v>
      </c>
      <c r="G21" s="39">
        <v>1775</v>
      </c>
      <c r="H21" s="32">
        <v>5144</v>
      </c>
      <c r="I21" s="32">
        <v>1155</v>
      </c>
      <c r="J21" s="32">
        <v>2338</v>
      </c>
      <c r="K21" s="32">
        <v>1155</v>
      </c>
      <c r="L21" s="32">
        <v>2338</v>
      </c>
      <c r="M21" s="32">
        <f t="shared" si="12"/>
        <v>4837</v>
      </c>
      <c r="N21" s="32">
        <f t="shared" si="1"/>
        <v>13439.876984999999</v>
      </c>
      <c r="O21" s="32">
        <v>2930</v>
      </c>
      <c r="P21" s="114">
        <v>7482</v>
      </c>
      <c r="Q21" s="32">
        <v>2930</v>
      </c>
      <c r="R21" s="114">
        <v>7482</v>
      </c>
      <c r="S21" s="33">
        <v>1155</v>
      </c>
      <c r="T21" s="34">
        <v>2338</v>
      </c>
      <c r="U21" s="146">
        <v>1775</v>
      </c>
      <c r="V21" s="159">
        <v>5144</v>
      </c>
      <c r="W21" s="33">
        <v>1907</v>
      </c>
      <c r="X21" s="32">
        <v>5957.8769849999981</v>
      </c>
      <c r="Y21" s="32">
        <v>1155</v>
      </c>
      <c r="Z21" s="32">
        <v>2338</v>
      </c>
      <c r="AA21" s="32">
        <v>1155</v>
      </c>
      <c r="AB21" s="32">
        <v>2338</v>
      </c>
      <c r="AC21" s="32">
        <f t="shared" si="4"/>
        <v>4837</v>
      </c>
      <c r="AD21" s="32">
        <f t="shared" si="5"/>
        <v>12604.876984999999</v>
      </c>
      <c r="AE21" s="32">
        <v>2930</v>
      </c>
      <c r="AF21" s="114">
        <v>6647</v>
      </c>
      <c r="AG21" s="32">
        <v>2930</v>
      </c>
      <c r="AH21" s="114">
        <v>6647</v>
      </c>
      <c r="AI21" s="77">
        <f t="shared" si="13"/>
        <v>1</v>
      </c>
      <c r="AJ21" s="77">
        <f t="shared" si="14"/>
        <v>1</v>
      </c>
      <c r="AK21" s="77">
        <f t="shared" si="10"/>
        <v>1</v>
      </c>
      <c r="AL21" s="171">
        <f t="shared" si="11"/>
        <v>0.9378714551530547</v>
      </c>
      <c r="AM21" s="15"/>
    </row>
    <row r="22" spans="1:40" s="38" customFormat="1" ht="61.8" customHeight="1" thickBot="1">
      <c r="A22" s="35"/>
      <c r="B22" s="36" t="s">
        <v>5</v>
      </c>
      <c r="C22" s="37">
        <f t="shared" ref="C22:AH22" si="15">SUM(C10:C21)</f>
        <v>75100</v>
      </c>
      <c r="D22" s="47">
        <f t="shared" si="15"/>
        <v>55235</v>
      </c>
      <c r="E22" s="40">
        <f t="shared" ref="E22:F22" si="16">SUM(E10:E21)</f>
        <v>41460.25</v>
      </c>
      <c r="F22" s="37">
        <f t="shared" si="16"/>
        <v>74751.634245499983</v>
      </c>
      <c r="G22" s="40">
        <f t="shared" si="15"/>
        <v>40211</v>
      </c>
      <c r="H22" s="37">
        <f t="shared" si="15"/>
        <v>69212.503467099988</v>
      </c>
      <c r="I22" s="37">
        <f t="shared" si="15"/>
        <v>69036</v>
      </c>
      <c r="J22" s="37">
        <f t="shared" si="15"/>
        <v>80360</v>
      </c>
      <c r="K22" s="37">
        <f t="shared" si="15"/>
        <v>75100</v>
      </c>
      <c r="L22" s="37">
        <f t="shared" si="15"/>
        <v>55235</v>
      </c>
      <c r="M22" s="75">
        <f t="shared" si="12"/>
        <v>205883.25</v>
      </c>
      <c r="N22" s="75">
        <f t="shared" si="1"/>
        <v>253528.63424549997</v>
      </c>
      <c r="O22" s="37">
        <v>164423</v>
      </c>
      <c r="P22" s="64">
        <v>178777</v>
      </c>
      <c r="Q22" s="37">
        <f t="shared" si="15"/>
        <v>183192</v>
      </c>
      <c r="R22" s="64">
        <f t="shared" si="15"/>
        <v>202469.5034671</v>
      </c>
      <c r="S22" s="60">
        <f t="shared" si="15"/>
        <v>73873</v>
      </c>
      <c r="T22" s="47">
        <f t="shared" si="15"/>
        <v>51879</v>
      </c>
      <c r="U22" s="147">
        <f t="shared" ref="U22:V22" si="17">SUM(U10:U21)</f>
        <v>21204</v>
      </c>
      <c r="V22" s="160">
        <f t="shared" si="17"/>
        <v>44915</v>
      </c>
      <c r="W22" s="60">
        <f t="shared" si="15"/>
        <v>38822</v>
      </c>
      <c r="X22" s="37">
        <f t="shared" si="15"/>
        <v>64662.450636099995</v>
      </c>
      <c r="Y22" s="37">
        <f t="shared" si="15"/>
        <v>68370</v>
      </c>
      <c r="Z22" s="37">
        <f t="shared" si="15"/>
        <v>78898</v>
      </c>
      <c r="AA22" s="37">
        <f t="shared" si="15"/>
        <v>73873</v>
      </c>
      <c r="AB22" s="37">
        <f t="shared" si="15"/>
        <v>51899</v>
      </c>
      <c r="AC22" s="75">
        <f t="shared" si="4"/>
        <v>201114</v>
      </c>
      <c r="AD22" s="75">
        <f t="shared" si="5"/>
        <v>237201.45063609999</v>
      </c>
      <c r="AE22" s="37">
        <v>162292</v>
      </c>
      <c r="AF22" s="64">
        <v>172539</v>
      </c>
      <c r="AG22" s="37">
        <f t="shared" si="15"/>
        <v>179778</v>
      </c>
      <c r="AH22" s="64">
        <f t="shared" si="15"/>
        <v>191472.57365110001</v>
      </c>
      <c r="AI22" s="76">
        <f t="shared" si="13"/>
        <v>0.93636676093366533</v>
      </c>
      <c r="AJ22" s="76">
        <f t="shared" si="14"/>
        <v>0.86503059483268285</v>
      </c>
      <c r="AK22" s="76">
        <f t="shared" si="10"/>
        <v>0.97683517236103468</v>
      </c>
      <c r="AL22" s="122">
        <f t="shared" si="11"/>
        <v>0.93560023837942563</v>
      </c>
      <c r="AM22" s="56"/>
      <c r="AN22" s="56"/>
    </row>
    <row r="23" spans="1:40" s="16" customFormat="1" ht="61.8" customHeight="1" thickBot="1">
      <c r="A23" s="20" t="s">
        <v>15</v>
      </c>
      <c r="B23" s="20" t="s">
        <v>31</v>
      </c>
      <c r="C23" s="21"/>
      <c r="D23" s="21"/>
      <c r="E23" s="79"/>
      <c r="F23" s="79"/>
      <c r="G23" s="79"/>
      <c r="H23" s="79"/>
      <c r="I23" s="79"/>
      <c r="J23" s="79"/>
      <c r="K23" s="85"/>
      <c r="L23" s="86"/>
      <c r="M23" s="115"/>
      <c r="N23" s="115"/>
      <c r="O23" s="79"/>
      <c r="P23" s="79"/>
      <c r="Q23" s="79"/>
      <c r="R23" s="79"/>
      <c r="S23" s="133"/>
      <c r="T23" s="79"/>
      <c r="U23" s="79"/>
      <c r="V23" s="161"/>
      <c r="W23" s="79"/>
      <c r="X23" s="79"/>
      <c r="Y23" s="79"/>
      <c r="Z23" s="79"/>
      <c r="AA23" s="85"/>
      <c r="AB23" s="86"/>
      <c r="AC23" s="115"/>
      <c r="AD23" s="115"/>
      <c r="AE23" s="65"/>
      <c r="AF23" s="65"/>
      <c r="AG23" s="65"/>
      <c r="AH23" s="65"/>
      <c r="AI23" s="76"/>
      <c r="AJ23" s="116"/>
      <c r="AK23" s="116"/>
      <c r="AL23" s="237"/>
      <c r="AM23" s="15"/>
      <c r="AN23" s="15"/>
    </row>
    <row r="24" spans="1:40" s="71" customFormat="1" ht="61.8" customHeight="1" thickBot="1">
      <c r="A24" s="14">
        <v>13</v>
      </c>
      <c r="B24" s="59" t="s">
        <v>35</v>
      </c>
      <c r="C24" s="30">
        <v>789</v>
      </c>
      <c r="D24" s="31">
        <v>2393</v>
      </c>
      <c r="E24" s="123">
        <v>0</v>
      </c>
      <c r="F24" s="66">
        <v>0</v>
      </c>
      <c r="G24" s="123">
        <v>860</v>
      </c>
      <c r="H24" s="66">
        <v>2488</v>
      </c>
      <c r="I24" s="66">
        <v>860</v>
      </c>
      <c r="J24" s="66">
        <v>2488</v>
      </c>
      <c r="K24" s="66">
        <v>789</v>
      </c>
      <c r="L24" s="66">
        <v>2393</v>
      </c>
      <c r="M24" s="66">
        <f t="shared" si="12"/>
        <v>2509</v>
      </c>
      <c r="N24" s="66">
        <f t="shared" si="1"/>
        <v>7369</v>
      </c>
      <c r="O24" s="66">
        <v>2509</v>
      </c>
      <c r="P24" s="124">
        <v>7369</v>
      </c>
      <c r="Q24" s="66">
        <f t="shared" ref="Q24" si="18">K24+I24+G24</f>
        <v>2509</v>
      </c>
      <c r="R24" s="124">
        <f t="shared" ref="R24" si="19">L24+J24+H24</f>
        <v>7369</v>
      </c>
      <c r="S24" s="134">
        <v>789</v>
      </c>
      <c r="T24" s="135">
        <v>2393</v>
      </c>
      <c r="U24" s="148">
        <v>860</v>
      </c>
      <c r="V24" s="162">
        <v>2488</v>
      </c>
      <c r="W24" s="134">
        <v>0</v>
      </c>
      <c r="X24" s="66">
        <v>0</v>
      </c>
      <c r="Y24" s="66">
        <v>860</v>
      </c>
      <c r="Z24" s="66">
        <v>2488</v>
      </c>
      <c r="AA24" s="66">
        <v>789</v>
      </c>
      <c r="AB24" s="66">
        <v>2393</v>
      </c>
      <c r="AC24" s="66">
        <f t="shared" si="4"/>
        <v>2509</v>
      </c>
      <c r="AD24" s="66">
        <f t="shared" si="5"/>
        <v>7369</v>
      </c>
      <c r="AE24" s="66">
        <v>2509</v>
      </c>
      <c r="AF24" s="124">
        <v>7369</v>
      </c>
      <c r="AG24" s="66">
        <f t="shared" ref="AG24" si="20">Y24+AA24+W24</f>
        <v>1649</v>
      </c>
      <c r="AH24" s="124">
        <f t="shared" ref="AH24" si="21">Z24+AB24+X24</f>
        <v>4881</v>
      </c>
      <c r="AI24" s="76">
        <v>0</v>
      </c>
      <c r="AJ24" s="136">
        <v>0</v>
      </c>
      <c r="AK24" s="136">
        <f t="shared" si="10"/>
        <v>1</v>
      </c>
      <c r="AL24" s="137">
        <f t="shared" si="11"/>
        <v>1</v>
      </c>
      <c r="AM24" s="15"/>
    </row>
    <row r="25" spans="1:40" s="71" customFormat="1" ht="61.8" customHeight="1" thickBot="1">
      <c r="A25" s="14">
        <v>14</v>
      </c>
      <c r="B25" s="117" t="s">
        <v>36</v>
      </c>
      <c r="C25" s="118">
        <v>119</v>
      </c>
      <c r="D25" s="119">
        <v>739</v>
      </c>
      <c r="E25" s="87">
        <v>24</v>
      </c>
      <c r="F25" s="29">
        <v>117</v>
      </c>
      <c r="G25" s="87">
        <v>24</v>
      </c>
      <c r="H25" s="29">
        <v>117</v>
      </c>
      <c r="I25" s="29">
        <v>103</v>
      </c>
      <c r="J25" s="29">
        <v>633</v>
      </c>
      <c r="K25" s="29">
        <v>119</v>
      </c>
      <c r="L25" s="29">
        <v>739</v>
      </c>
      <c r="M25" s="29">
        <f t="shared" si="12"/>
        <v>270</v>
      </c>
      <c r="N25" s="29">
        <f t="shared" si="1"/>
        <v>1606</v>
      </c>
      <c r="O25" s="29">
        <v>246</v>
      </c>
      <c r="P25" s="63">
        <v>1489</v>
      </c>
      <c r="Q25" s="29">
        <f t="shared" ref="Q25:Q37" si="22">K25+I25+G25</f>
        <v>246</v>
      </c>
      <c r="R25" s="63">
        <f t="shared" ref="R25:R37" si="23">L25+J25+H25</f>
        <v>1489</v>
      </c>
      <c r="S25" s="120">
        <v>119</v>
      </c>
      <c r="T25" s="121">
        <v>739</v>
      </c>
      <c r="U25" s="145">
        <v>24</v>
      </c>
      <c r="V25" s="158">
        <v>117</v>
      </c>
      <c r="W25" s="120">
        <v>24</v>
      </c>
      <c r="X25" s="29">
        <v>117</v>
      </c>
      <c r="Y25" s="29">
        <v>103</v>
      </c>
      <c r="Z25" s="29">
        <v>633</v>
      </c>
      <c r="AA25" s="29">
        <v>119</v>
      </c>
      <c r="AB25" s="29">
        <v>739</v>
      </c>
      <c r="AC25" s="29">
        <f t="shared" si="4"/>
        <v>270</v>
      </c>
      <c r="AD25" s="29">
        <f t="shared" si="5"/>
        <v>1606</v>
      </c>
      <c r="AE25" s="29">
        <v>246</v>
      </c>
      <c r="AF25" s="63">
        <v>1489</v>
      </c>
      <c r="AG25" s="29">
        <f t="shared" ref="AG25:AG37" si="24">Y25+AA25+W25</f>
        <v>246</v>
      </c>
      <c r="AH25" s="63">
        <f t="shared" ref="AH25:AH37" si="25">Z25+AB25+X25</f>
        <v>1489</v>
      </c>
      <c r="AI25" s="76">
        <f t="shared" si="13"/>
        <v>1</v>
      </c>
      <c r="AJ25" s="76">
        <f t="shared" si="13"/>
        <v>1</v>
      </c>
      <c r="AK25" s="70">
        <f t="shared" si="10"/>
        <v>1</v>
      </c>
      <c r="AL25" s="138">
        <f t="shared" si="11"/>
        <v>1</v>
      </c>
      <c r="AM25" s="15"/>
    </row>
    <row r="26" spans="1:40" s="71" customFormat="1" ht="61.8" customHeight="1">
      <c r="A26" s="14">
        <v>15</v>
      </c>
      <c r="B26" s="117" t="s">
        <v>37</v>
      </c>
      <c r="C26" s="118">
        <v>441</v>
      </c>
      <c r="D26" s="119">
        <v>1705</v>
      </c>
      <c r="E26" s="87">
        <v>292</v>
      </c>
      <c r="F26" s="29">
        <v>1474.4430603000001</v>
      </c>
      <c r="G26" s="87">
        <v>504</v>
      </c>
      <c r="H26" s="29">
        <v>2003</v>
      </c>
      <c r="I26" s="29">
        <v>2384</v>
      </c>
      <c r="J26" s="29">
        <v>4305</v>
      </c>
      <c r="K26" s="29">
        <v>441</v>
      </c>
      <c r="L26" s="29">
        <v>1705</v>
      </c>
      <c r="M26" s="29">
        <f t="shared" si="12"/>
        <v>3621</v>
      </c>
      <c r="N26" s="29">
        <f t="shared" si="1"/>
        <v>9487.4430603000001</v>
      </c>
      <c r="O26" s="29">
        <v>3329</v>
      </c>
      <c r="P26" s="63">
        <v>8013</v>
      </c>
      <c r="Q26" s="29">
        <f t="shared" si="22"/>
        <v>3329</v>
      </c>
      <c r="R26" s="63">
        <f t="shared" si="23"/>
        <v>8013</v>
      </c>
      <c r="S26" s="120">
        <v>441</v>
      </c>
      <c r="T26" s="121">
        <v>1705</v>
      </c>
      <c r="U26" s="145">
        <v>504</v>
      </c>
      <c r="V26" s="158">
        <v>2003</v>
      </c>
      <c r="W26" s="120">
        <v>292</v>
      </c>
      <c r="X26" s="29">
        <v>1474.4430603000001</v>
      </c>
      <c r="Y26" s="29">
        <v>2384</v>
      </c>
      <c r="Z26" s="29">
        <v>4305</v>
      </c>
      <c r="AA26" s="29">
        <v>441</v>
      </c>
      <c r="AB26" s="29">
        <v>1705</v>
      </c>
      <c r="AC26" s="29">
        <f t="shared" si="4"/>
        <v>3621</v>
      </c>
      <c r="AD26" s="29">
        <f t="shared" si="5"/>
        <v>9487.4430603000001</v>
      </c>
      <c r="AE26" s="29">
        <v>3329</v>
      </c>
      <c r="AF26" s="63">
        <v>8013</v>
      </c>
      <c r="AG26" s="29">
        <f t="shared" si="24"/>
        <v>3117</v>
      </c>
      <c r="AH26" s="63">
        <f t="shared" si="25"/>
        <v>7484.4430603000001</v>
      </c>
      <c r="AI26" s="70">
        <f t="shared" si="13"/>
        <v>1</v>
      </c>
      <c r="AJ26" s="70">
        <f t="shared" si="14"/>
        <v>1</v>
      </c>
      <c r="AK26" s="70">
        <f t="shared" si="10"/>
        <v>1</v>
      </c>
      <c r="AL26" s="138">
        <f t="shared" si="11"/>
        <v>1</v>
      </c>
      <c r="AM26" s="15"/>
    </row>
    <row r="27" spans="1:40" s="71" customFormat="1" ht="61.8" customHeight="1">
      <c r="A27" s="14">
        <v>16</v>
      </c>
      <c r="B27" s="117" t="s">
        <v>38</v>
      </c>
      <c r="C27" s="118">
        <v>909</v>
      </c>
      <c r="D27" s="119">
        <v>4580</v>
      </c>
      <c r="E27" s="87">
        <v>18368</v>
      </c>
      <c r="F27" s="29">
        <v>5666.2368900000083</v>
      </c>
      <c r="G27" s="87">
        <v>14543</v>
      </c>
      <c r="H27" s="29">
        <v>4528</v>
      </c>
      <c r="I27" s="29">
        <v>7310</v>
      </c>
      <c r="J27" s="29">
        <v>8010</v>
      </c>
      <c r="K27" s="29">
        <v>909</v>
      </c>
      <c r="L27" s="29">
        <v>4580</v>
      </c>
      <c r="M27" s="29">
        <f t="shared" si="12"/>
        <v>41130</v>
      </c>
      <c r="N27" s="29">
        <f t="shared" si="1"/>
        <v>22784.236890000007</v>
      </c>
      <c r="O27" s="29">
        <v>22762</v>
      </c>
      <c r="P27" s="29">
        <v>17118</v>
      </c>
      <c r="Q27" s="29">
        <f t="shared" si="22"/>
        <v>22762</v>
      </c>
      <c r="R27" s="63">
        <f t="shared" si="23"/>
        <v>17118</v>
      </c>
      <c r="S27" s="120">
        <v>173</v>
      </c>
      <c r="T27" s="121">
        <v>332</v>
      </c>
      <c r="U27" s="145">
        <v>14542</v>
      </c>
      <c r="V27" s="158">
        <v>4521</v>
      </c>
      <c r="W27" s="120">
        <v>18366</v>
      </c>
      <c r="X27" s="29">
        <v>5656.3499900000088</v>
      </c>
      <c r="Y27" s="29">
        <v>6338</v>
      </c>
      <c r="Z27" s="29">
        <v>2829</v>
      </c>
      <c r="AA27" s="29">
        <v>173</v>
      </c>
      <c r="AB27" s="29">
        <v>332</v>
      </c>
      <c r="AC27" s="29">
        <f t="shared" si="4"/>
        <v>39419</v>
      </c>
      <c r="AD27" s="29">
        <f t="shared" si="5"/>
        <v>13338.34999000001</v>
      </c>
      <c r="AE27" s="29">
        <v>21053</v>
      </c>
      <c r="AF27" s="29">
        <v>7682</v>
      </c>
      <c r="AG27" s="29">
        <f t="shared" si="24"/>
        <v>24877</v>
      </c>
      <c r="AH27" s="63">
        <f t="shared" si="25"/>
        <v>8817.3499900000097</v>
      </c>
      <c r="AI27" s="70">
        <f t="shared" si="13"/>
        <v>0.99989111498257843</v>
      </c>
      <c r="AJ27" s="70">
        <f t="shared" si="14"/>
        <v>0.99825512060439114</v>
      </c>
      <c r="AK27" s="70">
        <f t="shared" si="10"/>
        <v>0.95840019450522729</v>
      </c>
      <c r="AL27" s="138">
        <f t="shared" si="11"/>
        <v>0.58542008909037491</v>
      </c>
      <c r="AM27" s="15"/>
    </row>
    <row r="28" spans="1:40" s="71" customFormat="1" ht="61.8" customHeight="1">
      <c r="A28" s="14">
        <v>17</v>
      </c>
      <c r="B28" s="117" t="s">
        <v>39</v>
      </c>
      <c r="C28" s="118">
        <v>302</v>
      </c>
      <c r="D28" s="119">
        <v>1487</v>
      </c>
      <c r="E28" s="87">
        <v>348</v>
      </c>
      <c r="F28" s="29">
        <v>2177</v>
      </c>
      <c r="G28" s="87">
        <v>583</v>
      </c>
      <c r="H28" s="29">
        <v>3318</v>
      </c>
      <c r="I28" s="29">
        <v>1876</v>
      </c>
      <c r="J28" s="29">
        <v>8620</v>
      </c>
      <c r="K28" s="29">
        <v>302</v>
      </c>
      <c r="L28" s="29">
        <v>1487</v>
      </c>
      <c r="M28" s="29">
        <f t="shared" si="12"/>
        <v>3109</v>
      </c>
      <c r="N28" s="29">
        <f t="shared" si="1"/>
        <v>15602</v>
      </c>
      <c r="O28" s="29">
        <v>2761</v>
      </c>
      <c r="P28" s="63">
        <v>13425</v>
      </c>
      <c r="Q28" s="29">
        <f t="shared" si="22"/>
        <v>2761</v>
      </c>
      <c r="R28" s="63">
        <f t="shared" si="23"/>
        <v>13425</v>
      </c>
      <c r="S28" s="120">
        <v>302</v>
      </c>
      <c r="T28" s="121">
        <v>1487</v>
      </c>
      <c r="U28" s="145">
        <v>583</v>
      </c>
      <c r="V28" s="158">
        <v>3318</v>
      </c>
      <c r="W28" s="120">
        <v>348</v>
      </c>
      <c r="X28" s="29">
        <v>2177</v>
      </c>
      <c r="Y28" s="29">
        <v>1876</v>
      </c>
      <c r="Z28" s="29">
        <v>8620</v>
      </c>
      <c r="AA28" s="29">
        <v>302</v>
      </c>
      <c r="AB28" s="29">
        <v>1487</v>
      </c>
      <c r="AC28" s="29">
        <f t="shared" si="4"/>
        <v>3109</v>
      </c>
      <c r="AD28" s="29">
        <f t="shared" si="5"/>
        <v>15602</v>
      </c>
      <c r="AE28" s="29">
        <v>2761</v>
      </c>
      <c r="AF28" s="63">
        <v>13425</v>
      </c>
      <c r="AG28" s="29">
        <f t="shared" si="24"/>
        <v>2526</v>
      </c>
      <c r="AH28" s="63">
        <f t="shared" si="25"/>
        <v>12284</v>
      </c>
      <c r="AI28" s="70">
        <f t="shared" si="13"/>
        <v>1</v>
      </c>
      <c r="AJ28" s="70">
        <f t="shared" si="14"/>
        <v>1</v>
      </c>
      <c r="AK28" s="70">
        <f t="shared" si="10"/>
        <v>1</v>
      </c>
      <c r="AL28" s="138">
        <f t="shared" si="11"/>
        <v>1</v>
      </c>
      <c r="AM28" s="15"/>
    </row>
    <row r="29" spans="1:40" s="71" customFormat="1" ht="61.8" customHeight="1">
      <c r="A29" s="14">
        <v>18</v>
      </c>
      <c r="B29" s="117" t="s">
        <v>40</v>
      </c>
      <c r="C29" s="118">
        <v>0</v>
      </c>
      <c r="D29" s="119">
        <v>0</v>
      </c>
      <c r="E29" s="87">
        <v>0</v>
      </c>
      <c r="F29" s="29">
        <v>0</v>
      </c>
      <c r="G29" s="87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f t="shared" si="12"/>
        <v>0</v>
      </c>
      <c r="N29" s="29">
        <f t="shared" si="1"/>
        <v>0</v>
      </c>
      <c r="O29" s="29">
        <v>0</v>
      </c>
      <c r="P29" s="63">
        <v>0</v>
      </c>
      <c r="Q29" s="29">
        <f t="shared" si="22"/>
        <v>0</v>
      </c>
      <c r="R29" s="63">
        <f t="shared" si="23"/>
        <v>0</v>
      </c>
      <c r="S29" s="33">
        <v>0</v>
      </c>
      <c r="T29" s="34">
        <v>0</v>
      </c>
      <c r="U29" s="145">
        <v>0</v>
      </c>
      <c r="V29" s="158">
        <v>0</v>
      </c>
      <c r="W29" s="12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f t="shared" si="4"/>
        <v>0</v>
      </c>
      <c r="AD29" s="29">
        <f t="shared" si="5"/>
        <v>0</v>
      </c>
      <c r="AE29" s="29">
        <v>0</v>
      </c>
      <c r="AF29" s="63">
        <v>0</v>
      </c>
      <c r="AG29" s="29">
        <f t="shared" si="24"/>
        <v>0</v>
      </c>
      <c r="AH29" s="63">
        <f t="shared" si="25"/>
        <v>0</v>
      </c>
      <c r="AI29" s="70">
        <v>0</v>
      </c>
      <c r="AJ29" s="70">
        <v>0</v>
      </c>
      <c r="AK29" s="70">
        <v>0</v>
      </c>
      <c r="AL29" s="138">
        <v>0</v>
      </c>
      <c r="AM29" s="15"/>
    </row>
    <row r="30" spans="1:40" s="71" customFormat="1" ht="61.8" customHeight="1">
      <c r="A30" s="14">
        <v>19</v>
      </c>
      <c r="B30" s="59" t="s">
        <v>41</v>
      </c>
      <c r="C30" s="30">
        <v>2</v>
      </c>
      <c r="D30" s="31">
        <v>10</v>
      </c>
      <c r="E30" s="87">
        <v>0</v>
      </c>
      <c r="F30" s="29">
        <v>0</v>
      </c>
      <c r="G30" s="87">
        <v>2</v>
      </c>
      <c r="H30" s="29">
        <v>10</v>
      </c>
      <c r="I30" s="29">
        <v>13</v>
      </c>
      <c r="J30" s="29">
        <v>72</v>
      </c>
      <c r="K30" s="29">
        <v>2</v>
      </c>
      <c r="L30" s="29">
        <v>10</v>
      </c>
      <c r="M30" s="29">
        <f t="shared" si="12"/>
        <v>17</v>
      </c>
      <c r="N30" s="29">
        <f t="shared" si="1"/>
        <v>92</v>
      </c>
      <c r="O30" s="29">
        <v>17</v>
      </c>
      <c r="P30" s="63">
        <v>92</v>
      </c>
      <c r="Q30" s="29">
        <f t="shared" si="22"/>
        <v>17</v>
      </c>
      <c r="R30" s="63">
        <f t="shared" si="23"/>
        <v>92</v>
      </c>
      <c r="S30" s="33">
        <v>0</v>
      </c>
      <c r="T30" s="34">
        <v>0</v>
      </c>
      <c r="U30" s="145">
        <v>0</v>
      </c>
      <c r="V30" s="158">
        <v>0</v>
      </c>
      <c r="W30" s="120">
        <v>0</v>
      </c>
      <c r="X30" s="29">
        <v>0</v>
      </c>
      <c r="Y30" s="29">
        <v>13</v>
      </c>
      <c r="Z30" s="29">
        <v>72</v>
      </c>
      <c r="AA30" s="29">
        <v>0</v>
      </c>
      <c r="AB30" s="29">
        <v>0</v>
      </c>
      <c r="AC30" s="29">
        <f t="shared" si="4"/>
        <v>13</v>
      </c>
      <c r="AD30" s="29">
        <f t="shared" si="5"/>
        <v>72</v>
      </c>
      <c r="AE30" s="29">
        <v>13</v>
      </c>
      <c r="AF30" s="63">
        <v>72</v>
      </c>
      <c r="AG30" s="29">
        <f t="shared" si="24"/>
        <v>13</v>
      </c>
      <c r="AH30" s="63">
        <f t="shared" si="25"/>
        <v>72</v>
      </c>
      <c r="AI30" s="70">
        <v>0</v>
      </c>
      <c r="AJ30" s="70">
        <v>0</v>
      </c>
      <c r="AK30" s="70">
        <f t="shared" si="10"/>
        <v>0.76470588235294112</v>
      </c>
      <c r="AL30" s="138">
        <f t="shared" si="11"/>
        <v>0.78260869565217395</v>
      </c>
      <c r="AM30" s="15"/>
    </row>
    <row r="31" spans="1:40" s="71" customFormat="1" ht="61.8" customHeight="1">
      <c r="A31" s="14">
        <v>20</v>
      </c>
      <c r="B31" s="59" t="s">
        <v>42</v>
      </c>
      <c r="C31" s="30">
        <v>0</v>
      </c>
      <c r="D31" s="31">
        <v>0</v>
      </c>
      <c r="E31" s="87">
        <v>270</v>
      </c>
      <c r="F31" s="87">
        <v>195.03649999999965</v>
      </c>
      <c r="G31" s="87">
        <v>154</v>
      </c>
      <c r="H31" s="87">
        <v>194</v>
      </c>
      <c r="I31" s="87">
        <v>0</v>
      </c>
      <c r="J31" s="87">
        <v>0</v>
      </c>
      <c r="K31" s="87">
        <v>0</v>
      </c>
      <c r="L31" s="87">
        <v>0</v>
      </c>
      <c r="M31" s="87">
        <f t="shared" si="12"/>
        <v>538</v>
      </c>
      <c r="N31" s="87">
        <f t="shared" si="1"/>
        <v>927.03649999999971</v>
      </c>
      <c r="O31" s="87">
        <v>268</v>
      </c>
      <c r="P31" s="87">
        <v>732</v>
      </c>
      <c r="Q31" s="87">
        <v>268</v>
      </c>
      <c r="R31" s="87">
        <v>732</v>
      </c>
      <c r="S31" s="87">
        <v>0</v>
      </c>
      <c r="T31" s="87">
        <v>0</v>
      </c>
      <c r="U31" s="87">
        <v>0</v>
      </c>
      <c r="V31" s="87">
        <v>0</v>
      </c>
      <c r="W31" s="87">
        <v>267</v>
      </c>
      <c r="X31" s="87">
        <v>174.16910999999965</v>
      </c>
      <c r="Y31" s="29">
        <v>0</v>
      </c>
      <c r="Z31" s="29">
        <v>0</v>
      </c>
      <c r="AA31" s="29">
        <v>0</v>
      </c>
      <c r="AB31" s="29">
        <v>0</v>
      </c>
      <c r="AC31" s="29">
        <f t="shared" si="4"/>
        <v>444</v>
      </c>
      <c r="AD31" s="29">
        <f t="shared" si="5"/>
        <v>440.16910999999965</v>
      </c>
      <c r="AE31" s="29">
        <v>177</v>
      </c>
      <c r="AF31" s="63">
        <v>266</v>
      </c>
      <c r="AG31" s="29">
        <v>177</v>
      </c>
      <c r="AH31" s="63">
        <v>266</v>
      </c>
      <c r="AI31" s="70">
        <f t="shared" si="13"/>
        <v>0.98888888888888893</v>
      </c>
      <c r="AJ31" s="70">
        <f t="shared" si="13"/>
        <v>0.89300777034042322</v>
      </c>
      <c r="AK31" s="70">
        <f t="shared" si="10"/>
        <v>0.82527881040892193</v>
      </c>
      <c r="AL31" s="138">
        <f t="shared" si="11"/>
        <v>0.47481313842550943</v>
      </c>
      <c r="AM31" s="15"/>
    </row>
    <row r="32" spans="1:40" s="72" customFormat="1" ht="61.8" customHeight="1">
      <c r="A32" s="14">
        <v>21</v>
      </c>
      <c r="B32" s="59" t="s">
        <v>43</v>
      </c>
      <c r="C32" s="39">
        <v>0</v>
      </c>
      <c r="D32" s="34">
        <v>0</v>
      </c>
      <c r="E32" s="87">
        <v>47607</v>
      </c>
      <c r="F32" s="29">
        <v>17934.478060000001</v>
      </c>
      <c r="G32" s="87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f t="shared" si="12"/>
        <v>47607</v>
      </c>
      <c r="N32" s="29">
        <f t="shared" si="1"/>
        <v>17934.478060000001</v>
      </c>
      <c r="O32" s="29">
        <v>0</v>
      </c>
      <c r="P32" s="63">
        <v>0</v>
      </c>
      <c r="Q32" s="29">
        <f t="shared" si="22"/>
        <v>0</v>
      </c>
      <c r="R32" s="63">
        <f t="shared" si="23"/>
        <v>0</v>
      </c>
      <c r="S32" s="33">
        <v>0</v>
      </c>
      <c r="T32" s="34">
        <v>0</v>
      </c>
      <c r="U32" s="145">
        <v>0</v>
      </c>
      <c r="V32" s="158">
        <v>0</v>
      </c>
      <c r="W32" s="120">
        <v>47607</v>
      </c>
      <c r="X32" s="29">
        <v>17934.478060000001</v>
      </c>
      <c r="Y32" s="29">
        <v>0</v>
      </c>
      <c r="Z32" s="29">
        <v>0</v>
      </c>
      <c r="AA32" s="29">
        <v>0</v>
      </c>
      <c r="AB32" s="29">
        <v>0</v>
      </c>
      <c r="AC32" s="29">
        <f t="shared" si="4"/>
        <v>47607</v>
      </c>
      <c r="AD32" s="29">
        <f t="shared" si="5"/>
        <v>17934.478060000001</v>
      </c>
      <c r="AE32" s="29">
        <v>0</v>
      </c>
      <c r="AF32" s="63">
        <v>0</v>
      </c>
      <c r="AG32" s="29">
        <f t="shared" si="24"/>
        <v>47607</v>
      </c>
      <c r="AH32" s="63">
        <f t="shared" si="25"/>
        <v>17934.478060000001</v>
      </c>
      <c r="AI32" s="70">
        <f t="shared" si="13"/>
        <v>1</v>
      </c>
      <c r="AJ32" s="70">
        <f t="shared" si="14"/>
        <v>1</v>
      </c>
      <c r="AK32" s="70">
        <f t="shared" si="10"/>
        <v>1</v>
      </c>
      <c r="AL32" s="138">
        <f t="shared" si="11"/>
        <v>1</v>
      </c>
      <c r="AM32" s="57"/>
    </row>
    <row r="33" spans="1:40" s="71" customFormat="1" ht="61.8" customHeight="1">
      <c r="A33" s="14">
        <v>22</v>
      </c>
      <c r="B33" s="59" t="s">
        <v>44</v>
      </c>
      <c r="C33" s="30">
        <v>0</v>
      </c>
      <c r="D33" s="31">
        <v>0</v>
      </c>
      <c r="E33" s="87">
        <v>0</v>
      </c>
      <c r="F33" s="29">
        <v>0</v>
      </c>
      <c r="G33" s="87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f t="shared" si="12"/>
        <v>0</v>
      </c>
      <c r="N33" s="29">
        <f t="shared" si="1"/>
        <v>0</v>
      </c>
      <c r="O33" s="29">
        <v>0</v>
      </c>
      <c r="P33" s="63">
        <v>0</v>
      </c>
      <c r="Q33" s="29">
        <f t="shared" si="22"/>
        <v>0</v>
      </c>
      <c r="R33" s="63">
        <f t="shared" si="23"/>
        <v>0</v>
      </c>
      <c r="S33" s="33">
        <v>0</v>
      </c>
      <c r="T33" s="34">
        <v>0</v>
      </c>
      <c r="U33" s="145">
        <v>0</v>
      </c>
      <c r="V33" s="158">
        <v>0</v>
      </c>
      <c r="W33" s="12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f t="shared" si="4"/>
        <v>0</v>
      </c>
      <c r="AD33" s="29">
        <f t="shared" si="5"/>
        <v>0</v>
      </c>
      <c r="AE33" s="29">
        <v>0</v>
      </c>
      <c r="AF33" s="63">
        <v>0</v>
      </c>
      <c r="AG33" s="29">
        <f t="shared" si="24"/>
        <v>0</v>
      </c>
      <c r="AH33" s="63">
        <f t="shared" si="25"/>
        <v>0</v>
      </c>
      <c r="AI33" s="70">
        <v>0</v>
      </c>
      <c r="AJ33" s="70">
        <v>0</v>
      </c>
      <c r="AK33" s="70">
        <v>0</v>
      </c>
      <c r="AL33" s="138">
        <v>0</v>
      </c>
      <c r="AM33" s="15"/>
    </row>
    <row r="34" spans="1:40" s="71" customFormat="1" ht="61.8" customHeight="1">
      <c r="A34" s="14">
        <v>23</v>
      </c>
      <c r="B34" s="59" t="s">
        <v>45</v>
      </c>
      <c r="C34" s="30">
        <v>0</v>
      </c>
      <c r="D34" s="31">
        <v>0</v>
      </c>
      <c r="E34" s="87">
        <v>0</v>
      </c>
      <c r="F34" s="29">
        <v>0</v>
      </c>
      <c r="G34" s="87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f t="shared" si="12"/>
        <v>0</v>
      </c>
      <c r="N34" s="29">
        <f t="shared" si="1"/>
        <v>0</v>
      </c>
      <c r="O34" s="29">
        <v>0</v>
      </c>
      <c r="P34" s="63">
        <v>0</v>
      </c>
      <c r="Q34" s="29">
        <f t="shared" si="22"/>
        <v>0</v>
      </c>
      <c r="R34" s="63">
        <f t="shared" si="23"/>
        <v>0</v>
      </c>
      <c r="S34" s="33">
        <v>0</v>
      </c>
      <c r="T34" s="34">
        <v>0</v>
      </c>
      <c r="U34" s="145">
        <v>0</v>
      </c>
      <c r="V34" s="158">
        <v>0</v>
      </c>
      <c r="W34" s="12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f t="shared" si="4"/>
        <v>0</v>
      </c>
      <c r="AD34" s="29">
        <f t="shared" si="5"/>
        <v>0</v>
      </c>
      <c r="AE34" s="29">
        <v>0</v>
      </c>
      <c r="AF34" s="63">
        <v>0</v>
      </c>
      <c r="AG34" s="29">
        <f t="shared" si="24"/>
        <v>0</v>
      </c>
      <c r="AH34" s="63">
        <f t="shared" si="25"/>
        <v>0</v>
      </c>
      <c r="AI34" s="70">
        <v>0</v>
      </c>
      <c r="AJ34" s="70">
        <v>0</v>
      </c>
      <c r="AK34" s="70">
        <v>0</v>
      </c>
      <c r="AL34" s="138">
        <v>0</v>
      </c>
      <c r="AM34" s="15"/>
    </row>
    <row r="35" spans="1:40" s="16" customFormat="1" ht="61.8" customHeight="1">
      <c r="A35" s="14">
        <v>24</v>
      </c>
      <c r="B35" s="59" t="s">
        <v>46</v>
      </c>
      <c r="C35" s="30">
        <v>0</v>
      </c>
      <c r="D35" s="31">
        <v>0</v>
      </c>
      <c r="E35" s="87">
        <v>0</v>
      </c>
      <c r="F35" s="29">
        <v>0</v>
      </c>
      <c r="G35" s="87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f t="shared" si="12"/>
        <v>0</v>
      </c>
      <c r="N35" s="29">
        <f t="shared" si="1"/>
        <v>0</v>
      </c>
      <c r="O35" s="29">
        <v>0</v>
      </c>
      <c r="P35" s="63">
        <v>0</v>
      </c>
      <c r="Q35" s="29">
        <f t="shared" si="22"/>
        <v>0</v>
      </c>
      <c r="R35" s="63">
        <f t="shared" si="23"/>
        <v>0</v>
      </c>
      <c r="S35" s="33">
        <v>0</v>
      </c>
      <c r="T35" s="34">
        <v>0</v>
      </c>
      <c r="U35" s="145">
        <v>0</v>
      </c>
      <c r="V35" s="158">
        <v>0</v>
      </c>
      <c r="W35" s="120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f t="shared" si="4"/>
        <v>0</v>
      </c>
      <c r="AD35" s="29">
        <f t="shared" si="5"/>
        <v>0</v>
      </c>
      <c r="AE35" s="29">
        <v>0</v>
      </c>
      <c r="AF35" s="63">
        <v>0</v>
      </c>
      <c r="AG35" s="29">
        <f t="shared" si="24"/>
        <v>0</v>
      </c>
      <c r="AH35" s="63">
        <f t="shared" si="25"/>
        <v>0</v>
      </c>
      <c r="AI35" s="70">
        <v>0</v>
      </c>
      <c r="AJ35" s="70">
        <v>0</v>
      </c>
      <c r="AK35" s="70">
        <v>0</v>
      </c>
      <c r="AL35" s="138">
        <v>0</v>
      </c>
      <c r="AM35" s="15"/>
      <c r="AN35" s="15"/>
    </row>
    <row r="36" spans="1:40" s="71" customFormat="1" ht="61.8" customHeight="1">
      <c r="A36" s="14">
        <v>25</v>
      </c>
      <c r="B36" s="59" t="s">
        <v>47</v>
      </c>
      <c r="C36" s="30">
        <v>0</v>
      </c>
      <c r="D36" s="31">
        <v>0</v>
      </c>
      <c r="E36" s="87">
        <v>0</v>
      </c>
      <c r="F36" s="29">
        <v>0</v>
      </c>
      <c r="G36" s="87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f t="shared" si="12"/>
        <v>0</v>
      </c>
      <c r="N36" s="29">
        <f t="shared" si="1"/>
        <v>0</v>
      </c>
      <c r="O36" s="29">
        <v>0</v>
      </c>
      <c r="P36" s="63">
        <v>0</v>
      </c>
      <c r="Q36" s="29">
        <f t="shared" si="22"/>
        <v>0</v>
      </c>
      <c r="R36" s="63">
        <f t="shared" si="23"/>
        <v>0</v>
      </c>
      <c r="S36" s="33">
        <v>0</v>
      </c>
      <c r="T36" s="34">
        <v>0</v>
      </c>
      <c r="U36" s="145">
        <v>0</v>
      </c>
      <c r="V36" s="158">
        <v>0</v>
      </c>
      <c r="W36" s="120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f t="shared" si="4"/>
        <v>0</v>
      </c>
      <c r="AD36" s="29">
        <f t="shared" si="5"/>
        <v>0</v>
      </c>
      <c r="AE36" s="29">
        <v>0</v>
      </c>
      <c r="AF36" s="63">
        <v>0</v>
      </c>
      <c r="AG36" s="29">
        <f t="shared" si="24"/>
        <v>0</v>
      </c>
      <c r="AH36" s="63">
        <f t="shared" si="25"/>
        <v>0</v>
      </c>
      <c r="AI36" s="70">
        <v>0</v>
      </c>
      <c r="AJ36" s="70">
        <v>0</v>
      </c>
      <c r="AK36" s="70">
        <v>0</v>
      </c>
      <c r="AL36" s="138">
        <v>0</v>
      </c>
      <c r="AM36" s="15"/>
    </row>
    <row r="37" spans="1:40" s="22" customFormat="1" ht="61.8" customHeight="1" thickBot="1">
      <c r="A37" s="17">
        <v>26</v>
      </c>
      <c r="B37" s="59" t="s">
        <v>48</v>
      </c>
      <c r="C37" s="39">
        <v>0</v>
      </c>
      <c r="D37" s="48">
        <v>0</v>
      </c>
      <c r="E37" s="39">
        <v>0</v>
      </c>
      <c r="F37" s="32">
        <v>0</v>
      </c>
      <c r="G37" s="39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f t="shared" si="12"/>
        <v>0</v>
      </c>
      <c r="N37" s="32">
        <f t="shared" si="1"/>
        <v>0</v>
      </c>
      <c r="O37" s="32">
        <v>0</v>
      </c>
      <c r="P37" s="114">
        <v>0</v>
      </c>
      <c r="Q37" s="32">
        <f t="shared" si="22"/>
        <v>0</v>
      </c>
      <c r="R37" s="114">
        <f t="shared" si="23"/>
        <v>0</v>
      </c>
      <c r="S37" s="33">
        <v>0</v>
      </c>
      <c r="T37" s="34">
        <v>0</v>
      </c>
      <c r="U37" s="146">
        <v>0</v>
      </c>
      <c r="V37" s="159">
        <v>0</v>
      </c>
      <c r="W37" s="33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f t="shared" si="4"/>
        <v>0</v>
      </c>
      <c r="AD37" s="32">
        <f t="shared" si="5"/>
        <v>0</v>
      </c>
      <c r="AE37" s="32">
        <v>0</v>
      </c>
      <c r="AF37" s="114">
        <v>0</v>
      </c>
      <c r="AG37" s="32">
        <f t="shared" si="24"/>
        <v>0</v>
      </c>
      <c r="AH37" s="114">
        <f t="shared" si="25"/>
        <v>0</v>
      </c>
      <c r="AI37" s="77">
        <v>0</v>
      </c>
      <c r="AJ37" s="77">
        <v>0</v>
      </c>
      <c r="AK37" s="77">
        <v>0</v>
      </c>
      <c r="AL37" s="171">
        <v>0</v>
      </c>
      <c r="AM37" s="57"/>
      <c r="AN37" s="57"/>
    </row>
    <row r="38" spans="1:40" s="16" customFormat="1" ht="61.8" customHeight="1" thickBot="1">
      <c r="A38" s="18"/>
      <c r="B38" s="172" t="s">
        <v>5</v>
      </c>
      <c r="C38" s="173">
        <f t="shared" ref="C38:L38" si="26">SUM(C24:C37)</f>
        <v>2562</v>
      </c>
      <c r="D38" s="174">
        <f t="shared" si="26"/>
        <v>10914</v>
      </c>
      <c r="E38" s="139">
        <f t="shared" ref="E38:F38" si="27">SUM(E24:E37)</f>
        <v>66909</v>
      </c>
      <c r="F38" s="140">
        <f t="shared" si="27"/>
        <v>27564.194510300011</v>
      </c>
      <c r="G38" s="139">
        <f t="shared" si="26"/>
        <v>16670</v>
      </c>
      <c r="H38" s="140">
        <f t="shared" si="26"/>
        <v>12658</v>
      </c>
      <c r="I38" s="140">
        <f t="shared" si="26"/>
        <v>12546</v>
      </c>
      <c r="J38" s="140">
        <f t="shared" si="26"/>
        <v>24128</v>
      </c>
      <c r="K38" s="140">
        <f t="shared" si="26"/>
        <v>2562</v>
      </c>
      <c r="L38" s="140">
        <f t="shared" si="26"/>
        <v>10914</v>
      </c>
      <c r="M38" s="175">
        <f t="shared" si="12"/>
        <v>98801</v>
      </c>
      <c r="N38" s="175">
        <f t="shared" si="1"/>
        <v>75802.194510300003</v>
      </c>
      <c r="O38" s="140">
        <v>31892</v>
      </c>
      <c r="P38" s="141">
        <v>48238</v>
      </c>
      <c r="Q38" s="140">
        <f t="shared" ref="Q38:AB38" si="28">SUM(Q24:Q37)</f>
        <v>31892</v>
      </c>
      <c r="R38" s="141">
        <f t="shared" si="28"/>
        <v>48238</v>
      </c>
      <c r="S38" s="142">
        <f t="shared" si="28"/>
        <v>1824</v>
      </c>
      <c r="T38" s="143">
        <f t="shared" si="28"/>
        <v>6656</v>
      </c>
      <c r="U38" s="149">
        <f t="shared" ref="U38:V38" si="29">SUM(U24:U37)</f>
        <v>16513</v>
      </c>
      <c r="V38" s="163">
        <f t="shared" si="29"/>
        <v>12447</v>
      </c>
      <c r="W38" s="142">
        <f t="shared" si="28"/>
        <v>66904</v>
      </c>
      <c r="X38" s="140">
        <f t="shared" si="28"/>
        <v>27533.44022030001</v>
      </c>
      <c r="Y38" s="140">
        <f t="shared" si="28"/>
        <v>11574</v>
      </c>
      <c r="Z38" s="140">
        <f t="shared" si="28"/>
        <v>18947</v>
      </c>
      <c r="AA38" s="140">
        <f t="shared" si="28"/>
        <v>1824</v>
      </c>
      <c r="AB38" s="140">
        <f t="shared" si="28"/>
        <v>6656</v>
      </c>
      <c r="AC38" s="175">
        <f t="shared" si="4"/>
        <v>96992</v>
      </c>
      <c r="AD38" s="175">
        <f t="shared" si="5"/>
        <v>65849.440220300006</v>
      </c>
      <c r="AE38" s="140">
        <v>30088</v>
      </c>
      <c r="AF38" s="141">
        <v>38316</v>
      </c>
      <c r="AG38" s="140">
        <f t="shared" ref="AG38:AH38" si="30">SUM(AG24:AG37)</f>
        <v>80212</v>
      </c>
      <c r="AH38" s="141">
        <f t="shared" si="30"/>
        <v>53228.271110300011</v>
      </c>
      <c r="AI38" s="176">
        <f t="shared" si="13"/>
        <v>0.99992527163759737</v>
      </c>
      <c r="AJ38" s="176">
        <f t="shared" si="14"/>
        <v>0.99888426668921859</v>
      </c>
      <c r="AK38" s="76">
        <f t="shared" si="10"/>
        <v>0.98169046871995225</v>
      </c>
      <c r="AL38" s="122">
        <f t="shared" si="11"/>
        <v>0.86870097423567838</v>
      </c>
      <c r="AM38" s="15"/>
      <c r="AN38" s="15"/>
    </row>
    <row r="39" spans="1:40" s="16" customFormat="1" ht="61.8" customHeight="1" thickBot="1">
      <c r="A39" s="101" t="s">
        <v>16</v>
      </c>
      <c r="B39" s="102" t="s">
        <v>6</v>
      </c>
      <c r="C39" s="103"/>
      <c r="D39" s="104"/>
      <c r="E39" s="105"/>
      <c r="F39" s="106"/>
      <c r="G39" s="105"/>
      <c r="H39" s="106"/>
      <c r="I39" s="106"/>
      <c r="J39" s="106"/>
      <c r="K39" s="106"/>
      <c r="L39" s="106"/>
      <c r="M39" s="107"/>
      <c r="N39" s="107"/>
      <c r="O39" s="106"/>
      <c r="P39" s="108"/>
      <c r="Q39" s="106"/>
      <c r="R39" s="108"/>
      <c r="S39" s="109"/>
      <c r="T39" s="110"/>
      <c r="U39" s="150"/>
      <c r="V39" s="164"/>
      <c r="W39" s="109"/>
      <c r="X39" s="106"/>
      <c r="Y39" s="106"/>
      <c r="Z39" s="106"/>
      <c r="AA39" s="106"/>
      <c r="AB39" s="106"/>
      <c r="AC39" s="107"/>
      <c r="AD39" s="107"/>
      <c r="AE39" s="111"/>
      <c r="AF39" s="112"/>
      <c r="AG39" s="111"/>
      <c r="AH39" s="112"/>
      <c r="AI39" s="113"/>
      <c r="AJ39" s="113"/>
      <c r="AK39" s="113"/>
      <c r="AL39" s="125"/>
      <c r="AM39" s="15"/>
      <c r="AN39" s="15"/>
    </row>
    <row r="40" spans="1:40" s="71" customFormat="1" ht="61.8" customHeight="1" thickBot="1">
      <c r="A40" s="90">
        <v>27</v>
      </c>
      <c r="B40" s="126" t="s">
        <v>49</v>
      </c>
      <c r="C40" s="127">
        <v>1026</v>
      </c>
      <c r="D40" s="128">
        <v>1245</v>
      </c>
      <c r="E40" s="129">
        <v>6269</v>
      </c>
      <c r="F40" s="107">
        <v>6186.6600000000335</v>
      </c>
      <c r="G40" s="129">
        <v>2660</v>
      </c>
      <c r="H40" s="107">
        <v>3104</v>
      </c>
      <c r="I40" s="107">
        <v>2271</v>
      </c>
      <c r="J40" s="107">
        <v>2795</v>
      </c>
      <c r="K40" s="107">
        <v>1026</v>
      </c>
      <c r="L40" s="107">
        <v>1245</v>
      </c>
      <c r="M40" s="107">
        <f t="shared" si="12"/>
        <v>12226</v>
      </c>
      <c r="N40" s="107">
        <f t="shared" si="1"/>
        <v>13330.660000000033</v>
      </c>
      <c r="O40" s="107">
        <v>5957</v>
      </c>
      <c r="P40" s="130">
        <v>7144</v>
      </c>
      <c r="Q40" s="107">
        <f t="shared" ref="Q40" si="31">K40+I40+G40</f>
        <v>5957</v>
      </c>
      <c r="R40" s="130">
        <f t="shared" ref="R40" si="32">L40+J40+H40</f>
        <v>7144</v>
      </c>
      <c r="S40" s="131">
        <v>1026</v>
      </c>
      <c r="T40" s="132">
        <v>1245</v>
      </c>
      <c r="U40" s="151">
        <v>2660</v>
      </c>
      <c r="V40" s="165">
        <v>3104</v>
      </c>
      <c r="W40" s="131">
        <v>6269</v>
      </c>
      <c r="X40" s="107">
        <v>6186.6600000000335</v>
      </c>
      <c r="Y40" s="107">
        <v>12226</v>
      </c>
      <c r="Z40" s="107">
        <v>13331.430000000024</v>
      </c>
      <c r="AA40" s="107">
        <v>1026</v>
      </c>
      <c r="AB40" s="107">
        <v>1245</v>
      </c>
      <c r="AC40" s="107">
        <f t="shared" si="4"/>
        <v>12226</v>
      </c>
      <c r="AD40" s="107">
        <f t="shared" si="5"/>
        <v>13330.660000000033</v>
      </c>
      <c r="AE40" s="107">
        <v>5957</v>
      </c>
      <c r="AF40" s="130">
        <v>7144</v>
      </c>
      <c r="AG40" s="107">
        <f t="shared" ref="AG40" si="33">Y40+AA40+W40</f>
        <v>19521</v>
      </c>
      <c r="AH40" s="130">
        <f t="shared" ref="AH40" si="34">Z40+AB40+X40</f>
        <v>20763.090000000058</v>
      </c>
      <c r="AI40" s="113">
        <f t="shared" si="13"/>
        <v>1</v>
      </c>
      <c r="AJ40" s="113">
        <f t="shared" si="14"/>
        <v>1</v>
      </c>
      <c r="AK40" s="113">
        <f t="shared" si="10"/>
        <v>1</v>
      </c>
      <c r="AL40" s="125">
        <f t="shared" si="11"/>
        <v>1</v>
      </c>
      <c r="AM40" s="15"/>
    </row>
    <row r="41" spans="1:40" s="16" customFormat="1" ht="61.8" customHeight="1" thickBot="1">
      <c r="A41" s="18"/>
      <c r="B41" s="19" t="s">
        <v>5</v>
      </c>
      <c r="C41" s="40">
        <f t="shared" ref="C41:AB41" si="35">SUM(C40:C40)</f>
        <v>1026</v>
      </c>
      <c r="D41" s="47">
        <f t="shared" si="35"/>
        <v>1245</v>
      </c>
      <c r="E41" s="40">
        <f t="shared" ref="E41:F41" si="36">SUM(E40:E40)</f>
        <v>6269</v>
      </c>
      <c r="F41" s="37">
        <f t="shared" si="36"/>
        <v>6186.6600000000335</v>
      </c>
      <c r="G41" s="40">
        <f t="shared" si="35"/>
        <v>2660</v>
      </c>
      <c r="H41" s="37">
        <f t="shared" si="35"/>
        <v>3104</v>
      </c>
      <c r="I41" s="37">
        <f t="shared" si="35"/>
        <v>2271</v>
      </c>
      <c r="J41" s="37">
        <f t="shared" si="35"/>
        <v>2795</v>
      </c>
      <c r="K41" s="37">
        <f t="shared" si="35"/>
        <v>1026</v>
      </c>
      <c r="L41" s="37">
        <f t="shared" si="35"/>
        <v>1245</v>
      </c>
      <c r="M41" s="75">
        <f t="shared" si="12"/>
        <v>12226</v>
      </c>
      <c r="N41" s="75">
        <f t="shared" si="1"/>
        <v>13330.660000000033</v>
      </c>
      <c r="O41" s="37">
        <v>5957</v>
      </c>
      <c r="P41" s="64">
        <v>7144</v>
      </c>
      <c r="Q41" s="37">
        <f t="shared" si="35"/>
        <v>5957</v>
      </c>
      <c r="R41" s="64">
        <f t="shared" si="35"/>
        <v>7144</v>
      </c>
      <c r="S41" s="60">
        <f t="shared" si="35"/>
        <v>1026</v>
      </c>
      <c r="T41" s="47">
        <f t="shared" si="35"/>
        <v>1245</v>
      </c>
      <c r="U41" s="147">
        <f t="shared" ref="U41:V41" si="37">SUM(U40:U40)</f>
        <v>2660</v>
      </c>
      <c r="V41" s="160">
        <f t="shared" si="37"/>
        <v>3104</v>
      </c>
      <c r="W41" s="60">
        <f t="shared" si="35"/>
        <v>6269</v>
      </c>
      <c r="X41" s="37">
        <f t="shared" si="35"/>
        <v>6186.6600000000335</v>
      </c>
      <c r="Y41" s="37">
        <f t="shared" si="35"/>
        <v>12226</v>
      </c>
      <c r="Z41" s="37">
        <f t="shared" si="35"/>
        <v>13331.430000000024</v>
      </c>
      <c r="AA41" s="37">
        <f t="shared" si="35"/>
        <v>1026</v>
      </c>
      <c r="AB41" s="37">
        <f t="shared" si="35"/>
        <v>1245</v>
      </c>
      <c r="AC41" s="75">
        <f t="shared" si="4"/>
        <v>12226</v>
      </c>
      <c r="AD41" s="75">
        <f t="shared" si="5"/>
        <v>13330.660000000033</v>
      </c>
      <c r="AE41" s="37">
        <v>5957</v>
      </c>
      <c r="AF41" s="64">
        <v>7144</v>
      </c>
      <c r="AG41" s="37">
        <f t="shared" ref="AG41:AH41" si="38">SUM(AG40:AG40)</f>
        <v>19521</v>
      </c>
      <c r="AH41" s="64">
        <f t="shared" si="38"/>
        <v>20763.090000000058</v>
      </c>
      <c r="AI41" s="76">
        <f t="shared" si="13"/>
        <v>1</v>
      </c>
      <c r="AJ41" s="76">
        <f t="shared" si="14"/>
        <v>1</v>
      </c>
      <c r="AK41" s="76">
        <f t="shared" si="10"/>
        <v>1</v>
      </c>
      <c r="AL41" s="122">
        <f t="shared" si="11"/>
        <v>1</v>
      </c>
      <c r="AM41" s="15"/>
      <c r="AN41" s="15"/>
    </row>
    <row r="42" spans="1:40" s="16" customFormat="1" ht="61.8" customHeight="1">
      <c r="A42" s="20" t="s">
        <v>17</v>
      </c>
      <c r="B42" s="91" t="s">
        <v>7</v>
      </c>
      <c r="C42" s="92"/>
      <c r="D42" s="93"/>
      <c r="E42" s="94"/>
      <c r="F42" s="95"/>
      <c r="G42" s="94"/>
      <c r="H42" s="95"/>
      <c r="I42" s="95"/>
      <c r="J42" s="95"/>
      <c r="K42" s="95"/>
      <c r="L42" s="95"/>
      <c r="M42" s="73"/>
      <c r="N42" s="73"/>
      <c r="O42" s="95"/>
      <c r="P42" s="96"/>
      <c r="Q42" s="95"/>
      <c r="R42" s="96"/>
      <c r="S42" s="97"/>
      <c r="T42" s="98"/>
      <c r="U42" s="152"/>
      <c r="V42" s="166"/>
      <c r="W42" s="97"/>
      <c r="X42" s="95"/>
      <c r="Y42" s="95"/>
      <c r="Z42" s="95"/>
      <c r="AA42" s="95"/>
      <c r="AB42" s="95"/>
      <c r="AC42" s="73"/>
      <c r="AD42" s="73"/>
      <c r="AE42" s="99"/>
      <c r="AF42" s="100"/>
      <c r="AG42" s="99"/>
      <c r="AH42" s="100"/>
      <c r="AI42" s="74"/>
      <c r="AJ42" s="74"/>
      <c r="AK42" s="74"/>
      <c r="AL42" s="238"/>
      <c r="AM42" s="15"/>
      <c r="AN42" s="15"/>
    </row>
    <row r="43" spans="1:40" s="16" customFormat="1" ht="61.8" customHeight="1" thickBot="1">
      <c r="A43" s="17">
        <v>28</v>
      </c>
      <c r="B43" s="59" t="s">
        <v>50</v>
      </c>
      <c r="C43" s="30">
        <v>2</v>
      </c>
      <c r="D43" s="49">
        <v>1</v>
      </c>
      <c r="E43" s="39">
        <v>13</v>
      </c>
      <c r="F43" s="32">
        <v>451.58</v>
      </c>
      <c r="G43" s="39">
        <v>300</v>
      </c>
      <c r="H43" s="32">
        <v>355</v>
      </c>
      <c r="I43" s="32">
        <v>6</v>
      </c>
      <c r="J43" s="32">
        <v>3</v>
      </c>
      <c r="K43" s="32">
        <v>2</v>
      </c>
      <c r="L43" s="32">
        <v>1</v>
      </c>
      <c r="M43" s="32">
        <f t="shared" si="12"/>
        <v>321</v>
      </c>
      <c r="N43" s="32">
        <f t="shared" si="1"/>
        <v>810.57999999999993</v>
      </c>
      <c r="O43" s="32">
        <v>308</v>
      </c>
      <c r="P43" s="114">
        <v>359</v>
      </c>
      <c r="Q43" s="32">
        <f t="shared" ref="Q43" si="39">K43+I43+G43</f>
        <v>308</v>
      </c>
      <c r="R43" s="114">
        <f t="shared" ref="R43" si="40">L43+J43+H43</f>
        <v>359</v>
      </c>
      <c r="S43" s="33">
        <v>2</v>
      </c>
      <c r="T43" s="34">
        <v>1</v>
      </c>
      <c r="U43" s="146">
        <v>2</v>
      </c>
      <c r="V43" s="159">
        <v>1</v>
      </c>
      <c r="W43" s="33">
        <v>2</v>
      </c>
      <c r="X43" s="32">
        <v>1</v>
      </c>
      <c r="Y43" s="32">
        <v>6</v>
      </c>
      <c r="Z43" s="32">
        <v>3</v>
      </c>
      <c r="AA43" s="32">
        <v>2</v>
      </c>
      <c r="AB43" s="32">
        <v>1</v>
      </c>
      <c r="AC43" s="32">
        <f t="shared" si="4"/>
        <v>12</v>
      </c>
      <c r="AD43" s="32">
        <f t="shared" si="5"/>
        <v>6</v>
      </c>
      <c r="AE43" s="32">
        <v>10</v>
      </c>
      <c r="AF43" s="114">
        <v>5</v>
      </c>
      <c r="AG43" s="32">
        <f t="shared" ref="AG43" si="41">Y43+AA43+W43</f>
        <v>10</v>
      </c>
      <c r="AH43" s="114">
        <f t="shared" ref="AH43" si="42">Z43+AB43+X43</f>
        <v>5</v>
      </c>
      <c r="AI43" s="77">
        <f t="shared" si="13"/>
        <v>0.15384615384615385</v>
      </c>
      <c r="AJ43" s="77">
        <f t="shared" si="14"/>
        <v>2.2144470525709732E-3</v>
      </c>
      <c r="AK43" s="77">
        <f t="shared" si="10"/>
        <v>3.7383177570093455E-2</v>
      </c>
      <c r="AL43" s="171">
        <f t="shared" si="11"/>
        <v>7.4021071331639076E-3</v>
      </c>
      <c r="AM43" s="15"/>
      <c r="AN43" s="15"/>
    </row>
    <row r="44" spans="1:40" s="16" customFormat="1" ht="61.8" customHeight="1" thickBot="1">
      <c r="A44" s="18"/>
      <c r="B44" s="19" t="s">
        <v>5</v>
      </c>
      <c r="C44" s="40">
        <f t="shared" ref="C44:AH44" si="43">SUM(C43:C43)</f>
        <v>2</v>
      </c>
      <c r="D44" s="47">
        <f t="shared" si="43"/>
        <v>1</v>
      </c>
      <c r="E44" s="40">
        <f t="shared" ref="E44:F44" si="44">SUM(E43:E43)</f>
        <v>13</v>
      </c>
      <c r="F44" s="37">
        <f t="shared" si="44"/>
        <v>451.58</v>
      </c>
      <c r="G44" s="40">
        <f t="shared" si="43"/>
        <v>300</v>
      </c>
      <c r="H44" s="37">
        <f t="shared" si="43"/>
        <v>355</v>
      </c>
      <c r="I44" s="37">
        <f t="shared" si="43"/>
        <v>6</v>
      </c>
      <c r="J44" s="37">
        <f t="shared" si="43"/>
        <v>3</v>
      </c>
      <c r="K44" s="37">
        <f t="shared" si="43"/>
        <v>2</v>
      </c>
      <c r="L44" s="37">
        <f t="shared" si="43"/>
        <v>1</v>
      </c>
      <c r="M44" s="75">
        <f t="shared" si="12"/>
        <v>321</v>
      </c>
      <c r="N44" s="75">
        <f t="shared" si="1"/>
        <v>810.57999999999993</v>
      </c>
      <c r="O44" s="37">
        <v>308</v>
      </c>
      <c r="P44" s="64">
        <v>359</v>
      </c>
      <c r="Q44" s="37">
        <f t="shared" si="43"/>
        <v>308</v>
      </c>
      <c r="R44" s="64">
        <f t="shared" si="43"/>
        <v>359</v>
      </c>
      <c r="S44" s="60">
        <f t="shared" si="43"/>
        <v>2</v>
      </c>
      <c r="T44" s="47">
        <f t="shared" si="43"/>
        <v>1</v>
      </c>
      <c r="U44" s="147">
        <f t="shared" ref="U44:V44" si="45">SUM(U43:U43)</f>
        <v>2</v>
      </c>
      <c r="V44" s="160">
        <f t="shared" si="45"/>
        <v>1</v>
      </c>
      <c r="W44" s="60">
        <f t="shared" si="43"/>
        <v>2</v>
      </c>
      <c r="X44" s="37">
        <f t="shared" si="43"/>
        <v>1</v>
      </c>
      <c r="Y44" s="37">
        <f t="shared" si="43"/>
        <v>6</v>
      </c>
      <c r="Z44" s="37">
        <f t="shared" si="43"/>
        <v>3</v>
      </c>
      <c r="AA44" s="37">
        <f t="shared" si="43"/>
        <v>2</v>
      </c>
      <c r="AB44" s="37">
        <f t="shared" si="43"/>
        <v>1</v>
      </c>
      <c r="AC44" s="75">
        <f t="shared" si="4"/>
        <v>12</v>
      </c>
      <c r="AD44" s="75">
        <f t="shared" si="5"/>
        <v>6</v>
      </c>
      <c r="AE44" s="37">
        <v>10</v>
      </c>
      <c r="AF44" s="64">
        <v>5</v>
      </c>
      <c r="AG44" s="37">
        <f t="shared" si="43"/>
        <v>10</v>
      </c>
      <c r="AH44" s="64">
        <f t="shared" si="43"/>
        <v>5</v>
      </c>
      <c r="AI44" s="76">
        <f t="shared" si="13"/>
        <v>0.15384615384615385</v>
      </c>
      <c r="AJ44" s="76">
        <f t="shared" si="14"/>
        <v>2.2144470525709732E-3</v>
      </c>
      <c r="AK44" s="76">
        <f t="shared" si="10"/>
        <v>3.7383177570093455E-2</v>
      </c>
      <c r="AL44" s="122">
        <f t="shared" si="11"/>
        <v>7.4021071331639076E-3</v>
      </c>
      <c r="AM44" s="15"/>
      <c r="AN44" s="15"/>
    </row>
    <row r="45" spans="1:40" s="16" customFormat="1" ht="61.8" customHeight="1" thickBot="1">
      <c r="A45" s="23"/>
      <c r="B45" s="24" t="s">
        <v>8</v>
      </c>
      <c r="C45" s="25"/>
      <c r="D45" s="50"/>
      <c r="E45" s="89"/>
      <c r="F45" s="81"/>
      <c r="G45" s="89"/>
      <c r="H45" s="81"/>
      <c r="I45" s="81"/>
      <c r="J45" s="81"/>
      <c r="K45" s="80"/>
      <c r="L45" s="80"/>
      <c r="M45" s="115"/>
      <c r="N45" s="115"/>
      <c r="O45" s="80"/>
      <c r="P45" s="88"/>
      <c r="Q45" s="80"/>
      <c r="R45" s="88"/>
      <c r="S45" s="53"/>
      <c r="T45" s="27"/>
      <c r="U45" s="153"/>
      <c r="V45" s="167"/>
      <c r="W45" s="156"/>
      <c r="X45" s="81"/>
      <c r="Y45" s="81"/>
      <c r="Z45" s="81"/>
      <c r="AA45" s="80"/>
      <c r="AB45" s="80"/>
      <c r="AC45" s="115"/>
      <c r="AD45" s="115"/>
      <c r="AE45" s="26"/>
      <c r="AF45" s="67"/>
      <c r="AG45" s="26"/>
      <c r="AH45" s="67"/>
      <c r="AI45" s="116"/>
      <c r="AJ45" s="116"/>
      <c r="AK45" s="116"/>
      <c r="AL45" s="237"/>
      <c r="AM45" s="15"/>
      <c r="AN45" s="15"/>
    </row>
    <row r="46" spans="1:40" s="16" customFormat="1" ht="61.8" customHeight="1" thickBot="1">
      <c r="A46" s="18"/>
      <c r="B46" s="19" t="s">
        <v>9</v>
      </c>
      <c r="C46" s="40">
        <f t="shared" ref="C46:AH46" si="46">SUM(C22+C38)</f>
        <v>77662</v>
      </c>
      <c r="D46" s="47">
        <f t="shared" si="46"/>
        <v>66149</v>
      </c>
      <c r="E46" s="40">
        <f t="shared" ref="E46:F46" si="47">SUM(E22+E38)</f>
        <v>108369.25</v>
      </c>
      <c r="F46" s="37">
        <f t="shared" si="47"/>
        <v>102315.8287558</v>
      </c>
      <c r="G46" s="40">
        <f t="shared" si="46"/>
        <v>56881</v>
      </c>
      <c r="H46" s="37">
        <f t="shared" si="46"/>
        <v>81870.503467099988</v>
      </c>
      <c r="I46" s="37">
        <f t="shared" si="46"/>
        <v>81582</v>
      </c>
      <c r="J46" s="37">
        <f t="shared" si="46"/>
        <v>104488</v>
      </c>
      <c r="K46" s="37">
        <f t="shared" si="46"/>
        <v>77662</v>
      </c>
      <c r="L46" s="37">
        <f t="shared" si="46"/>
        <v>66149</v>
      </c>
      <c r="M46" s="75">
        <f t="shared" si="12"/>
        <v>304684.25</v>
      </c>
      <c r="N46" s="75">
        <f t="shared" si="1"/>
        <v>329330.82875580003</v>
      </c>
      <c r="O46" s="37">
        <v>196315</v>
      </c>
      <c r="P46" s="64">
        <v>227015</v>
      </c>
      <c r="Q46" s="37">
        <f t="shared" si="46"/>
        <v>215084</v>
      </c>
      <c r="R46" s="64">
        <f t="shared" si="46"/>
        <v>250707.5034671</v>
      </c>
      <c r="S46" s="60">
        <f t="shared" si="46"/>
        <v>75697</v>
      </c>
      <c r="T46" s="47">
        <f t="shared" si="46"/>
        <v>58535</v>
      </c>
      <c r="U46" s="147">
        <f t="shared" ref="U46:V46" si="48">SUM(U22+U38)</f>
        <v>37717</v>
      </c>
      <c r="V46" s="160">
        <f t="shared" si="48"/>
        <v>57362</v>
      </c>
      <c r="W46" s="60">
        <f t="shared" si="46"/>
        <v>105726</v>
      </c>
      <c r="X46" s="37">
        <f t="shared" si="46"/>
        <v>92195.890856400001</v>
      </c>
      <c r="Y46" s="37">
        <f t="shared" si="46"/>
        <v>79944</v>
      </c>
      <c r="Z46" s="37">
        <f t="shared" si="46"/>
        <v>97845</v>
      </c>
      <c r="AA46" s="37">
        <f t="shared" si="46"/>
        <v>75697</v>
      </c>
      <c r="AB46" s="37">
        <f t="shared" si="46"/>
        <v>58555</v>
      </c>
      <c r="AC46" s="75">
        <f t="shared" si="4"/>
        <v>298106</v>
      </c>
      <c r="AD46" s="75">
        <f t="shared" si="5"/>
        <v>303050.89085640002</v>
      </c>
      <c r="AE46" s="37">
        <v>192380</v>
      </c>
      <c r="AF46" s="64">
        <v>210855</v>
      </c>
      <c r="AG46" s="37">
        <f t="shared" si="46"/>
        <v>259990</v>
      </c>
      <c r="AH46" s="64">
        <f t="shared" si="46"/>
        <v>244700.84476140002</v>
      </c>
      <c r="AI46" s="76">
        <f t="shared" si="13"/>
        <v>0.97560885583318147</v>
      </c>
      <c r="AJ46" s="76">
        <f t="shared" si="14"/>
        <v>0.90109117990381005</v>
      </c>
      <c r="AK46" s="76">
        <f t="shared" si="10"/>
        <v>0.97840961585641528</v>
      </c>
      <c r="AL46" s="122">
        <f t="shared" si="11"/>
        <v>0.92020201085126263</v>
      </c>
      <c r="AM46" s="15"/>
      <c r="AN46" s="15"/>
    </row>
    <row r="47" spans="1:40" s="16" customFormat="1" ht="61.8" customHeight="1" thickBot="1">
      <c r="A47" s="23"/>
      <c r="B47" s="28" t="s">
        <v>10</v>
      </c>
      <c r="C47" s="41">
        <f t="shared" ref="C47:AH47" si="49">SUM(C41)</f>
        <v>1026</v>
      </c>
      <c r="D47" s="51">
        <f t="shared" si="49"/>
        <v>1245</v>
      </c>
      <c r="E47" s="40">
        <f t="shared" ref="E47:F47" si="50">SUM(E41)</f>
        <v>6269</v>
      </c>
      <c r="F47" s="37">
        <f t="shared" si="50"/>
        <v>6186.6600000000335</v>
      </c>
      <c r="G47" s="40">
        <f t="shared" si="49"/>
        <v>2660</v>
      </c>
      <c r="H47" s="37">
        <f t="shared" si="49"/>
        <v>3104</v>
      </c>
      <c r="I47" s="37">
        <f t="shared" si="49"/>
        <v>2271</v>
      </c>
      <c r="J47" s="37">
        <f t="shared" si="49"/>
        <v>2795</v>
      </c>
      <c r="K47" s="37">
        <f t="shared" si="49"/>
        <v>1026</v>
      </c>
      <c r="L47" s="37">
        <f t="shared" si="49"/>
        <v>1245</v>
      </c>
      <c r="M47" s="75">
        <f t="shared" si="12"/>
        <v>12226</v>
      </c>
      <c r="N47" s="75">
        <f t="shared" si="1"/>
        <v>13330.660000000033</v>
      </c>
      <c r="O47" s="37">
        <v>5957</v>
      </c>
      <c r="P47" s="64">
        <v>7144</v>
      </c>
      <c r="Q47" s="37">
        <f t="shared" si="49"/>
        <v>5957</v>
      </c>
      <c r="R47" s="64">
        <f t="shared" si="49"/>
        <v>7144</v>
      </c>
      <c r="S47" s="60">
        <f t="shared" si="49"/>
        <v>1026</v>
      </c>
      <c r="T47" s="47">
        <f t="shared" si="49"/>
        <v>1245</v>
      </c>
      <c r="U47" s="147">
        <f t="shared" ref="U47:V47" si="51">SUM(U41)</f>
        <v>2660</v>
      </c>
      <c r="V47" s="160">
        <f t="shared" si="51"/>
        <v>3104</v>
      </c>
      <c r="W47" s="60">
        <f t="shared" si="49"/>
        <v>6269</v>
      </c>
      <c r="X47" s="37">
        <f t="shared" si="49"/>
        <v>6186.6600000000335</v>
      </c>
      <c r="Y47" s="37">
        <f t="shared" si="49"/>
        <v>12226</v>
      </c>
      <c r="Z47" s="37">
        <f t="shared" si="49"/>
        <v>13331.430000000024</v>
      </c>
      <c r="AA47" s="37">
        <f t="shared" si="49"/>
        <v>1026</v>
      </c>
      <c r="AB47" s="37">
        <f t="shared" si="49"/>
        <v>1245</v>
      </c>
      <c r="AC47" s="75">
        <f t="shared" si="4"/>
        <v>12226</v>
      </c>
      <c r="AD47" s="75">
        <f t="shared" si="5"/>
        <v>13330.660000000033</v>
      </c>
      <c r="AE47" s="37">
        <v>5957</v>
      </c>
      <c r="AF47" s="64">
        <v>7144</v>
      </c>
      <c r="AG47" s="37">
        <f t="shared" si="49"/>
        <v>19521</v>
      </c>
      <c r="AH47" s="64">
        <f t="shared" si="49"/>
        <v>20763.090000000058</v>
      </c>
      <c r="AI47" s="76">
        <f t="shared" si="13"/>
        <v>1</v>
      </c>
      <c r="AJ47" s="76">
        <f t="shared" si="14"/>
        <v>1</v>
      </c>
      <c r="AK47" s="76">
        <f t="shared" si="10"/>
        <v>1</v>
      </c>
      <c r="AL47" s="122">
        <f t="shared" si="11"/>
        <v>1</v>
      </c>
      <c r="AM47" s="15"/>
      <c r="AN47" s="15"/>
    </row>
    <row r="48" spans="1:40" s="16" customFormat="1" ht="61.8" customHeight="1" thickBot="1">
      <c r="A48" s="18"/>
      <c r="B48" s="19" t="s">
        <v>11</v>
      </c>
      <c r="C48" s="40">
        <f t="shared" ref="C48:D48" si="52">SUM(C46:C47)</f>
        <v>78688</v>
      </c>
      <c r="D48" s="47">
        <f t="shared" si="52"/>
        <v>67394</v>
      </c>
      <c r="E48" s="40">
        <f t="shared" ref="E48:F48" si="53">SUM(E46:E47)</f>
        <v>114638.25</v>
      </c>
      <c r="F48" s="37">
        <f t="shared" si="53"/>
        <v>108502.48875580003</v>
      </c>
      <c r="G48" s="40">
        <f t="shared" ref="G48:AB48" si="54">SUM(G46:G47)</f>
        <v>59541</v>
      </c>
      <c r="H48" s="37">
        <f t="shared" si="54"/>
        <v>84974.503467099988</v>
      </c>
      <c r="I48" s="37">
        <f t="shared" si="54"/>
        <v>83853</v>
      </c>
      <c r="J48" s="37">
        <f t="shared" si="54"/>
        <v>107283</v>
      </c>
      <c r="K48" s="37">
        <f t="shared" si="54"/>
        <v>78688</v>
      </c>
      <c r="L48" s="37">
        <f t="shared" si="54"/>
        <v>67394</v>
      </c>
      <c r="M48" s="75">
        <f t="shared" si="12"/>
        <v>316910.25</v>
      </c>
      <c r="N48" s="75">
        <f t="shared" si="1"/>
        <v>342661.48875580006</v>
      </c>
      <c r="O48" s="37">
        <v>202272</v>
      </c>
      <c r="P48" s="64">
        <v>234159</v>
      </c>
      <c r="Q48" s="37">
        <f t="shared" si="54"/>
        <v>221041</v>
      </c>
      <c r="R48" s="64">
        <f t="shared" si="54"/>
        <v>257851.5034671</v>
      </c>
      <c r="S48" s="60">
        <f t="shared" si="54"/>
        <v>76723</v>
      </c>
      <c r="T48" s="47">
        <f t="shared" si="54"/>
        <v>59780</v>
      </c>
      <c r="U48" s="147">
        <f t="shared" ref="U48:V48" si="55">SUM(U46:U47)</f>
        <v>40377</v>
      </c>
      <c r="V48" s="160">
        <f t="shared" si="55"/>
        <v>60466</v>
      </c>
      <c r="W48" s="60">
        <f t="shared" si="54"/>
        <v>111995</v>
      </c>
      <c r="X48" s="37">
        <f t="shared" si="54"/>
        <v>98382.550856400034</v>
      </c>
      <c r="Y48" s="37">
        <f t="shared" si="54"/>
        <v>92170</v>
      </c>
      <c r="Z48" s="37">
        <f t="shared" si="54"/>
        <v>111176.43000000002</v>
      </c>
      <c r="AA48" s="37">
        <f t="shared" si="54"/>
        <v>76723</v>
      </c>
      <c r="AB48" s="37">
        <f t="shared" si="54"/>
        <v>59800</v>
      </c>
      <c r="AC48" s="75">
        <f t="shared" si="4"/>
        <v>310332</v>
      </c>
      <c r="AD48" s="75">
        <f t="shared" si="5"/>
        <v>316381.55085640005</v>
      </c>
      <c r="AE48" s="37">
        <v>198337</v>
      </c>
      <c r="AF48" s="64">
        <v>217999</v>
      </c>
      <c r="AG48" s="37">
        <f t="shared" ref="AG48:AH48" si="56">SUM(AG46:AG47)</f>
        <v>279511</v>
      </c>
      <c r="AH48" s="64">
        <f t="shared" si="56"/>
        <v>265463.9347614001</v>
      </c>
      <c r="AI48" s="76">
        <f t="shared" si="13"/>
        <v>0.9769426871048712</v>
      </c>
      <c r="AJ48" s="76">
        <f t="shared" si="14"/>
        <v>0.90673082234845015</v>
      </c>
      <c r="AK48" s="76">
        <f t="shared" si="10"/>
        <v>0.97924254579963887</v>
      </c>
      <c r="AL48" s="122">
        <f t="shared" si="11"/>
        <v>0.92330641533478952</v>
      </c>
      <c r="AM48" s="15"/>
      <c r="AN48" s="15"/>
    </row>
    <row r="49" spans="1:40" s="16" customFormat="1" ht="61.8" customHeight="1" thickBot="1">
      <c r="A49" s="23"/>
      <c r="B49" s="28" t="s">
        <v>13</v>
      </c>
      <c r="C49" s="44"/>
      <c r="D49" s="52"/>
      <c r="E49" s="41"/>
      <c r="F49" s="42"/>
      <c r="G49" s="41"/>
      <c r="H49" s="42"/>
      <c r="I49" s="42"/>
      <c r="J49" s="42"/>
      <c r="K49" s="42"/>
      <c r="L49" s="42"/>
      <c r="M49" s="115"/>
      <c r="N49" s="115"/>
      <c r="O49" s="42"/>
      <c r="P49" s="68"/>
      <c r="Q49" s="42"/>
      <c r="R49" s="68"/>
      <c r="S49" s="43"/>
      <c r="T49" s="46"/>
      <c r="U49" s="154"/>
      <c r="V49" s="168"/>
      <c r="W49" s="43"/>
      <c r="X49" s="42"/>
      <c r="Y49" s="42"/>
      <c r="Z49" s="42"/>
      <c r="AA49" s="42"/>
      <c r="AB49" s="42"/>
      <c r="AC49" s="115"/>
      <c r="AD49" s="115"/>
      <c r="AE49" s="45"/>
      <c r="AF49" s="69"/>
      <c r="AG49" s="45"/>
      <c r="AH49" s="69"/>
      <c r="AI49" s="116"/>
      <c r="AJ49" s="116"/>
      <c r="AK49" s="116"/>
      <c r="AL49" s="237"/>
      <c r="AM49" s="15"/>
      <c r="AN49" s="15"/>
    </row>
    <row r="50" spans="1:40" s="16" customFormat="1" ht="61.8" customHeight="1" thickBot="1">
      <c r="A50" s="18"/>
      <c r="B50" s="19" t="s">
        <v>12</v>
      </c>
      <c r="C50" s="40">
        <f t="shared" ref="C50:AF50" si="57">SUM(C44+C48)</f>
        <v>78690</v>
      </c>
      <c r="D50" s="47">
        <f t="shared" si="57"/>
        <v>67395</v>
      </c>
      <c r="E50" s="40">
        <f t="shared" ref="E50:F50" si="58">SUM(E44+E48)</f>
        <v>114651.25</v>
      </c>
      <c r="F50" s="37">
        <f t="shared" si="58"/>
        <v>108954.06875580004</v>
      </c>
      <c r="G50" s="40">
        <f t="shared" si="57"/>
        <v>59841</v>
      </c>
      <c r="H50" s="37">
        <f t="shared" si="57"/>
        <v>85329.503467099988</v>
      </c>
      <c r="I50" s="37">
        <f t="shared" si="57"/>
        <v>83859</v>
      </c>
      <c r="J50" s="37">
        <f t="shared" si="57"/>
        <v>107286</v>
      </c>
      <c r="K50" s="37">
        <f t="shared" si="57"/>
        <v>78690</v>
      </c>
      <c r="L50" s="37">
        <f t="shared" si="57"/>
        <v>67395</v>
      </c>
      <c r="M50" s="75">
        <f t="shared" si="12"/>
        <v>317231.25</v>
      </c>
      <c r="N50" s="75">
        <f t="shared" si="1"/>
        <v>343472.06875580002</v>
      </c>
      <c r="O50" s="37">
        <v>202580</v>
      </c>
      <c r="P50" s="64">
        <v>234518</v>
      </c>
      <c r="Q50" s="37">
        <f t="shared" si="57"/>
        <v>221349</v>
      </c>
      <c r="R50" s="64">
        <f t="shared" si="57"/>
        <v>258210.5034671</v>
      </c>
      <c r="S50" s="60">
        <f t="shared" si="57"/>
        <v>76725</v>
      </c>
      <c r="T50" s="47">
        <f t="shared" si="57"/>
        <v>59781</v>
      </c>
      <c r="U50" s="147">
        <f t="shared" ref="U50:V50" si="59">SUM(U44+U48)</f>
        <v>40379</v>
      </c>
      <c r="V50" s="160">
        <f t="shared" si="59"/>
        <v>60467</v>
      </c>
      <c r="W50" s="60">
        <f t="shared" si="57"/>
        <v>111997</v>
      </c>
      <c r="X50" s="37">
        <f t="shared" si="57"/>
        <v>98383.550856400034</v>
      </c>
      <c r="Y50" s="37">
        <f t="shared" si="57"/>
        <v>92176</v>
      </c>
      <c r="Z50" s="37">
        <f t="shared" si="57"/>
        <v>111179.43000000002</v>
      </c>
      <c r="AA50" s="37">
        <f t="shared" si="57"/>
        <v>76725</v>
      </c>
      <c r="AB50" s="37">
        <f t="shared" si="57"/>
        <v>59801</v>
      </c>
      <c r="AC50" s="75">
        <f t="shared" si="4"/>
        <v>310344</v>
      </c>
      <c r="AD50" s="75">
        <f t="shared" si="5"/>
        <v>316387.55085640005</v>
      </c>
      <c r="AE50" s="37">
        <f t="shared" si="57"/>
        <v>198347</v>
      </c>
      <c r="AF50" s="64">
        <f t="shared" si="57"/>
        <v>218004</v>
      </c>
      <c r="AG50" s="37">
        <f t="shared" ref="AG50:AH50" si="60">SUM(AG44+AG48)</f>
        <v>279521</v>
      </c>
      <c r="AH50" s="64">
        <f t="shared" si="60"/>
        <v>265468.9347614001</v>
      </c>
      <c r="AI50" s="76">
        <f t="shared" si="13"/>
        <v>0.97684935838030551</v>
      </c>
      <c r="AJ50" s="76">
        <f t="shared" si="14"/>
        <v>0.9029818893400684</v>
      </c>
      <c r="AK50" s="76">
        <f t="shared" si="10"/>
        <v>0.97828949701518997</v>
      </c>
      <c r="AL50" s="122">
        <f t="shared" si="11"/>
        <v>0.9211449187192674</v>
      </c>
      <c r="AM50" s="15"/>
      <c r="AN50" s="15"/>
    </row>
    <row r="51" spans="1:40" s="7" customFormat="1" ht="39.75" customHeight="1">
      <c r="A51" s="3"/>
      <c r="B51" s="10"/>
      <c r="C51" s="10"/>
      <c r="D51" s="1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169"/>
      <c r="W51" s="82"/>
      <c r="X51" s="82"/>
      <c r="Y51" s="82"/>
      <c r="Z51" s="82"/>
      <c r="AA51" s="82"/>
      <c r="AB51" s="82"/>
      <c r="AC51" s="82"/>
      <c r="AD51" s="82"/>
      <c r="AE51" s="10"/>
      <c r="AF51" s="10"/>
      <c r="AG51" s="10"/>
      <c r="AH51" s="10"/>
      <c r="AI51" s="10"/>
      <c r="AJ51" s="58" t="s">
        <v>51</v>
      </c>
      <c r="AK51" s="10"/>
      <c r="AL51" s="10"/>
    </row>
    <row r="52" spans="1:40">
      <c r="B52" s="10"/>
      <c r="C52" s="10"/>
      <c r="D52" s="1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169"/>
      <c r="W52" s="82"/>
      <c r="X52" s="82"/>
      <c r="Y52" s="82"/>
      <c r="Z52" s="82"/>
      <c r="AA52" s="82"/>
      <c r="AB52" s="82"/>
      <c r="AC52" s="82"/>
      <c r="AD52" s="82"/>
      <c r="AE52" s="10"/>
      <c r="AF52" s="10"/>
      <c r="AG52" s="10"/>
      <c r="AH52" s="10"/>
      <c r="AI52" s="10"/>
      <c r="AJ52" s="10"/>
      <c r="AK52" s="10"/>
      <c r="AL52" s="10"/>
    </row>
  </sheetData>
  <mergeCells count="61">
    <mergeCell ref="AI4:AJ6"/>
    <mergeCell ref="AK4:AL6"/>
    <mergeCell ref="C6:D6"/>
    <mergeCell ref="C7:C8"/>
    <mergeCell ref="D7:D8"/>
    <mergeCell ref="AJ7:AJ8"/>
    <mergeCell ref="K6:L6"/>
    <mergeCell ref="I6:J6"/>
    <mergeCell ref="I7:I8"/>
    <mergeCell ref="J7:J8"/>
    <mergeCell ref="Q6:R6"/>
    <mergeCell ref="AG6:AH6"/>
    <mergeCell ref="AG7:AG8"/>
    <mergeCell ref="AH7:AH8"/>
    <mergeCell ref="S4:AH5"/>
    <mergeCell ref="Q7:Q8"/>
    <mergeCell ref="A3:AL3"/>
    <mergeCell ref="B4:B8"/>
    <mergeCell ref="K7:K8"/>
    <mergeCell ref="L7:L8"/>
    <mergeCell ref="AI1:AL1"/>
    <mergeCell ref="A2:AL2"/>
    <mergeCell ref="AK7:AK8"/>
    <mergeCell ref="A4:A8"/>
    <mergeCell ref="AL7:AL8"/>
    <mergeCell ref="AI7:AI8"/>
    <mergeCell ref="S6:T6"/>
    <mergeCell ref="S7:S8"/>
    <mergeCell ref="T7:T8"/>
    <mergeCell ref="AA6:AB6"/>
    <mergeCell ref="AA7:AA8"/>
    <mergeCell ref="AB7:AB8"/>
    <mergeCell ref="AE6:AF6"/>
    <mergeCell ref="AE7:AE8"/>
    <mergeCell ref="AF7:AF8"/>
    <mergeCell ref="C4:R5"/>
    <mergeCell ref="Y6:Z6"/>
    <mergeCell ref="Y7:Y8"/>
    <mergeCell ref="Z7:Z8"/>
    <mergeCell ref="G6:H6"/>
    <mergeCell ref="G7:G8"/>
    <mergeCell ref="H7:H8"/>
    <mergeCell ref="W6:X6"/>
    <mergeCell ref="W7:W8"/>
    <mergeCell ref="X7:X8"/>
    <mergeCell ref="E6:F6"/>
    <mergeCell ref="E7:E8"/>
    <mergeCell ref="F7:F8"/>
    <mergeCell ref="M6:N6"/>
    <mergeCell ref="AC6:AD6"/>
    <mergeCell ref="R7:R8"/>
    <mergeCell ref="U6:V6"/>
    <mergeCell ref="U7:U8"/>
    <mergeCell ref="V7:V8"/>
    <mergeCell ref="O6:P6"/>
    <mergeCell ref="O7:O8"/>
    <mergeCell ref="P7:P8"/>
    <mergeCell ref="AC7:AC8"/>
    <mergeCell ref="AD7:AD8"/>
    <mergeCell ref="M7:M8"/>
    <mergeCell ref="N7:N8"/>
  </mergeCells>
  <phoneticPr fontId="3" type="noConversion"/>
  <pageMargins left="0.41" right="0.23" top="1.1599999999999999" bottom="0.17" header="0.46" footer="0.17"/>
  <pageSetup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sheet!OLE_LINK3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2021-06-18T11:05:37Z</cp:lastPrinted>
  <dcterms:created xsi:type="dcterms:W3CDTF">1996-10-14T23:33:28Z</dcterms:created>
  <dcterms:modified xsi:type="dcterms:W3CDTF">2021-06-18T11:07:52Z</dcterms:modified>
</cp:coreProperties>
</file>