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-108" yWindow="-108" windowWidth="23268" windowHeight="12576"/>
  </bookViews>
  <sheets>
    <sheet name="Sheet1" sheetId="1" r:id="rId1"/>
    <sheet name="Sheet2" sheetId="2" state="hidden" r:id="rId2"/>
    <sheet name="Sheet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H43" i="1" l="1"/>
  <c r="I43" i="1"/>
  <c r="J43" i="1"/>
  <c r="K43" i="1"/>
  <c r="L43" i="1"/>
  <c r="M43" i="1"/>
  <c r="N43" i="1"/>
  <c r="O43" i="1"/>
  <c r="P43" i="1"/>
  <c r="Q43" i="1"/>
  <c r="R43" i="1"/>
  <c r="G43" i="1"/>
  <c r="O10" i="3" l="1"/>
  <c r="O11" i="3"/>
  <c r="O12" i="3"/>
  <c r="O13" i="3"/>
  <c r="O14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9" i="3"/>
  <c r="O40" i="3"/>
  <c r="O42" i="3"/>
  <c r="O43" i="3"/>
  <c r="O45" i="3"/>
  <c r="O46" i="3"/>
  <c r="O47" i="3"/>
  <c r="O49" i="3"/>
  <c r="O9" i="3"/>
  <c r="L10" i="3"/>
  <c r="L11" i="3"/>
  <c r="L12" i="3"/>
  <c r="L13" i="3"/>
  <c r="L14" i="3"/>
  <c r="L15" i="3"/>
  <c r="L16" i="3"/>
  <c r="L17" i="3"/>
  <c r="L18" i="3"/>
  <c r="L19" i="3"/>
  <c r="L20" i="3"/>
  <c r="L21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9" i="3"/>
  <c r="L40" i="3"/>
  <c r="L42" i="3"/>
  <c r="L43" i="3"/>
  <c r="L45" i="3"/>
  <c r="L46" i="3"/>
  <c r="L47" i="3"/>
  <c r="L49" i="3"/>
  <c r="L9" i="3"/>
  <c r="I10" i="3"/>
  <c r="I11" i="3"/>
  <c r="I12" i="3"/>
  <c r="I13" i="3"/>
  <c r="I14" i="3"/>
  <c r="I15" i="3"/>
  <c r="I16" i="3"/>
  <c r="I17" i="3"/>
  <c r="I18" i="3"/>
  <c r="I19" i="3"/>
  <c r="I20" i="3"/>
  <c r="I21" i="3"/>
  <c r="I23" i="3"/>
  <c r="I25" i="3"/>
  <c r="I26" i="3"/>
  <c r="I27" i="3"/>
  <c r="I28" i="3"/>
  <c r="I30" i="3"/>
  <c r="I31" i="3"/>
  <c r="I33" i="3"/>
  <c r="I34" i="3"/>
  <c r="I37" i="3"/>
  <c r="I39" i="3"/>
  <c r="I40" i="3"/>
  <c r="I42" i="3"/>
  <c r="I43" i="3"/>
  <c r="I45" i="3"/>
  <c r="I46" i="3"/>
  <c r="I47" i="3"/>
  <c r="I49" i="3"/>
  <c r="I9" i="3"/>
  <c r="F10" i="3"/>
  <c r="F11" i="3"/>
  <c r="F12" i="3"/>
  <c r="F13" i="3"/>
  <c r="F14" i="3"/>
  <c r="F15" i="3"/>
  <c r="F16" i="3"/>
  <c r="F17" i="3"/>
  <c r="F18" i="3"/>
  <c r="F19" i="3"/>
  <c r="F20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9" i="3"/>
  <c r="F40" i="3"/>
  <c r="F42" i="3"/>
  <c r="F43" i="3"/>
  <c r="F45" i="3"/>
  <c r="F46" i="3"/>
  <c r="F47" i="3"/>
  <c r="F49" i="3"/>
  <c r="F9" i="3"/>
  <c r="D21" i="1" l="1"/>
  <c r="E21" i="1"/>
  <c r="F21" i="1"/>
  <c r="C21" i="1"/>
  <c r="U38" i="2" l="1"/>
  <c r="V38" i="2"/>
  <c r="V40" i="2"/>
  <c r="V41" i="2"/>
  <c r="V43" i="2"/>
  <c r="V44" i="2"/>
  <c r="V46" i="2"/>
  <c r="V47" i="2"/>
  <c r="V48" i="2"/>
  <c r="U11" i="2"/>
  <c r="V11" i="2"/>
  <c r="U12" i="2"/>
  <c r="V12" i="2"/>
  <c r="U13" i="2"/>
  <c r="V13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4" i="2"/>
  <c r="V24" i="2"/>
  <c r="U25" i="2"/>
  <c r="V25" i="2"/>
  <c r="U26" i="2"/>
  <c r="V26" i="2"/>
  <c r="U27" i="2"/>
  <c r="V27" i="2"/>
  <c r="U28" i="2"/>
  <c r="V28" i="2"/>
  <c r="U29" i="2"/>
  <c r="V29" i="2"/>
  <c r="V30" i="2"/>
  <c r="U31" i="2"/>
  <c r="V31" i="2"/>
  <c r="V32" i="2"/>
  <c r="U33" i="2"/>
  <c r="V33" i="2"/>
  <c r="U34" i="2"/>
  <c r="V34" i="2"/>
  <c r="U35" i="2"/>
  <c r="V35" i="2"/>
  <c r="U36" i="2"/>
  <c r="V36" i="2"/>
  <c r="V37" i="2"/>
  <c r="V10" i="2"/>
  <c r="U40" i="2"/>
  <c r="U41" i="2"/>
  <c r="U43" i="2"/>
  <c r="U44" i="2"/>
  <c r="U46" i="2"/>
  <c r="U47" i="2"/>
  <c r="U48" i="2"/>
  <c r="U50" i="2"/>
  <c r="U10" i="2"/>
  <c r="N50" i="2"/>
  <c r="V50" i="2" s="1"/>
  <c r="M50" i="2"/>
  <c r="D46" i="2"/>
  <c r="C46" i="2"/>
  <c r="K46" i="2" s="1"/>
  <c r="K11" i="2"/>
  <c r="L11" i="2"/>
  <c r="K12" i="2"/>
  <c r="L12" i="2"/>
  <c r="K13" i="2"/>
  <c r="L13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L27" i="2"/>
  <c r="K28" i="2"/>
  <c r="L28" i="2"/>
  <c r="K29" i="2"/>
  <c r="L29" i="2"/>
  <c r="L30" i="2"/>
  <c r="K31" i="2"/>
  <c r="L31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40" i="2"/>
  <c r="L40" i="2"/>
  <c r="K43" i="2"/>
  <c r="L43" i="2"/>
  <c r="L46" i="2"/>
  <c r="L10" i="2"/>
  <c r="K10" i="2"/>
  <c r="D47" i="2" l="1"/>
  <c r="C47" i="2"/>
  <c r="D44" i="2"/>
  <c r="L44" i="2" s="1"/>
  <c r="C44" i="2"/>
  <c r="K44" i="2" s="1"/>
  <c r="D41" i="2"/>
  <c r="L41" i="2" s="1"/>
  <c r="C41" i="2"/>
  <c r="K41" i="2" s="1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22" i="2"/>
  <c r="T22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40" i="2"/>
  <c r="T40" i="2"/>
  <c r="S41" i="2"/>
  <c r="T41" i="2"/>
  <c r="S43" i="2"/>
  <c r="T43" i="2"/>
  <c r="S44" i="2"/>
  <c r="T44" i="2"/>
  <c r="S47" i="2"/>
  <c r="T47" i="2"/>
  <c r="T10" i="2"/>
  <c r="S10" i="2"/>
  <c r="P46" i="2"/>
  <c r="T46" i="2" s="1"/>
  <c r="O46" i="2"/>
  <c r="O48" i="2" s="1"/>
  <c r="K47" i="2" l="1"/>
  <c r="C48" i="2"/>
  <c r="L47" i="2"/>
  <c r="D48" i="2"/>
  <c r="P48" i="2"/>
  <c r="T48" i="2" s="1"/>
  <c r="S48" i="2"/>
  <c r="O50" i="2"/>
  <c r="S50" i="2" s="1"/>
  <c r="S46" i="2"/>
  <c r="P50" i="2"/>
  <c r="T50" i="2" s="1"/>
  <c r="I10" i="2"/>
  <c r="I11" i="2"/>
  <c r="I12" i="2"/>
  <c r="I13" i="2"/>
  <c r="I15" i="2"/>
  <c r="I16" i="2"/>
  <c r="I17" i="2"/>
  <c r="I18" i="2"/>
  <c r="I19" i="2"/>
  <c r="I20" i="2"/>
  <c r="I21" i="2"/>
  <c r="I22" i="2"/>
  <c r="I24" i="2"/>
  <c r="I25" i="2"/>
  <c r="I26" i="2"/>
  <c r="I28" i="2"/>
  <c r="I29" i="2"/>
  <c r="I31" i="2"/>
  <c r="I32" i="2"/>
  <c r="I33" i="2"/>
  <c r="I34" i="2"/>
  <c r="I35" i="2"/>
  <c r="I36" i="2"/>
  <c r="I37" i="2"/>
  <c r="I38" i="2"/>
  <c r="I40" i="2"/>
  <c r="I41" i="2"/>
  <c r="I43" i="2"/>
  <c r="I44" i="2"/>
  <c r="I47" i="2"/>
  <c r="J11" i="2"/>
  <c r="J12" i="2"/>
  <c r="J13" i="2"/>
  <c r="J14" i="2"/>
  <c r="J15" i="2"/>
  <c r="J16" i="2"/>
  <c r="J17" i="2"/>
  <c r="J18" i="2"/>
  <c r="J19" i="2"/>
  <c r="J20" i="2"/>
  <c r="J21" i="2"/>
  <c r="J22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40" i="2"/>
  <c r="J41" i="2"/>
  <c r="J43" i="2"/>
  <c r="J44" i="2"/>
  <c r="J47" i="2"/>
  <c r="J10" i="2"/>
  <c r="F46" i="2"/>
  <c r="F48" i="2" s="1"/>
  <c r="F50" i="2" s="1"/>
  <c r="J50" i="2" s="1"/>
  <c r="E46" i="2"/>
  <c r="E48" i="2" s="1"/>
  <c r="E50" i="2" s="1"/>
  <c r="I50" i="2" s="1"/>
  <c r="D45" i="1"/>
  <c r="E45" i="1"/>
  <c r="F45" i="1"/>
  <c r="C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C46" i="1"/>
  <c r="H37" i="1"/>
  <c r="I37" i="1"/>
  <c r="J37" i="1"/>
  <c r="K37" i="1"/>
  <c r="L37" i="1"/>
  <c r="M37" i="1"/>
  <c r="N37" i="1"/>
  <c r="O37" i="1"/>
  <c r="P37" i="1"/>
  <c r="Q37" i="1"/>
  <c r="R37" i="1"/>
  <c r="G37" i="1"/>
  <c r="H21" i="1"/>
  <c r="H45" i="1" s="1"/>
  <c r="H47" i="1" s="1"/>
  <c r="H49" i="1" s="1"/>
  <c r="I21" i="1"/>
  <c r="J21" i="1"/>
  <c r="K21" i="1"/>
  <c r="L21" i="1"/>
  <c r="M21" i="1"/>
  <c r="N21" i="1"/>
  <c r="O21" i="1"/>
  <c r="P21" i="1"/>
  <c r="Q21" i="1"/>
  <c r="R21" i="1"/>
  <c r="G21" i="1"/>
  <c r="G45" i="1" s="1"/>
  <c r="G47" i="1" s="1"/>
  <c r="G49" i="1" s="1"/>
  <c r="L45" i="1" l="1"/>
  <c r="K45" i="1"/>
  <c r="K47" i="1" s="1"/>
  <c r="K49" i="1" s="1"/>
  <c r="F47" i="1"/>
  <c r="F49" i="1" s="1"/>
  <c r="K48" i="2"/>
  <c r="C50" i="2"/>
  <c r="K50" i="2" s="1"/>
  <c r="D50" i="2"/>
  <c r="L50" i="2" s="1"/>
  <c r="L48" i="2"/>
  <c r="I48" i="2"/>
  <c r="I46" i="2"/>
  <c r="J46" i="2"/>
  <c r="J48" i="2"/>
  <c r="P45" i="1"/>
  <c r="P47" i="1" s="1"/>
  <c r="P49" i="1" s="1"/>
  <c r="E47" i="1"/>
  <c r="E49" i="1" s="1"/>
  <c r="D47" i="1"/>
  <c r="D49" i="1" s="1"/>
  <c r="L47" i="1"/>
  <c r="L49" i="1" s="1"/>
  <c r="C47" i="1"/>
  <c r="C49" i="1" s="1"/>
  <c r="Q45" i="1"/>
  <c r="Q47" i="1" s="1"/>
  <c r="Q49" i="1" s="1"/>
  <c r="M45" i="1"/>
  <c r="M47" i="1" s="1"/>
  <c r="M49" i="1" s="1"/>
  <c r="R45" i="1"/>
  <c r="R47" i="1" s="1"/>
  <c r="R49" i="1" s="1"/>
  <c r="N45" i="1"/>
  <c r="N47" i="1" s="1"/>
  <c r="N49" i="1" s="1"/>
  <c r="O45" i="1"/>
  <c r="O47" i="1" s="1"/>
  <c r="O49" i="1" s="1"/>
  <c r="J45" i="1"/>
  <c r="J47" i="1" s="1"/>
  <c r="J49" i="1" s="1"/>
  <c r="I45" i="1"/>
  <c r="I47" i="1" s="1"/>
  <c r="I49" i="1" s="1"/>
</calcChain>
</file>

<file path=xl/sharedStrings.xml><?xml version="1.0" encoding="utf-8"?>
<sst xmlns="http://schemas.openxmlformats.org/spreadsheetml/2006/main" count="214" uniqueCount="73">
  <si>
    <t>_</t>
  </si>
  <si>
    <t>(Amount ` in lacs)</t>
  </si>
  <si>
    <t>BANK NAME</t>
  </si>
  <si>
    <t>BRANCHES</t>
  </si>
  <si>
    <t>AGG.DEPOSITS</t>
  </si>
  <si>
    <t>TOTAL ADVANCES</t>
  </si>
  <si>
    <t>TOTAL NPA</t>
  </si>
  <si>
    <t>DEPOSITS</t>
  </si>
  <si>
    <t>ADVANCES</t>
  </si>
  <si>
    <t>RURAL</t>
  </si>
  <si>
    <t>S/U</t>
  </si>
  <si>
    <t>URBAN</t>
  </si>
  <si>
    <t>TOTAL</t>
  </si>
  <si>
    <t>A/Cs</t>
  </si>
  <si>
    <t>AMT.</t>
  </si>
  <si>
    <t>S/URBAN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</si>
  <si>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</si>
  <si>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</si>
  <si>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</si>
  <si>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</si>
  <si>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</si>
  <si>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</si>
  <si>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</si>
  <si>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</si>
  <si>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</si>
  <si>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</si>
  <si>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</si>
  <si>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</si>
  <si>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</si>
  <si>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PRIVATE SECTOR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</si>
  <si>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</si>
  <si>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</si>
  <si>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</si>
  <si>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</si>
  <si>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</si>
  <si>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</si>
  <si>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</si>
  <si>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</si>
  <si>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</si>
  <si>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Bandhan Bank</t>
  </si>
  <si>
    <t>AU Small Finance Bank</t>
  </si>
  <si>
    <t>CAPITAL SMALL FIN. BK.</t>
  </si>
  <si>
    <t>Ujjivan Small Finance Bank</t>
  </si>
  <si>
    <t>Jana Small Finance Bank</t>
  </si>
  <si>
    <t>REGIONAL RURAL BANKS</t>
  </si>
  <si>
    <t>Pb. Gramin Bk.</t>
  </si>
  <si>
    <t xml:space="preserve">COOPERATIVE BANKS </t>
  </si>
  <si>
    <t>COOP. BKS</t>
  </si>
  <si>
    <t>SCHEDULED COMMERCIAL BANKS</t>
  </si>
  <si>
    <t>Comm.Bks (A+B)</t>
  </si>
  <si>
    <t>RRBs ( C)</t>
  </si>
  <si>
    <t>TOTAL (A+B+C)</t>
  </si>
  <si>
    <t xml:space="preserve">SYSTEM                                                            </t>
  </si>
  <si>
    <t>G. TOTAL (A+B+C+D)</t>
  </si>
  <si>
    <t>SLBC PUNJAB</t>
  </si>
  <si>
    <t>BASIC BANKING DATA AS ON MARCH 2021</t>
  </si>
  <si>
    <t xml:space="preserve"> Deposit growth(QOQ)</t>
  </si>
  <si>
    <t xml:space="preserve">  Advances growth(QOQ)</t>
  </si>
  <si>
    <t>Comparison of Deposit and Aadvances YOY and QOQ</t>
  </si>
  <si>
    <t xml:space="preserve"> Deposit growth(YOY)</t>
  </si>
  <si>
    <t xml:space="preserve">  Advances growth(YOY)</t>
  </si>
  <si>
    <t>BANKWISE/AREA WISE CD RATIO DATA AS ON MARCH 2021</t>
  </si>
  <si>
    <t>Sr. No.</t>
  </si>
  <si>
    <t>A</t>
  </si>
  <si>
    <t>B</t>
  </si>
  <si>
    <t xml:space="preserve">AGG. TOTAL </t>
  </si>
  <si>
    <t>OVERALL CD RATIO</t>
  </si>
  <si>
    <t xml:space="preserve"> CD RATIO</t>
  </si>
  <si>
    <t>SLBC Punjab</t>
  </si>
  <si>
    <t>C</t>
  </si>
  <si>
    <t>D</t>
  </si>
  <si>
    <t>Sr. No</t>
  </si>
  <si>
    <t>Annexure 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</si>
</sst>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31">
    <font>
      <sz val="11"/>
      <color theme="1"/>
      <name val="Calibri"/>
      <family val="2"/>
      <scheme val="minor"/>
    </font>
    <font>
      <b/>
      <sz val="14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4"/>
      <name val="Rupee Foradian"/>
      <family val="2"/>
    </font>
    <font>
      <sz val="14"/>
      <name val="Rupee Foradian"/>
      <family val="2"/>
    </font>
    <font>
      <b/>
      <sz val="12"/>
      <name val="Tahoma"/>
      <family val="2"/>
    </font>
    <font>
      <sz val="12"/>
      <name val="Times New Roman"/>
      <family val="1"/>
    </font>
    <font>
      <b/>
      <sz val="15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5"/>
      <color theme="1"/>
      <name val="Tahoma"/>
      <family val="2"/>
    </font>
    <font>
      <b/>
      <sz val="14"/>
      <color theme="1"/>
      <name val="Tahoma"/>
      <family val="2"/>
    </font>
    <font>
      <sz val="14"/>
      <name val="Times New Roman"/>
      <family val="1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9" fontId="10" fillId="0" borderId="0" applyFont="0" applyFill="0" applyBorder="0" applyAlignment="0" applyProtection="0"/>
    <xf numFmtId="0" fontId="14" fillId="0" borderId="0"/>
    <xf numFmtId="0" fontId="17" fillId="0" borderId="0"/>
    <xf numFmtId="0" fontId="16" fillId="0" borderId="0"/>
    <xf numFmtId="0" fontId="19" fillId="0" borderId="0" applyNumberFormat="0" applyBorder="0" applyProtection="0"/>
    <xf numFmtId="0" fontId="10" fillId="0" borderId="0"/>
    <xf numFmtId="0" fontId="18" fillId="0" borderId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0" fontId="13" fillId="0" borderId="0"/>
    <xf numFmtId="0" fontId="10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9" fontId="13" fillId="0" borderId="0" applyFont="0" applyFill="0" applyBorder="0" applyAlignment="0" applyProtection="0"/>
    <xf numFmtId="0" fontId="22" fillId="0" borderId="0"/>
    <xf numFmtId="43" fontId="10" fillId="0" borderId="0" applyFont="0" applyFill="0" applyBorder="0" applyAlignment="0" applyProtection="0"/>
    <xf numFmtId="0" fontId="10" fillId="0" borderId="0"/>
  </cellStyleXfs>
  <cellXfs count="307">
    <xf numFmtId="0" fontId="0" fillId="0" borderId="0" xfId="0"/>
    <xf numFmtId="17" fontId="1" fillId="0" borderId="0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" fontId="9" fillId="0" borderId="2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9" fillId="0" borderId="9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" fontId="9" fillId="0" borderId="21" xfId="0" applyNumberFormat="1" applyFont="1" applyFill="1" applyBorder="1" applyAlignment="1">
      <alignment vertical="center"/>
    </xf>
    <xf numFmtId="1" fontId="9" fillId="0" borderId="20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0" fontId="1" fillId="0" borderId="16" xfId="1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10" fontId="9" fillId="0" borderId="31" xfId="1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/>
    <xf numFmtId="1" fontId="9" fillId="0" borderId="35" xfId="0" applyNumberFormat="1" applyFont="1" applyFill="1" applyBorder="1" applyAlignment="1">
      <alignment vertical="center"/>
    </xf>
    <xf numFmtId="1" fontId="9" fillId="0" borderId="35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2" borderId="0" xfId="0" applyFont="1" applyFill="1"/>
    <xf numFmtId="1" fontId="0" fillId="0" borderId="0" xfId="0" applyNumberFormat="1"/>
    <xf numFmtId="9" fontId="0" fillId="0" borderId="0" xfId="19" applyFont="1"/>
    <xf numFmtId="9" fontId="0" fillId="0" borderId="7" xfId="19" applyFont="1" applyBorder="1"/>
    <xf numFmtId="0" fontId="26" fillId="0" borderId="24" xfId="0" applyFont="1" applyBorder="1"/>
    <xf numFmtId="0" fontId="26" fillId="0" borderId="20" xfId="0" applyFont="1" applyBorder="1"/>
    <xf numFmtId="0" fontId="26" fillId="0" borderId="40" xfId="0" applyFont="1" applyBorder="1"/>
    <xf numFmtId="1" fontId="26" fillId="0" borderId="40" xfId="0" applyNumberFormat="1" applyFont="1" applyBorder="1"/>
    <xf numFmtId="0" fontId="26" fillId="0" borderId="30" xfId="0" applyFont="1" applyBorder="1"/>
    <xf numFmtId="0" fontId="26" fillId="0" borderId="38" xfId="0" applyFont="1" applyBorder="1"/>
    <xf numFmtId="0" fontId="26" fillId="0" borderId="39" xfId="0" applyFont="1" applyBorder="1"/>
    <xf numFmtId="1" fontId="26" fillId="0" borderId="47" xfId="0" applyNumberFormat="1" applyFont="1" applyBorder="1"/>
    <xf numFmtId="1" fontId="26" fillId="0" borderId="38" xfId="0" applyNumberFormat="1" applyFont="1" applyBorder="1"/>
    <xf numFmtId="0" fontId="26" fillId="0" borderId="43" xfId="0" applyFont="1" applyBorder="1"/>
    <xf numFmtId="0" fontId="26" fillId="0" borderId="6" xfId="0" applyFont="1" applyBorder="1"/>
    <xf numFmtId="0" fontId="25" fillId="0" borderId="6" xfId="0" applyFont="1" applyBorder="1"/>
    <xf numFmtId="1" fontId="25" fillId="0" borderId="6" xfId="0" applyNumberFormat="1" applyFont="1" applyBorder="1"/>
    <xf numFmtId="1" fontId="26" fillId="0" borderId="6" xfId="0" applyNumberFormat="1" applyFont="1" applyBorder="1"/>
    <xf numFmtId="0" fontId="25" fillId="0" borderId="7" xfId="0" applyFont="1" applyBorder="1"/>
    <xf numFmtId="0" fontId="26" fillId="0" borderId="40" xfId="0" applyFont="1" applyFill="1" applyBorder="1"/>
    <xf numFmtId="9" fontId="26" fillId="0" borderId="40" xfId="19" applyFont="1" applyBorder="1"/>
    <xf numFmtId="1" fontId="26" fillId="0" borderId="40" xfId="19" applyNumberFormat="1" applyFont="1" applyBorder="1"/>
    <xf numFmtId="9" fontId="26" fillId="0" borderId="0" xfId="19" applyFont="1" applyBorder="1"/>
    <xf numFmtId="9" fontId="26" fillId="0" borderId="29" xfId="19" applyFont="1" applyBorder="1"/>
    <xf numFmtId="1" fontId="26" fillId="0" borderId="52" xfId="0" applyNumberFormat="1" applyFont="1" applyBorder="1"/>
    <xf numFmtId="1" fontId="26" fillId="0" borderId="42" xfId="19" applyNumberFormat="1" applyFont="1" applyBorder="1"/>
    <xf numFmtId="1" fontId="26" fillId="0" borderId="42" xfId="0" applyNumberFormat="1" applyFont="1" applyFill="1" applyBorder="1"/>
    <xf numFmtId="0" fontId="26" fillId="0" borderId="48" xfId="0" applyFont="1" applyBorder="1"/>
    <xf numFmtId="1" fontId="26" fillId="0" borderId="54" xfId="0" applyNumberFormat="1" applyFont="1" applyBorder="1"/>
    <xf numFmtId="0" fontId="26" fillId="0" borderId="49" xfId="0" applyFont="1" applyFill="1" applyBorder="1"/>
    <xf numFmtId="0" fontId="26" fillId="0" borderId="49" xfId="0" applyFont="1" applyBorder="1"/>
    <xf numFmtId="9" fontId="26" fillId="0" borderId="49" xfId="19" applyFont="1" applyBorder="1"/>
    <xf numFmtId="1" fontId="26" fillId="0" borderId="49" xfId="19" applyNumberFormat="1" applyFont="1" applyBorder="1"/>
    <xf numFmtId="1" fontId="26" fillId="0" borderId="49" xfId="0" applyNumberFormat="1" applyFont="1" applyBorder="1"/>
    <xf numFmtId="0" fontId="26" fillId="0" borderId="9" xfId="0" applyFont="1" applyBorder="1"/>
    <xf numFmtId="1" fontId="26" fillId="0" borderId="13" xfId="0" applyNumberFormat="1" applyFont="1" applyBorder="1"/>
    <xf numFmtId="0" fontId="26" fillId="0" borderId="10" xfId="0" applyFont="1" applyFill="1" applyBorder="1"/>
    <xf numFmtId="0" fontId="26" fillId="0" borderId="10" xfId="0" applyFont="1" applyBorder="1"/>
    <xf numFmtId="9" fontId="26" fillId="0" borderId="10" xfId="19" applyFont="1" applyBorder="1"/>
    <xf numFmtId="1" fontId="26" fillId="0" borderId="10" xfId="19" applyNumberFormat="1" applyFont="1" applyBorder="1"/>
    <xf numFmtId="1" fontId="26" fillId="0" borderId="10" xfId="0" applyNumberFormat="1" applyFont="1" applyBorder="1"/>
    <xf numFmtId="9" fontId="26" fillId="0" borderId="3" xfId="19" applyFont="1" applyBorder="1"/>
    <xf numFmtId="9" fontId="26" fillId="0" borderId="4" xfId="19" applyFont="1" applyBorder="1"/>
    <xf numFmtId="1" fontId="26" fillId="0" borderId="41" xfId="0" applyNumberFormat="1" applyFont="1" applyBorder="1"/>
    <xf numFmtId="0" fontId="26" fillId="0" borderId="25" xfId="0" applyFont="1" applyBorder="1"/>
    <xf numFmtId="9" fontId="26" fillId="0" borderId="25" xfId="19" applyFont="1" applyBorder="1"/>
    <xf numFmtId="1" fontId="26" fillId="0" borderId="25" xfId="19" applyNumberFormat="1" applyFont="1" applyBorder="1"/>
    <xf numFmtId="1" fontId="26" fillId="0" borderId="25" xfId="0" applyNumberFormat="1" applyFont="1" applyBorder="1"/>
    <xf numFmtId="9" fontId="26" fillId="0" borderId="46" xfId="19" applyFont="1" applyBorder="1"/>
    <xf numFmtId="9" fontId="26" fillId="0" borderId="50" xfId="19" applyFont="1" applyBorder="1"/>
    <xf numFmtId="9" fontId="26" fillId="0" borderId="14" xfId="19" applyFont="1" applyBorder="1"/>
    <xf numFmtId="9" fontId="26" fillId="0" borderId="15" xfId="19" applyFont="1" applyBorder="1"/>
    <xf numFmtId="0" fontId="26" fillId="0" borderId="34" xfId="0" applyFont="1" applyBorder="1"/>
    <xf numFmtId="1" fontId="26" fillId="0" borderId="61" xfId="0" applyNumberFormat="1" applyFont="1" applyBorder="1"/>
    <xf numFmtId="0" fontId="26" fillId="0" borderId="60" xfId="0" applyFont="1" applyBorder="1"/>
    <xf numFmtId="9" fontId="26" fillId="0" borderId="60" xfId="19" applyFont="1" applyBorder="1"/>
    <xf numFmtId="9" fontId="26" fillId="0" borderId="44" xfId="19" applyFont="1" applyBorder="1"/>
    <xf numFmtId="1" fontId="26" fillId="0" borderId="60" xfId="19" applyNumberFormat="1" applyFont="1" applyBorder="1"/>
    <xf numFmtId="1" fontId="26" fillId="0" borderId="60" xfId="0" applyNumberFormat="1" applyFont="1" applyBorder="1"/>
    <xf numFmtId="9" fontId="26" fillId="0" borderId="51" xfId="19" applyFont="1" applyBorder="1"/>
    <xf numFmtId="1" fontId="26" fillId="0" borderId="55" xfId="0" applyNumberFormat="1" applyFont="1" applyBorder="1"/>
    <xf numFmtId="0" fontId="26" fillId="0" borderId="44" xfId="0" applyFont="1" applyFill="1" applyBorder="1"/>
    <xf numFmtId="0" fontId="26" fillId="0" borderId="44" xfId="0" applyFont="1" applyBorder="1"/>
    <xf numFmtId="1" fontId="26" fillId="0" borderId="44" xfId="19" applyNumberFormat="1" applyFont="1" applyBorder="1"/>
    <xf numFmtId="1" fontId="26" fillId="0" borderId="44" xfId="0" applyNumberFormat="1" applyFont="1" applyBorder="1"/>
    <xf numFmtId="9" fontId="26" fillId="0" borderId="45" xfId="19" applyFont="1" applyBorder="1"/>
    <xf numFmtId="1" fontId="26" fillId="0" borderId="53" xfId="0" applyNumberFormat="1" applyFont="1" applyBorder="1"/>
    <xf numFmtId="0" fontId="26" fillId="0" borderId="38" xfId="0" applyFont="1" applyFill="1" applyBorder="1"/>
    <xf numFmtId="9" fontId="26" fillId="0" borderId="38" xfId="19" applyFont="1" applyBorder="1"/>
    <xf numFmtId="1" fontId="26" fillId="0" borderId="38" xfId="19" applyNumberFormat="1" applyFont="1" applyBorder="1"/>
    <xf numFmtId="9" fontId="26" fillId="0" borderId="39" xfId="19" applyFont="1" applyBorder="1"/>
    <xf numFmtId="9" fontId="26" fillId="0" borderId="11" xfId="19" applyFont="1" applyBorder="1"/>
    <xf numFmtId="0" fontId="26" fillId="0" borderId="25" xfId="0" applyFont="1" applyFill="1" applyBorder="1"/>
    <xf numFmtId="9" fontId="26" fillId="0" borderId="27" xfId="19" applyFont="1" applyBorder="1"/>
    <xf numFmtId="0" fontId="26" fillId="0" borderId="33" xfId="0" applyFont="1" applyBorder="1"/>
    <xf numFmtId="1" fontId="26" fillId="0" borderId="56" xfId="0" applyNumberFormat="1" applyFont="1" applyBorder="1"/>
    <xf numFmtId="0" fontId="26" fillId="0" borderId="42" xfId="0" applyFont="1" applyBorder="1"/>
    <xf numFmtId="9" fontId="26" fillId="0" borderId="42" xfId="19" applyFont="1" applyBorder="1"/>
    <xf numFmtId="1" fontId="26" fillId="0" borderId="42" xfId="0" applyNumberFormat="1" applyFont="1" applyBorder="1"/>
    <xf numFmtId="9" fontId="26" fillId="0" borderId="58" xfId="19" applyFont="1" applyBorder="1"/>
    <xf numFmtId="9" fontId="26" fillId="0" borderId="57" xfId="19" applyFont="1" applyBorder="1"/>
    <xf numFmtId="9" fontId="26" fillId="0" borderId="62" xfId="19" applyFont="1" applyBorder="1"/>
    <xf numFmtId="9" fontId="26" fillId="0" borderId="63" xfId="19" applyFont="1" applyBorder="1"/>
    <xf numFmtId="9" fontId="26" fillId="0" borderId="59" xfId="19" applyFont="1" applyBorder="1"/>
    <xf numFmtId="9" fontId="25" fillId="0" borderId="62" xfId="19" applyFont="1" applyBorder="1"/>
    <xf numFmtId="9" fontId="25" fillId="0" borderId="59" xfId="19" applyFont="1" applyBorder="1"/>
    <xf numFmtId="9" fontId="25" fillId="0" borderId="4" xfId="19" applyFont="1" applyBorder="1"/>
    <xf numFmtId="17" fontId="0" fillId="0" borderId="0" xfId="0" applyNumberFormat="1"/>
    <xf numFmtId="0" fontId="27" fillId="0" borderId="0" xfId="0" applyFont="1"/>
    <xf numFmtId="0" fontId="0" fillId="0" borderId="2" xfId="0" applyBorder="1"/>
    <xf numFmtId="0" fontId="0" fillId="0" borderId="5" xfId="0" applyBorder="1"/>
    <xf numFmtId="0" fontId="29" fillId="0" borderId="1" xfId="0" applyFont="1" applyBorder="1"/>
    <xf numFmtId="0" fontId="0" fillId="0" borderId="62" xfId="0" applyBorder="1"/>
    <xf numFmtId="0" fontId="0" fillId="0" borderId="63" xfId="0" applyBorder="1"/>
    <xf numFmtId="0" fontId="0" fillId="0" borderId="59" xfId="0" applyBorder="1"/>
    <xf numFmtId="0" fontId="0" fillId="0" borderId="15" xfId="0" applyBorder="1"/>
    <xf numFmtId="1" fontId="26" fillId="0" borderId="3" xfId="0" applyNumberFormat="1" applyFont="1" applyBorder="1"/>
    <xf numFmtId="0" fontId="29" fillId="0" borderId="32" xfId="0" applyFont="1" applyBorder="1"/>
    <xf numFmtId="1" fontId="26" fillId="0" borderId="0" xfId="0" applyNumberFormat="1" applyFont="1" applyBorder="1"/>
    <xf numFmtId="0" fontId="26" fillId="0" borderId="7" xfId="0" applyFont="1" applyBorder="1"/>
    <xf numFmtId="1" fontId="26" fillId="0" borderId="20" xfId="0" applyNumberFormat="1" applyFont="1" applyBorder="1"/>
    <xf numFmtId="1" fontId="26" fillId="0" borderId="43" xfId="0" applyNumberFormat="1" applyFont="1" applyBorder="1"/>
    <xf numFmtId="1" fontId="26" fillId="0" borderId="2" xfId="0" applyNumberFormat="1" applyFont="1" applyBorder="1"/>
    <xf numFmtId="1" fontId="26" fillId="0" borderId="30" xfId="0" applyNumberFormat="1" applyFont="1" applyBorder="1"/>
    <xf numFmtId="0" fontId="27" fillId="0" borderId="5" xfId="0" applyFont="1" applyBorder="1"/>
    <xf numFmtId="0" fontId="29" fillId="0" borderId="4" xfId="0" applyFont="1" applyBorder="1"/>
    <xf numFmtId="0" fontId="29" fillId="0" borderId="2" xfId="0" applyFont="1" applyBorder="1"/>
    <xf numFmtId="0" fontId="29" fillId="0" borderId="31" xfId="0" applyFont="1" applyBorder="1"/>
    <xf numFmtId="0" fontId="26" fillId="0" borderId="4" xfId="0" applyFont="1" applyBorder="1" applyAlignment="1"/>
    <xf numFmtId="0" fontId="26" fillId="0" borderId="3" xfId="0" applyFont="1" applyBorder="1" applyAlignment="1"/>
    <xf numFmtId="1" fontId="29" fillId="0" borderId="2" xfId="0" applyNumberFormat="1" applyFont="1" applyBorder="1"/>
    <xf numFmtId="1" fontId="26" fillId="0" borderId="9" xfId="0" applyNumberFormat="1" applyFont="1" applyBorder="1"/>
    <xf numFmtId="0" fontId="0" fillId="0" borderId="64" xfId="0" applyBorder="1"/>
    <xf numFmtId="0" fontId="0" fillId="0" borderId="37" xfId="0" applyBorder="1"/>
    <xf numFmtId="0" fontId="0" fillId="0" borderId="35" xfId="0" applyBorder="1"/>
    <xf numFmtId="0" fontId="26" fillId="0" borderId="62" xfId="0" applyFont="1" applyBorder="1"/>
    <xf numFmtId="0" fontId="26" fillId="0" borderId="15" xfId="0" applyFont="1" applyBorder="1"/>
    <xf numFmtId="0" fontId="28" fillId="0" borderId="62" xfId="0" applyFont="1" applyBorder="1"/>
    <xf numFmtId="0" fontId="28" fillId="0" borderId="35" xfId="0" applyFont="1" applyBorder="1"/>
    <xf numFmtId="0" fontId="28" fillId="0" borderId="63" xfId="0" applyFont="1" applyBorder="1"/>
    <xf numFmtId="0" fontId="28" fillId="0" borderId="15" xfId="0" applyFont="1" applyBorder="1"/>
    <xf numFmtId="10" fontId="28" fillId="0" borderId="63" xfId="0" applyNumberFormat="1" applyFont="1" applyBorder="1"/>
    <xf numFmtId="0" fontId="28" fillId="0" borderId="64" xfId="0" applyFont="1" applyBorder="1"/>
    <xf numFmtId="0" fontId="28" fillId="0" borderId="37" xfId="0" applyFont="1" applyBorder="1"/>
    <xf numFmtId="0" fontId="27" fillId="0" borderId="62" xfId="0" applyFont="1" applyBorder="1"/>
    <xf numFmtId="0" fontId="27" fillId="0" borderId="63" xfId="0" applyFont="1" applyBorder="1"/>
    <xf numFmtId="0" fontId="28" fillId="0" borderId="28" xfId="0" applyFont="1" applyBorder="1"/>
    <xf numFmtId="0" fontId="28" fillId="0" borderId="19" xfId="0" applyFont="1" applyBorder="1"/>
    <xf numFmtId="0" fontId="28" fillId="0" borderId="2" xfId="0" applyFont="1" applyBorder="1"/>
    <xf numFmtId="1" fontId="26" fillId="0" borderId="65" xfId="19" applyNumberFormat="1" applyFont="1" applyBorder="1"/>
    <xf numFmtId="0" fontId="26" fillId="0" borderId="52" xfId="0" applyFont="1" applyBorder="1"/>
    <xf numFmtId="0" fontId="26" fillId="0" borderId="54" xfId="0" applyFont="1" applyBorder="1"/>
    <xf numFmtId="0" fontId="27" fillId="0" borderId="64" xfId="0" applyFont="1" applyBorder="1"/>
    <xf numFmtId="0" fontId="27" fillId="0" borderId="35" xfId="0" applyFont="1" applyBorder="1"/>
    <xf numFmtId="0" fontId="27" fillId="0" borderId="37" xfId="0" applyFont="1" applyBorder="1"/>
    <xf numFmtId="0" fontId="26" fillId="0" borderId="55" xfId="0" applyFont="1" applyBorder="1"/>
    <xf numFmtId="0" fontId="26" fillId="0" borderId="13" xfId="0" applyFont="1" applyBorder="1"/>
    <xf numFmtId="9" fontId="0" fillId="0" borderId="6" xfId="19" applyFont="1" applyBorder="1"/>
    <xf numFmtId="9" fontId="26" fillId="0" borderId="53" xfId="19" applyFont="1" applyBorder="1"/>
    <xf numFmtId="9" fontId="25" fillId="0" borderId="3" xfId="19" applyFont="1" applyBorder="1"/>
    <xf numFmtId="9" fontId="26" fillId="0" borderId="6" xfId="19" applyFont="1" applyBorder="1"/>
    <xf numFmtId="9" fontId="26" fillId="0" borderId="1" xfId="19" applyFont="1" applyBorder="1"/>
    <xf numFmtId="9" fontId="25" fillId="0" borderId="6" xfId="19" applyFont="1" applyBorder="1"/>
    <xf numFmtId="9" fontId="25" fillId="0" borderId="1" xfId="19" applyFont="1" applyBorder="1"/>
    <xf numFmtId="0" fontId="0" fillId="0" borderId="6" xfId="0" applyBorder="1"/>
    <xf numFmtId="1" fontId="0" fillId="0" borderId="6" xfId="0" applyNumberFormat="1" applyBorder="1"/>
    <xf numFmtId="0" fontId="0" fillId="0" borderId="7" xfId="0" applyBorder="1"/>
    <xf numFmtId="0" fontId="0" fillId="0" borderId="28" xfId="0" applyBorder="1"/>
    <xf numFmtId="0" fontId="0" fillId="0" borderId="0" xfId="0" applyBorder="1"/>
    <xf numFmtId="1" fontId="0" fillId="0" borderId="0" xfId="0" applyNumberFormat="1" applyBorder="1"/>
    <xf numFmtId="0" fontId="0" fillId="0" borderId="29" xfId="0" applyBorder="1"/>
    <xf numFmtId="0" fontId="27" fillId="0" borderId="20" xfId="0" applyFont="1" applyBorder="1"/>
    <xf numFmtId="0" fontId="1" fillId="0" borderId="0" xfId="0" applyFont="1" applyFill="1" applyBorder="1" applyAlignment="1">
      <alignment horizontal="right" vertical="center"/>
    </xf>
    <xf numFmtId="0" fontId="0" fillId="0" borderId="0" xfId="0" applyFill="1"/>
    <xf numFmtId="0" fontId="12" fillId="0" borderId="0" xfId="0" applyFont="1" applyFill="1"/>
    <xf numFmtId="1" fontId="20" fillId="0" borderId="20" xfId="0" applyNumberFormat="1" applyFont="1" applyFill="1" applyBorder="1" applyAlignment="1">
      <alignment vertical="center"/>
    </xf>
    <xf numFmtId="1" fontId="9" fillId="0" borderId="23" xfId="0" applyNumberFormat="1" applyFont="1" applyFill="1" applyBorder="1" applyAlignment="1">
      <alignment horizontal="right" vertical="center"/>
    </xf>
    <xf numFmtId="1" fontId="9" fillId="0" borderId="36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21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right" vertical="center"/>
    </xf>
    <xf numFmtId="1" fontId="20" fillId="0" borderId="20" xfId="0" applyNumberFormat="1" applyFont="1" applyFill="1" applyBorder="1" applyAlignment="1">
      <alignment horizontal="right" vertical="center"/>
    </xf>
    <xf numFmtId="1" fontId="20" fillId="0" borderId="35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 vertical="center"/>
    </xf>
    <xf numFmtId="1" fontId="9" fillId="0" borderId="40" xfId="0" applyNumberFormat="1" applyFont="1" applyFill="1" applyBorder="1" applyAlignment="1">
      <alignment vertical="center"/>
    </xf>
    <xf numFmtId="1" fontId="20" fillId="0" borderId="40" xfId="0" applyNumberFormat="1" applyFont="1" applyFill="1" applyBorder="1" applyAlignment="1">
      <alignment vertical="center"/>
    </xf>
    <xf numFmtId="1" fontId="9" fillId="0" borderId="40" xfId="2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1" fontId="9" fillId="0" borderId="44" xfId="0" applyNumberFormat="1" applyFont="1" applyFill="1" applyBorder="1" applyAlignment="1">
      <alignment vertical="center"/>
    </xf>
    <xf numFmtId="1" fontId="9" fillId="0" borderId="45" xfId="0" applyNumberFormat="1" applyFont="1" applyFill="1" applyBorder="1" applyAlignment="1">
      <alignment vertical="center"/>
    </xf>
    <xf numFmtId="1" fontId="20" fillId="0" borderId="46" xfId="0" applyNumberFormat="1" applyFont="1" applyFill="1" applyBorder="1" applyAlignment="1">
      <alignment vertical="center"/>
    </xf>
    <xf numFmtId="1" fontId="9" fillId="0" borderId="46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1" fontId="9" fillId="0" borderId="38" xfId="0" applyNumberFormat="1" applyFont="1" applyFill="1" applyBorder="1" applyAlignment="1">
      <alignment vertical="center"/>
    </xf>
    <xf numFmtId="1" fontId="9" fillId="0" borderId="39" xfId="0" applyNumberFormat="1" applyFont="1" applyFill="1" applyBorder="1" applyAlignment="1">
      <alignment vertical="center"/>
    </xf>
    <xf numFmtId="10" fontId="9" fillId="0" borderId="16" xfId="1" applyNumberFormat="1" applyFont="1" applyFill="1" applyBorder="1" applyAlignment="1">
      <alignment vertical="center"/>
    </xf>
    <xf numFmtId="1" fontId="9" fillId="0" borderId="55" xfId="0" applyNumberFormat="1" applyFont="1" applyFill="1" applyBorder="1" applyAlignment="1">
      <alignment vertical="center"/>
    </xf>
    <xf numFmtId="1" fontId="9" fillId="0" borderId="52" xfId="0" applyNumberFormat="1" applyFont="1" applyFill="1" applyBorder="1" applyAlignment="1">
      <alignment vertical="center"/>
    </xf>
    <xf numFmtId="1" fontId="9" fillId="0" borderId="52" xfId="2" applyNumberFormat="1" applyFont="1" applyFill="1" applyBorder="1" applyAlignment="1">
      <alignment horizontal="center" vertical="center"/>
    </xf>
    <xf numFmtId="1" fontId="9" fillId="0" borderId="53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1" fontId="9" fillId="0" borderId="66" xfId="0" applyNumberFormat="1" applyFont="1" applyFill="1" applyBorder="1" applyAlignment="1">
      <alignment horizontal="right" vertical="center"/>
    </xf>
    <xf numFmtId="1" fontId="9" fillId="0" borderId="52" xfId="0" applyNumberFormat="1" applyFont="1" applyFill="1" applyBorder="1" applyAlignment="1">
      <alignment horizontal="right" vertical="center"/>
    </xf>
    <xf numFmtId="0" fontId="20" fillId="0" borderId="52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vertical="center"/>
    </xf>
    <xf numFmtId="10" fontId="9" fillId="0" borderId="28" xfId="1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1" fontId="9" fillId="0" borderId="24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1" fontId="9" fillId="0" borderId="43" xfId="0" applyNumberFormat="1" applyFont="1" applyFill="1" applyBorder="1" applyAlignment="1">
      <alignment vertical="center"/>
    </xf>
    <xf numFmtId="1" fontId="9" fillId="0" borderId="64" xfId="0" applyNumberFormat="1" applyFont="1" applyFill="1" applyBorder="1" applyAlignment="1">
      <alignment vertical="center"/>
    </xf>
    <xf numFmtId="1" fontId="9" fillId="0" borderId="30" xfId="0" applyNumberFormat="1" applyFont="1" applyFill="1" applyBorder="1" applyAlignment="1">
      <alignment vertical="center"/>
    </xf>
    <xf numFmtId="1" fontId="9" fillId="0" borderId="37" xfId="0" applyNumberFormat="1" applyFont="1" applyFill="1" applyBorder="1" applyAlignment="1">
      <alignment vertical="center"/>
    </xf>
    <xf numFmtId="1" fontId="9" fillId="0" borderId="67" xfId="0" applyNumberFormat="1" applyFont="1" applyFill="1" applyBorder="1" applyAlignment="1">
      <alignment vertical="center"/>
    </xf>
    <xf numFmtId="1" fontId="9" fillId="0" borderId="68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/>
    </xf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0" fontId="7" fillId="0" borderId="8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/>
    <xf numFmtId="0" fontId="25" fillId="0" borderId="4" xfId="0" applyFont="1" applyBorder="1" applyAlignment="1"/>
    <xf numFmtId="17" fontId="26" fillId="0" borderId="26" xfId="0" applyNumberFormat="1" applyFont="1" applyBorder="1" applyAlignment="1"/>
    <xf numFmtId="0" fontId="25" fillId="0" borderId="41" xfId="0" applyFont="1" applyBorder="1" applyAlignment="1"/>
    <xf numFmtId="164" fontId="26" fillId="0" borderId="26" xfId="0" applyNumberFormat="1" applyFont="1" applyBorder="1" applyAlignment="1"/>
    <xf numFmtId="0" fontId="26" fillId="0" borderId="58" xfId="0" applyFont="1" applyBorder="1" applyAlignment="1">
      <alignment horizontal="center" vertical="top"/>
    </xf>
    <xf numFmtId="0" fontId="25" fillId="0" borderId="29" xfId="0" applyFont="1" applyBorder="1" applyAlignment="1">
      <alignment horizontal="center" vertical="top"/>
    </xf>
    <xf numFmtId="0" fontId="25" fillId="0" borderId="26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9" fontId="26" fillId="0" borderId="6" xfId="19" applyFont="1" applyBorder="1" applyAlignment="1">
      <alignment horizontal="center" vertical="top"/>
    </xf>
    <xf numFmtId="9" fontId="25" fillId="0" borderId="7" xfId="19" applyFont="1" applyBorder="1" applyAlignment="1">
      <alignment horizontal="center" vertical="top"/>
    </xf>
    <xf numFmtId="9" fontId="25" fillId="0" borderId="17" xfId="19" applyFont="1" applyBorder="1" applyAlignment="1">
      <alignment horizontal="center" vertical="top"/>
    </xf>
    <xf numFmtId="9" fontId="25" fillId="0" borderId="18" xfId="19" applyFont="1" applyBorder="1" applyAlignment="1">
      <alignment horizontal="center" vertical="top"/>
    </xf>
    <xf numFmtId="1" fontId="26" fillId="0" borderId="19" xfId="0" applyNumberFormat="1" applyFont="1" applyBorder="1" applyAlignment="1">
      <alignment horizontal="center" vertical="top"/>
    </xf>
    <xf numFmtId="1" fontId="26" fillId="0" borderId="52" xfId="0" applyNumberFormat="1" applyFont="1" applyBorder="1" applyAlignment="1">
      <alignment horizontal="center" vertical="top"/>
    </xf>
    <xf numFmtId="0" fontId="26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9" fillId="0" borderId="5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62" xfId="0" applyFont="1" applyBorder="1" applyAlignment="1">
      <alignment horizontal="center" vertical="top" wrapText="1"/>
    </xf>
    <xf numFmtId="0" fontId="29" fillId="0" borderId="59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/>
    </xf>
    <xf numFmtId="0" fontId="26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</cellXfs>
  <cellStyles count="23">
    <cellStyle name="Comma 2" xfId="21"/>
    <cellStyle name="Currency 2" xfId="9"/>
    <cellStyle name="Excel Built-in Normal" xfId="3"/>
    <cellStyle name="Excel Built-in Normal 1" xfId="4"/>
    <cellStyle name="Excel Built-in Normal 2" xfId="5"/>
    <cellStyle name="Normal" xfId="0" builtinId="0"/>
    <cellStyle name="Normal 10" xfId="2"/>
    <cellStyle name="Normal 11" xfId="20"/>
    <cellStyle name="Normal 2" xfId="6"/>
    <cellStyle name="Normal 2 2" xfId="14"/>
    <cellStyle name="Normal 3" xfId="8"/>
    <cellStyle name="Normal 3 2" xfId="10"/>
    <cellStyle name="Normal 4" xfId="11"/>
    <cellStyle name="Normal 5" xfId="12"/>
    <cellStyle name="Normal 6" xfId="13"/>
    <cellStyle name="Normal 6 2" xfId="17"/>
    <cellStyle name="Normal 7" xfId="15"/>
    <cellStyle name="Normal 8" xfId="16"/>
    <cellStyle name="Normal 8 2" xfId="22"/>
    <cellStyle name="Normal 9" xfId="18"/>
    <cellStyle name="Percent" xfId="19" builtinId="5"/>
    <cellStyle name="Percent 2" xfId="1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6"/>
  <sheetViews>
    <sheetView tabSelected="1" view="pageBreakPreview" topLeftCell="A16" zoomScale="60" zoomScaleNormal="70" workbookViewId="0">
      <selection activeCell="J38" sqref="J38"/>
    </sheetView>
  </sheetViews>
  <sheetFormatPr defaultRowHeight="14.4"/>
  <cols>
    <col min="2" max="2" width="37" style="34" customWidth="1"/>
    <col min="6" max="6" width="11.77734375" customWidth="1"/>
    <col min="7" max="18" width="16.33203125" customWidth="1"/>
  </cols>
  <sheetData>
    <row r="1" spans="1:37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37">
      <c r="A2" s="191"/>
      <c r="B2" s="192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37" ht="22.8" thickBot="1">
      <c r="A3" s="19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55" t="s">
        <v>72</v>
      </c>
      <c r="Q3" s="256"/>
      <c r="R3" s="256"/>
      <c r="S3" s="191"/>
      <c r="T3" s="191"/>
      <c r="U3" s="191"/>
      <c r="V3" s="191"/>
      <c r="W3" s="191"/>
    </row>
    <row r="4" spans="1:37" ht="21" thickBot="1">
      <c r="A4" s="191"/>
      <c r="B4" s="257" t="s">
        <v>55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  <c r="S4" s="191"/>
      <c r="T4" s="191"/>
      <c r="U4" s="191"/>
      <c r="V4" s="191"/>
      <c r="W4" s="191"/>
    </row>
    <row r="5" spans="1:37" ht="18" thickBot="1">
      <c r="A5" s="191"/>
      <c r="B5" s="260" t="s">
        <v>1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2"/>
      <c r="S5" s="191"/>
      <c r="T5" s="191"/>
      <c r="U5" s="191"/>
      <c r="V5" s="191"/>
      <c r="W5" s="191"/>
    </row>
    <row r="6" spans="1:37" ht="16.2" thickBot="1">
      <c r="A6" s="191"/>
      <c r="B6" s="263" t="s">
        <v>2</v>
      </c>
      <c r="C6" s="265" t="s">
        <v>3</v>
      </c>
      <c r="D6" s="266"/>
      <c r="E6" s="266"/>
      <c r="F6" s="267"/>
      <c r="G6" s="268" t="s">
        <v>4</v>
      </c>
      <c r="H6" s="269"/>
      <c r="I6" s="270" t="s">
        <v>5</v>
      </c>
      <c r="J6" s="271"/>
      <c r="K6" s="270" t="s">
        <v>6</v>
      </c>
      <c r="L6" s="271"/>
      <c r="M6" s="270" t="s">
        <v>7</v>
      </c>
      <c r="N6" s="268"/>
      <c r="O6" s="272"/>
      <c r="P6" s="273" t="s">
        <v>8</v>
      </c>
      <c r="Q6" s="274"/>
      <c r="R6" s="275"/>
      <c r="S6" s="191"/>
      <c r="T6" s="191"/>
      <c r="U6" s="191"/>
      <c r="V6" s="191"/>
      <c r="W6" s="191"/>
    </row>
    <row r="7" spans="1:37" ht="15.6" thickBot="1">
      <c r="A7" s="191"/>
      <c r="B7" s="264"/>
      <c r="C7" s="237" t="s">
        <v>9</v>
      </c>
      <c r="D7" s="238" t="s">
        <v>10</v>
      </c>
      <c r="E7" s="238" t="s">
        <v>11</v>
      </c>
      <c r="F7" s="239" t="s">
        <v>12</v>
      </c>
      <c r="G7" s="2" t="s">
        <v>13</v>
      </c>
      <c r="H7" s="3" t="s">
        <v>14</v>
      </c>
      <c r="I7" s="237" t="s">
        <v>13</v>
      </c>
      <c r="J7" s="239" t="s">
        <v>14</v>
      </c>
      <c r="K7" s="237" t="s">
        <v>13</v>
      </c>
      <c r="L7" s="239" t="s">
        <v>14</v>
      </c>
      <c r="M7" s="2" t="s">
        <v>9</v>
      </c>
      <c r="N7" s="238" t="s">
        <v>15</v>
      </c>
      <c r="O7" s="241" t="s">
        <v>11</v>
      </c>
      <c r="P7" s="240" t="s">
        <v>9</v>
      </c>
      <c r="Q7" s="4" t="s">
        <v>15</v>
      </c>
      <c r="R7" s="241" t="s">
        <v>11</v>
      </c>
      <c r="S7" s="191"/>
      <c r="T7" s="191"/>
      <c r="U7" s="191"/>
      <c r="V7" s="191"/>
      <c r="W7" s="191"/>
    </row>
    <row r="8" spans="1:37" ht="21" thickBot="1">
      <c r="A8" s="191"/>
      <c r="B8" s="5" t="s">
        <v>16</v>
      </c>
      <c r="C8" s="28"/>
      <c r="D8" s="6"/>
      <c r="E8" s="6"/>
      <c r="F8" s="205"/>
      <c r="G8" s="6"/>
      <c r="H8" s="6"/>
      <c r="I8" s="28"/>
      <c r="J8" s="205"/>
      <c r="K8" s="6"/>
      <c r="L8" s="6"/>
      <c r="M8" s="6"/>
      <c r="N8" s="6"/>
      <c r="O8" s="6"/>
      <c r="P8" s="28"/>
      <c r="Q8" s="6"/>
      <c r="R8" s="205"/>
      <c r="S8" s="191"/>
      <c r="T8" s="191"/>
      <c r="U8" s="191"/>
      <c r="V8" s="191"/>
      <c r="W8" s="191"/>
    </row>
    <row r="9" spans="1:37" s="37" customFormat="1" ht="18.600000000000001">
      <c r="A9" s="191"/>
      <c r="B9" s="21" t="s">
        <v>17</v>
      </c>
      <c r="C9" s="206">
        <v>488</v>
      </c>
      <c r="D9" s="207">
        <v>278</v>
      </c>
      <c r="E9" s="207">
        <v>324</v>
      </c>
      <c r="F9" s="225">
        <v>1090</v>
      </c>
      <c r="G9" s="216">
        <v>17148815</v>
      </c>
      <c r="H9" s="208">
        <v>10430037</v>
      </c>
      <c r="I9" s="208">
        <v>675749</v>
      </c>
      <c r="J9" s="208">
        <v>4486201</v>
      </c>
      <c r="K9" s="208">
        <v>100020</v>
      </c>
      <c r="L9" s="208">
        <v>941981</v>
      </c>
      <c r="M9" s="208">
        <v>1955601</v>
      </c>
      <c r="N9" s="208">
        <v>3464219</v>
      </c>
      <c r="O9" s="208">
        <v>5010217</v>
      </c>
      <c r="P9" s="208">
        <v>950919</v>
      </c>
      <c r="Q9" s="208">
        <v>1120596</v>
      </c>
      <c r="R9" s="209">
        <v>2414686</v>
      </c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</row>
    <row r="10" spans="1:37" s="37" customFormat="1" ht="18.600000000000001">
      <c r="A10" s="191"/>
      <c r="B10" s="21" t="s">
        <v>18</v>
      </c>
      <c r="C10" s="7">
        <v>363</v>
      </c>
      <c r="D10" s="201">
        <v>140</v>
      </c>
      <c r="E10" s="201">
        <v>132</v>
      </c>
      <c r="F10" s="226">
        <v>635</v>
      </c>
      <c r="G10" s="217">
        <v>5488265</v>
      </c>
      <c r="H10" s="202">
        <v>3064554</v>
      </c>
      <c r="I10" s="202">
        <v>284734</v>
      </c>
      <c r="J10" s="202">
        <v>1234782.9797799997</v>
      </c>
      <c r="K10" s="202">
        <v>1051240</v>
      </c>
      <c r="L10" s="202">
        <v>859301</v>
      </c>
      <c r="M10" s="203">
        <v>1051240</v>
      </c>
      <c r="N10" s="203">
        <v>859301</v>
      </c>
      <c r="O10" s="203">
        <v>1154013</v>
      </c>
      <c r="P10" s="203">
        <v>432050.58947999997</v>
      </c>
      <c r="Q10" s="203">
        <v>385118.47390999994</v>
      </c>
      <c r="R10" s="210">
        <v>417613.91638999997</v>
      </c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</row>
    <row r="11" spans="1:37" s="37" customFormat="1" ht="18.600000000000001">
      <c r="A11" s="191"/>
      <c r="B11" s="21" t="s">
        <v>19</v>
      </c>
      <c r="C11" s="7">
        <v>66</v>
      </c>
      <c r="D11" s="201">
        <v>60</v>
      </c>
      <c r="E11" s="201">
        <v>44</v>
      </c>
      <c r="F11" s="226">
        <v>170</v>
      </c>
      <c r="G11" s="217">
        <v>2275726</v>
      </c>
      <c r="H11" s="202">
        <v>918491</v>
      </c>
      <c r="I11" s="202">
        <v>116417</v>
      </c>
      <c r="J11" s="202">
        <v>481102</v>
      </c>
      <c r="K11" s="203">
        <v>5819.0001423520071</v>
      </c>
      <c r="L11" s="203">
        <v>74128.001492800468</v>
      </c>
      <c r="M11" s="202">
        <v>315114</v>
      </c>
      <c r="N11" s="202">
        <v>262669</v>
      </c>
      <c r="O11" s="202">
        <v>340708</v>
      </c>
      <c r="P11" s="202">
        <v>113427</v>
      </c>
      <c r="Q11" s="202">
        <v>111532</v>
      </c>
      <c r="R11" s="211">
        <v>256143</v>
      </c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</row>
    <row r="12" spans="1:37" s="37" customFormat="1" ht="18.600000000000001">
      <c r="A12" s="191"/>
      <c r="B12" s="21" t="s">
        <v>20</v>
      </c>
      <c r="C12" s="7">
        <v>34</v>
      </c>
      <c r="D12" s="201">
        <v>68</v>
      </c>
      <c r="E12" s="201">
        <v>85</v>
      </c>
      <c r="F12" s="226">
        <v>187</v>
      </c>
      <c r="G12" s="218">
        <v>901523</v>
      </c>
      <c r="H12" s="204">
        <v>1159603.1562822298</v>
      </c>
      <c r="I12" s="204">
        <v>96298</v>
      </c>
      <c r="J12" s="204">
        <v>540245.31859165907</v>
      </c>
      <c r="K12" s="203">
        <v>7710</v>
      </c>
      <c r="L12" s="203">
        <v>32661.617800800002</v>
      </c>
      <c r="M12" s="203">
        <v>88671.439316100004</v>
      </c>
      <c r="N12" s="203">
        <v>365040.82087572</v>
      </c>
      <c r="O12" s="203">
        <v>705890.31350503478</v>
      </c>
      <c r="P12" s="203">
        <v>53178.717091719904</v>
      </c>
      <c r="Q12" s="203">
        <v>133782</v>
      </c>
      <c r="R12" s="210">
        <v>353284</v>
      </c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</row>
    <row r="13" spans="1:37" s="37" customFormat="1" ht="18.600000000000001">
      <c r="A13" s="191"/>
      <c r="B13" s="21" t="s">
        <v>21</v>
      </c>
      <c r="C13" s="7">
        <v>38</v>
      </c>
      <c r="D13" s="201">
        <v>60</v>
      </c>
      <c r="E13" s="201">
        <v>60</v>
      </c>
      <c r="F13" s="226">
        <v>158</v>
      </c>
      <c r="G13" s="217">
        <v>0</v>
      </c>
      <c r="H13" s="202">
        <v>1334390</v>
      </c>
      <c r="I13" s="202">
        <v>209968</v>
      </c>
      <c r="J13" s="202">
        <v>700434</v>
      </c>
      <c r="K13" s="202">
        <v>10574</v>
      </c>
      <c r="L13" s="202">
        <v>182710.50403169999</v>
      </c>
      <c r="M13" s="202">
        <v>225636</v>
      </c>
      <c r="N13" s="202">
        <v>393407</v>
      </c>
      <c r="O13" s="202">
        <v>715347</v>
      </c>
      <c r="P13" s="202">
        <v>95490</v>
      </c>
      <c r="Q13" s="202">
        <v>169383</v>
      </c>
      <c r="R13" s="211">
        <v>435561</v>
      </c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</row>
    <row r="14" spans="1:37" s="37" customFormat="1" ht="18.600000000000001">
      <c r="A14" s="191"/>
      <c r="B14" s="21" t="s">
        <v>22</v>
      </c>
      <c r="C14" s="7">
        <v>1</v>
      </c>
      <c r="D14" s="201">
        <v>12</v>
      </c>
      <c r="E14" s="201">
        <v>18</v>
      </c>
      <c r="F14" s="226">
        <v>31</v>
      </c>
      <c r="G14" s="217">
        <v>197381.71</v>
      </c>
      <c r="H14" s="202">
        <v>110560</v>
      </c>
      <c r="I14" s="202">
        <v>10764</v>
      </c>
      <c r="J14" s="202">
        <v>63594</v>
      </c>
      <c r="K14" s="202">
        <v>1346</v>
      </c>
      <c r="L14" s="202">
        <v>599.16</v>
      </c>
      <c r="M14" s="202">
        <v>1721</v>
      </c>
      <c r="N14" s="202">
        <v>40575</v>
      </c>
      <c r="O14" s="202">
        <v>68264</v>
      </c>
      <c r="P14" s="202">
        <v>312</v>
      </c>
      <c r="Q14" s="202">
        <v>14360</v>
      </c>
      <c r="R14" s="211">
        <v>48922</v>
      </c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</row>
    <row r="15" spans="1:37" s="37" customFormat="1" ht="18.600000000000001">
      <c r="A15" s="191"/>
      <c r="B15" s="21" t="s">
        <v>23</v>
      </c>
      <c r="C15" s="8">
        <v>84</v>
      </c>
      <c r="D15" s="202">
        <v>114</v>
      </c>
      <c r="E15" s="202">
        <v>97</v>
      </c>
      <c r="F15" s="211">
        <v>295</v>
      </c>
      <c r="G15" s="217">
        <v>2041458</v>
      </c>
      <c r="H15" s="202">
        <v>1816382.3208415599</v>
      </c>
      <c r="I15" s="202">
        <v>131400</v>
      </c>
      <c r="J15" s="202">
        <v>1015335.7686505</v>
      </c>
      <c r="K15" s="202">
        <v>14406</v>
      </c>
      <c r="L15" s="202">
        <v>157706.72081080003</v>
      </c>
      <c r="M15" s="202">
        <v>422740.53155949991</v>
      </c>
      <c r="N15" s="202">
        <v>599361.47902590001</v>
      </c>
      <c r="O15" s="202">
        <v>794280.3102561601</v>
      </c>
      <c r="P15" s="202">
        <v>146600.94001310001</v>
      </c>
      <c r="Q15" s="202">
        <v>322605.24967029993</v>
      </c>
      <c r="R15" s="211">
        <v>546129.57896710001</v>
      </c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</row>
    <row r="16" spans="1:37" s="37" customFormat="1" ht="18.600000000000001">
      <c r="A16" s="191"/>
      <c r="B16" s="21" t="s">
        <v>24</v>
      </c>
      <c r="C16" s="7">
        <v>29</v>
      </c>
      <c r="D16" s="201">
        <v>56</v>
      </c>
      <c r="E16" s="201">
        <v>68</v>
      </c>
      <c r="F16" s="226">
        <v>153</v>
      </c>
      <c r="G16" s="217">
        <v>1475108</v>
      </c>
      <c r="H16" s="202">
        <v>844028.68220199982</v>
      </c>
      <c r="I16" s="202">
        <v>72103</v>
      </c>
      <c r="J16" s="202">
        <v>412074.96334499994</v>
      </c>
      <c r="K16" s="202">
        <v>2663</v>
      </c>
      <c r="L16" s="202">
        <v>23808.028774900002</v>
      </c>
      <c r="M16" s="202">
        <v>112149.3163334</v>
      </c>
      <c r="N16" s="202">
        <v>314922.74836179998</v>
      </c>
      <c r="O16" s="202">
        <v>416956.61750679999</v>
      </c>
      <c r="P16" s="202">
        <v>42692.388729599996</v>
      </c>
      <c r="Q16" s="202">
        <v>101027.568082</v>
      </c>
      <c r="R16" s="211">
        <v>268356</v>
      </c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</row>
    <row r="17" spans="1:37" s="37" customFormat="1" ht="18.600000000000001">
      <c r="A17" s="191"/>
      <c r="B17" s="21" t="s">
        <v>25</v>
      </c>
      <c r="C17" s="7">
        <v>51</v>
      </c>
      <c r="D17" s="201">
        <v>92</v>
      </c>
      <c r="E17" s="201">
        <v>76</v>
      </c>
      <c r="F17" s="226">
        <v>219</v>
      </c>
      <c r="G17" s="217">
        <v>553266</v>
      </c>
      <c r="H17" s="202">
        <v>1000674.2999999999</v>
      </c>
      <c r="I17" s="202">
        <v>58836</v>
      </c>
      <c r="J17" s="202">
        <v>599670.5</v>
      </c>
      <c r="K17" s="202">
        <v>6182</v>
      </c>
      <c r="L17" s="202">
        <v>241229.57573950005</v>
      </c>
      <c r="M17" s="202">
        <v>158817.24000000002</v>
      </c>
      <c r="N17" s="202">
        <v>339958.14</v>
      </c>
      <c r="O17" s="202">
        <v>501898.92000000004</v>
      </c>
      <c r="P17" s="202">
        <v>61309.280000000006</v>
      </c>
      <c r="Q17" s="202">
        <v>135052.9</v>
      </c>
      <c r="R17" s="211">
        <v>403308.31999999995</v>
      </c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</row>
    <row r="18" spans="1:37" s="37" customFormat="1" ht="18.600000000000001">
      <c r="A18" s="191"/>
      <c r="B18" s="21" t="s">
        <v>26</v>
      </c>
      <c r="C18" s="8">
        <v>20</v>
      </c>
      <c r="D18" s="202">
        <v>37</v>
      </c>
      <c r="E18" s="202">
        <v>45</v>
      </c>
      <c r="F18" s="211">
        <v>102</v>
      </c>
      <c r="G18" s="217">
        <v>57987.600000000006</v>
      </c>
      <c r="H18" s="202">
        <v>716512.65</v>
      </c>
      <c r="I18" s="202">
        <v>46352</v>
      </c>
      <c r="J18" s="202">
        <v>557675.72</v>
      </c>
      <c r="K18" s="202">
        <v>9337</v>
      </c>
      <c r="L18" s="202">
        <v>62391</v>
      </c>
      <c r="M18" s="202">
        <v>106045</v>
      </c>
      <c r="N18" s="202">
        <v>217175</v>
      </c>
      <c r="O18" s="202">
        <v>393293</v>
      </c>
      <c r="P18" s="202">
        <v>42519</v>
      </c>
      <c r="Q18" s="202">
        <v>170962</v>
      </c>
      <c r="R18" s="211">
        <v>344195</v>
      </c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</row>
    <row r="19" spans="1:37" s="37" customFormat="1" ht="18.600000000000001">
      <c r="A19" s="191"/>
      <c r="B19" s="21" t="s">
        <v>27</v>
      </c>
      <c r="C19" s="7">
        <v>377</v>
      </c>
      <c r="D19" s="201">
        <v>274</v>
      </c>
      <c r="E19" s="201">
        <v>321</v>
      </c>
      <c r="F19" s="226">
        <v>972</v>
      </c>
      <c r="G19" s="217">
        <v>14564094</v>
      </c>
      <c r="H19" s="202">
        <v>11085741</v>
      </c>
      <c r="I19" s="202">
        <v>649289</v>
      </c>
      <c r="J19" s="202">
        <v>6222010</v>
      </c>
      <c r="K19" s="202">
        <v>79380</v>
      </c>
      <c r="L19" s="202">
        <v>240605.14755089983</v>
      </c>
      <c r="M19" s="202">
        <v>2166067.4</v>
      </c>
      <c r="N19" s="202">
        <v>3828326</v>
      </c>
      <c r="O19" s="202">
        <v>5091348</v>
      </c>
      <c r="P19" s="202">
        <v>1941733</v>
      </c>
      <c r="Q19" s="202">
        <v>1147075</v>
      </c>
      <c r="R19" s="211">
        <v>3133202</v>
      </c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</row>
    <row r="20" spans="1:37" s="37" customFormat="1" ht="19.2" thickBot="1">
      <c r="A20" s="191"/>
      <c r="B20" s="21" t="s">
        <v>28</v>
      </c>
      <c r="C20" s="25">
        <v>65</v>
      </c>
      <c r="D20" s="212">
        <v>130</v>
      </c>
      <c r="E20" s="212">
        <v>103</v>
      </c>
      <c r="F20" s="227">
        <v>298</v>
      </c>
      <c r="G20" s="219">
        <v>5925513</v>
      </c>
      <c r="H20" s="213">
        <v>1589988.3744113003</v>
      </c>
      <c r="I20" s="213">
        <v>123755</v>
      </c>
      <c r="J20" s="213">
        <v>871218.42292070016</v>
      </c>
      <c r="K20" s="213">
        <v>12948</v>
      </c>
      <c r="L20" s="213">
        <v>177506.13850110001</v>
      </c>
      <c r="M20" s="213">
        <v>236692.02621249994</v>
      </c>
      <c r="N20" s="213">
        <v>476354.56409880001</v>
      </c>
      <c r="O20" s="213">
        <v>876941.78410000005</v>
      </c>
      <c r="P20" s="213">
        <v>84804.347795599999</v>
      </c>
      <c r="Q20" s="213">
        <v>231975.65559109999</v>
      </c>
      <c r="R20" s="214">
        <v>554438.41953399999</v>
      </c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</row>
    <row r="21" spans="1:37" ht="19.2" thickBot="1">
      <c r="A21" s="191"/>
      <c r="B21" s="9" t="s">
        <v>12</v>
      </c>
      <c r="C21" s="10">
        <f>SUM(C9:C20)</f>
        <v>1616</v>
      </c>
      <c r="D21" s="10">
        <f t="shared" ref="D21:F21" si="0">SUM(D9:D20)</f>
        <v>1321</v>
      </c>
      <c r="E21" s="10">
        <f t="shared" si="0"/>
        <v>1373</v>
      </c>
      <c r="F21" s="228">
        <f t="shared" si="0"/>
        <v>4310</v>
      </c>
      <c r="G21" s="13">
        <f>G9+G10+G12+G11+G13+G14+G15+G16+G17+G18+G19+G20</f>
        <v>50629137.310000002</v>
      </c>
      <c r="H21" s="13">
        <f t="shared" ref="H21:R21" si="1">H9+H10+H12+H11+H13+H14+H15+H16+H17+H18+H19+H20</f>
        <v>34070962.483737089</v>
      </c>
      <c r="I21" s="13">
        <f t="shared" si="1"/>
        <v>2475665</v>
      </c>
      <c r="J21" s="13">
        <f t="shared" si="1"/>
        <v>17184344.673287861</v>
      </c>
      <c r="K21" s="13">
        <f t="shared" si="1"/>
        <v>1301625.000142352</v>
      </c>
      <c r="L21" s="13">
        <f t="shared" si="1"/>
        <v>2994627.8947025007</v>
      </c>
      <c r="M21" s="13">
        <f t="shared" si="1"/>
        <v>6840494.9534214996</v>
      </c>
      <c r="N21" s="13">
        <f t="shared" si="1"/>
        <v>11161309.75236222</v>
      </c>
      <c r="O21" s="13">
        <f t="shared" si="1"/>
        <v>16069157.945367996</v>
      </c>
      <c r="P21" s="13">
        <f t="shared" si="1"/>
        <v>3965036.2631100202</v>
      </c>
      <c r="Q21" s="13">
        <f t="shared" si="1"/>
        <v>4043469.8472533999</v>
      </c>
      <c r="R21" s="32">
        <f t="shared" si="1"/>
        <v>9175839.2348910999</v>
      </c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</row>
    <row r="22" spans="1:37" ht="20.399999999999999">
      <c r="A22" s="191"/>
      <c r="B22" s="17" t="s">
        <v>29</v>
      </c>
      <c r="C22" s="242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52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</row>
    <row r="23" spans="1:37" s="37" customFormat="1" ht="18.600000000000001">
      <c r="A23" s="191"/>
      <c r="B23" s="22" t="s">
        <v>30</v>
      </c>
      <c r="C23" s="8">
        <v>20</v>
      </c>
      <c r="D23" s="201">
        <v>18</v>
      </c>
      <c r="E23" s="201">
        <v>42</v>
      </c>
      <c r="F23" s="35">
        <v>80</v>
      </c>
      <c r="G23" s="217">
        <v>767638</v>
      </c>
      <c r="H23" s="236">
        <v>473258.73767264391</v>
      </c>
      <c r="I23" s="8">
        <v>32952.990000000005</v>
      </c>
      <c r="J23" s="8">
        <v>206552.69329541706</v>
      </c>
      <c r="K23" s="8">
        <v>1394.62</v>
      </c>
      <c r="L23" s="8">
        <v>27975.569286399998</v>
      </c>
      <c r="M23" s="193">
        <v>124311.5</v>
      </c>
      <c r="N23" s="193">
        <v>88206.5</v>
      </c>
      <c r="O23" s="193">
        <v>260741</v>
      </c>
      <c r="P23" s="8">
        <v>47993.911451044747</v>
      </c>
      <c r="Q23" s="8">
        <v>49654.206624939274</v>
      </c>
      <c r="R23" s="35">
        <v>108904.57521943304</v>
      </c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</row>
    <row r="24" spans="1:37" s="37" customFormat="1" ht="18.600000000000001">
      <c r="A24" s="191"/>
      <c r="B24" s="21" t="s">
        <v>31</v>
      </c>
      <c r="C24" s="7">
        <v>0</v>
      </c>
      <c r="D24" s="201">
        <v>3</v>
      </c>
      <c r="E24" s="201">
        <v>15</v>
      </c>
      <c r="F24" s="229">
        <v>18</v>
      </c>
      <c r="G24" s="220">
        <v>116025</v>
      </c>
      <c r="H24" s="8">
        <v>87100.549999999988</v>
      </c>
      <c r="I24" s="8">
        <v>8625</v>
      </c>
      <c r="J24" s="8">
        <v>68572</v>
      </c>
      <c r="K24" s="8">
        <v>384</v>
      </c>
      <c r="L24" s="8">
        <v>9501.75</v>
      </c>
      <c r="M24" s="8">
        <v>0</v>
      </c>
      <c r="N24" s="8">
        <v>10432.92</v>
      </c>
      <c r="O24" s="8">
        <v>76667.63</v>
      </c>
      <c r="P24" s="8">
        <v>0</v>
      </c>
      <c r="Q24" s="8">
        <v>8660.130000000001</v>
      </c>
      <c r="R24" s="35">
        <v>59943.75</v>
      </c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</row>
    <row r="25" spans="1:37" s="37" customFormat="1" ht="18.600000000000001">
      <c r="A25" s="191"/>
      <c r="B25" s="21" t="s">
        <v>32</v>
      </c>
      <c r="C25" s="194">
        <v>244</v>
      </c>
      <c r="D25" s="201">
        <v>141</v>
      </c>
      <c r="E25" s="201">
        <v>86</v>
      </c>
      <c r="F25" s="195">
        <v>471</v>
      </c>
      <c r="G25" s="221">
        <v>4323686</v>
      </c>
      <c r="H25" s="194">
        <v>4538693.9281622013</v>
      </c>
      <c r="I25" s="194">
        <v>1869732</v>
      </c>
      <c r="J25" s="194">
        <v>4474583.3748196121</v>
      </c>
      <c r="K25" s="194">
        <v>58156</v>
      </c>
      <c r="L25" s="194">
        <v>73436.255867099986</v>
      </c>
      <c r="M25" s="194">
        <v>707296.15040660009</v>
      </c>
      <c r="N25" s="194">
        <v>1396983.8995696998</v>
      </c>
      <c r="O25" s="194">
        <v>2434413.8781858995</v>
      </c>
      <c r="P25" s="194">
        <v>549746.07270909997</v>
      </c>
      <c r="Q25" s="194">
        <v>1442514.7750839405</v>
      </c>
      <c r="R25" s="195">
        <v>2482322.5270265727</v>
      </c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</row>
    <row r="26" spans="1:37" s="37" customFormat="1" ht="18.600000000000001">
      <c r="A26" s="191"/>
      <c r="B26" s="21" t="s">
        <v>33</v>
      </c>
      <c r="C26" s="19">
        <v>73</v>
      </c>
      <c r="D26" s="201">
        <v>101</v>
      </c>
      <c r="E26" s="201">
        <v>98</v>
      </c>
      <c r="F26" s="36">
        <v>272</v>
      </c>
      <c r="G26" s="222">
        <v>0</v>
      </c>
      <c r="H26" s="19">
        <v>1699369.7966440003</v>
      </c>
      <c r="I26" s="19">
        <v>324495</v>
      </c>
      <c r="J26" s="19">
        <v>1658663.5471072998</v>
      </c>
      <c r="K26" s="19">
        <v>2418</v>
      </c>
      <c r="L26" s="19">
        <v>9688.0646112000031</v>
      </c>
      <c r="M26" s="19">
        <v>84968.489832199994</v>
      </c>
      <c r="N26" s="19">
        <v>305886.56339591998</v>
      </c>
      <c r="O26" s="19">
        <v>1308514.74341588</v>
      </c>
      <c r="P26" s="19">
        <v>82933.177355370004</v>
      </c>
      <c r="Q26" s="19">
        <v>298559.43847931398</v>
      </c>
      <c r="R26" s="36">
        <v>1277170.9312726208</v>
      </c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</row>
    <row r="27" spans="1:37" s="38" customFormat="1" ht="18.600000000000001">
      <c r="A27" s="196"/>
      <c r="B27" s="197" t="s">
        <v>34</v>
      </c>
      <c r="C27" s="198">
        <v>31</v>
      </c>
      <c r="D27" s="201">
        <v>32</v>
      </c>
      <c r="E27" s="201">
        <v>27</v>
      </c>
      <c r="F27" s="230">
        <v>90</v>
      </c>
      <c r="G27" s="223">
        <v>282790</v>
      </c>
      <c r="H27" s="199">
        <v>363477.48349470017</v>
      </c>
      <c r="I27" s="199">
        <v>24465</v>
      </c>
      <c r="J27" s="199">
        <v>469827.30381181126</v>
      </c>
      <c r="K27" s="199">
        <v>0</v>
      </c>
      <c r="L27" s="199">
        <v>0</v>
      </c>
      <c r="M27" s="199">
        <v>47652.535753400007</v>
      </c>
      <c r="N27" s="199">
        <v>114735</v>
      </c>
      <c r="O27" s="199">
        <v>201089</v>
      </c>
      <c r="P27" s="199">
        <v>57339.402594500003</v>
      </c>
      <c r="Q27" s="199">
        <v>119967.57921520002</v>
      </c>
      <c r="R27" s="200">
        <v>292520</v>
      </c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</row>
    <row r="28" spans="1:37" s="37" customFormat="1" ht="18.600000000000001">
      <c r="A28" s="191"/>
      <c r="B28" s="21" t="s">
        <v>35</v>
      </c>
      <c r="C28" s="20">
        <v>12</v>
      </c>
      <c r="D28" s="201">
        <v>51</v>
      </c>
      <c r="E28" s="201">
        <v>33</v>
      </c>
      <c r="F28" s="231">
        <v>96</v>
      </c>
      <c r="G28" s="224">
        <v>365474</v>
      </c>
      <c r="H28" s="19">
        <v>503277.60719999997</v>
      </c>
      <c r="I28" s="19">
        <v>118300</v>
      </c>
      <c r="J28" s="19">
        <v>261951.21323839296</v>
      </c>
      <c r="K28" s="19">
        <v>7617</v>
      </c>
      <c r="L28" s="19">
        <v>10312.983998739996</v>
      </c>
      <c r="M28" s="19">
        <v>22435.906999999999</v>
      </c>
      <c r="N28" s="19">
        <v>149026.81049999999</v>
      </c>
      <c r="O28" s="19">
        <v>331814.88969999994</v>
      </c>
      <c r="P28" s="19">
        <v>10694.032324599975</v>
      </c>
      <c r="Q28" s="19">
        <v>29600.433409650002</v>
      </c>
      <c r="R28" s="36">
        <v>221656.74750414299</v>
      </c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</row>
    <row r="29" spans="1:37" s="37" customFormat="1" ht="18.600000000000001">
      <c r="A29" s="191"/>
      <c r="B29" s="21" t="s">
        <v>36</v>
      </c>
      <c r="C29" s="20">
        <v>0</v>
      </c>
      <c r="D29" s="202">
        <v>15</v>
      </c>
      <c r="E29" s="202">
        <v>14</v>
      </c>
      <c r="F29" s="231">
        <v>29</v>
      </c>
      <c r="G29" s="224">
        <v>0</v>
      </c>
      <c r="H29" s="19">
        <v>94987</v>
      </c>
      <c r="I29" s="19">
        <v>27681</v>
      </c>
      <c r="J29" s="19">
        <v>103749</v>
      </c>
      <c r="K29" s="19">
        <v>0</v>
      </c>
      <c r="L29" s="19">
        <v>30267</v>
      </c>
      <c r="M29" s="19">
        <v>0</v>
      </c>
      <c r="N29" s="19">
        <v>30134</v>
      </c>
      <c r="O29" s="19">
        <v>64853</v>
      </c>
      <c r="P29" s="19">
        <v>0</v>
      </c>
      <c r="Q29" s="19">
        <v>39692</v>
      </c>
      <c r="R29" s="36">
        <v>64057</v>
      </c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</row>
    <row r="30" spans="1:37" s="37" customFormat="1" ht="18.600000000000001">
      <c r="A30" s="191"/>
      <c r="B30" s="21" t="s">
        <v>37</v>
      </c>
      <c r="C30" s="20">
        <v>56</v>
      </c>
      <c r="D30" s="201">
        <v>35</v>
      </c>
      <c r="E30" s="201">
        <v>46</v>
      </c>
      <c r="F30" s="231">
        <v>137</v>
      </c>
      <c r="G30" s="224">
        <v>557371</v>
      </c>
      <c r="H30" s="19">
        <v>605180.47586275695</v>
      </c>
      <c r="I30" s="19">
        <v>411428</v>
      </c>
      <c r="J30" s="19">
        <v>334255</v>
      </c>
      <c r="K30" s="19">
        <v>14526</v>
      </c>
      <c r="L30" s="19">
        <v>7799.29</v>
      </c>
      <c r="M30" s="19">
        <v>47376.98855396</v>
      </c>
      <c r="N30" s="19">
        <v>99302.909468953978</v>
      </c>
      <c r="O30" s="19">
        <v>458500.57783984294</v>
      </c>
      <c r="P30" s="199">
        <v>72043.721002553808</v>
      </c>
      <c r="Q30" s="199">
        <v>62425</v>
      </c>
      <c r="R30" s="200">
        <v>199785.85510034603</v>
      </c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</row>
    <row r="31" spans="1:37" s="37" customFormat="1" ht="18.600000000000001">
      <c r="A31" s="191"/>
      <c r="B31" s="21" t="s">
        <v>38</v>
      </c>
      <c r="C31" s="20">
        <v>176</v>
      </c>
      <c r="D31" s="201">
        <v>100</v>
      </c>
      <c r="E31" s="201">
        <v>75</v>
      </c>
      <c r="F31" s="231">
        <v>351</v>
      </c>
      <c r="G31" s="224">
        <v>1380481</v>
      </c>
      <c r="H31" s="19">
        <v>1777078.4365388264</v>
      </c>
      <c r="I31" s="199">
        <v>106105</v>
      </c>
      <c r="J31" s="19">
        <v>1312156.1942377998</v>
      </c>
      <c r="K31" s="19">
        <v>1332</v>
      </c>
      <c r="L31" s="19">
        <v>21725.187661299999</v>
      </c>
      <c r="M31" s="19">
        <v>348501.18380084803</v>
      </c>
      <c r="N31" s="19">
        <v>616416.05885533174</v>
      </c>
      <c r="O31" s="19">
        <v>812161.19388264685</v>
      </c>
      <c r="P31" s="19">
        <v>126538</v>
      </c>
      <c r="Q31" s="19">
        <v>288772.38558690005</v>
      </c>
      <c r="R31" s="36">
        <v>896845</v>
      </c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</row>
    <row r="32" spans="1:37" ht="18.600000000000001">
      <c r="A32" s="191"/>
      <c r="B32" s="21" t="s">
        <v>39</v>
      </c>
      <c r="C32" s="20">
        <v>0</v>
      </c>
      <c r="D32" s="202">
        <v>2</v>
      </c>
      <c r="E32" s="202">
        <v>9</v>
      </c>
      <c r="F32" s="231">
        <v>11</v>
      </c>
      <c r="G32" s="224">
        <v>144622</v>
      </c>
      <c r="H32" s="19">
        <v>68080.235779200011</v>
      </c>
      <c r="I32" s="19">
        <v>51527</v>
      </c>
      <c r="J32" s="19">
        <v>25913</v>
      </c>
      <c r="K32" s="19">
        <v>0</v>
      </c>
      <c r="L32" s="19">
        <v>0</v>
      </c>
      <c r="M32" s="19">
        <v>0</v>
      </c>
      <c r="N32" s="19">
        <v>11185.33</v>
      </c>
      <c r="O32" s="19">
        <v>56894.920000000006</v>
      </c>
      <c r="P32" s="19">
        <v>0</v>
      </c>
      <c r="Q32" s="19">
        <v>1846.66</v>
      </c>
      <c r="R32" s="36">
        <v>24066</v>
      </c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</row>
    <row r="33" spans="1:37" ht="18.600000000000001">
      <c r="A33" s="191"/>
      <c r="B33" s="21" t="s">
        <v>40</v>
      </c>
      <c r="C33" s="20">
        <v>3</v>
      </c>
      <c r="D33" s="201">
        <v>16</v>
      </c>
      <c r="E33" s="201">
        <v>19</v>
      </c>
      <c r="F33" s="231">
        <v>38</v>
      </c>
      <c r="G33" s="224">
        <v>105310</v>
      </c>
      <c r="H33" s="19">
        <v>231709.17203939997</v>
      </c>
      <c r="I33" s="19">
        <v>36706</v>
      </c>
      <c r="J33" s="19">
        <v>139268.3454861441</v>
      </c>
      <c r="K33" s="19">
        <v>914</v>
      </c>
      <c r="L33" s="19">
        <v>275.32956718399998</v>
      </c>
      <c r="M33" s="19">
        <v>81.646575199999987</v>
      </c>
      <c r="N33" s="19">
        <v>27846.4045295</v>
      </c>
      <c r="O33" s="19">
        <v>203781.52093469998</v>
      </c>
      <c r="P33" s="19">
        <v>0</v>
      </c>
      <c r="Q33" s="19">
        <v>25081.225222552323</v>
      </c>
      <c r="R33" s="36">
        <v>114187.12026359177</v>
      </c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</row>
    <row r="34" spans="1:37" s="37" customFormat="1" ht="19.2" thickBot="1">
      <c r="A34" s="191"/>
      <c r="B34" s="21" t="s">
        <v>41</v>
      </c>
      <c r="C34" s="20">
        <v>68</v>
      </c>
      <c r="D34" s="212">
        <v>44</v>
      </c>
      <c r="E34" s="212">
        <v>12</v>
      </c>
      <c r="F34" s="231">
        <v>124</v>
      </c>
      <c r="G34" s="224">
        <v>745752</v>
      </c>
      <c r="H34" s="19">
        <v>513245.60094009998</v>
      </c>
      <c r="I34" s="19">
        <v>44740</v>
      </c>
      <c r="J34" s="19">
        <v>348766</v>
      </c>
      <c r="K34" s="19">
        <v>469</v>
      </c>
      <c r="L34" s="19">
        <v>7301</v>
      </c>
      <c r="M34" s="19">
        <v>202250.92619909998</v>
      </c>
      <c r="N34" s="19">
        <v>217032.89941900005</v>
      </c>
      <c r="O34" s="19">
        <v>93961.775322000001</v>
      </c>
      <c r="P34" s="19">
        <v>86059</v>
      </c>
      <c r="Q34" s="19">
        <v>139046</v>
      </c>
      <c r="R34" s="36">
        <v>123662</v>
      </c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</row>
    <row r="35" spans="1:37" s="37" customFormat="1" ht="18.600000000000001">
      <c r="A35" s="191"/>
      <c r="B35" s="21" t="s">
        <v>42</v>
      </c>
      <c r="C35" s="20">
        <v>0</v>
      </c>
      <c r="D35" s="202">
        <v>7</v>
      </c>
      <c r="E35" s="202">
        <v>9</v>
      </c>
      <c r="F35" s="231">
        <v>16</v>
      </c>
      <c r="G35" s="224">
        <v>216216</v>
      </c>
      <c r="H35" s="19">
        <v>127181</v>
      </c>
      <c r="I35" s="19">
        <v>156468</v>
      </c>
      <c r="J35" s="19">
        <v>37128</v>
      </c>
      <c r="K35" s="19">
        <v>249</v>
      </c>
      <c r="L35" s="19">
        <v>2851</v>
      </c>
      <c r="M35" s="19">
        <v>0</v>
      </c>
      <c r="N35" s="19">
        <v>47137</v>
      </c>
      <c r="O35" s="19">
        <v>80043</v>
      </c>
      <c r="P35" s="19">
        <v>0</v>
      </c>
      <c r="Q35" s="19">
        <v>16761</v>
      </c>
      <c r="R35" s="36">
        <v>20367</v>
      </c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</row>
    <row r="36" spans="1:37" ht="19.2" thickBot="1">
      <c r="A36" s="191"/>
      <c r="B36" s="22" t="s">
        <v>43</v>
      </c>
      <c r="C36" s="20">
        <v>0</v>
      </c>
      <c r="D36" s="202">
        <v>3</v>
      </c>
      <c r="E36" s="202">
        <v>13</v>
      </c>
      <c r="F36" s="231">
        <v>16</v>
      </c>
      <c r="G36" s="224">
        <v>59659</v>
      </c>
      <c r="H36" s="19">
        <v>48474.538729368003</v>
      </c>
      <c r="I36" s="19">
        <v>69950</v>
      </c>
      <c r="J36" s="19">
        <v>26859.656077400003</v>
      </c>
      <c r="K36" s="19">
        <v>4097</v>
      </c>
      <c r="L36" s="19">
        <v>691.55509729999983</v>
      </c>
      <c r="M36" s="19">
        <v>0</v>
      </c>
      <c r="N36" s="19">
        <v>584.60546950000003</v>
      </c>
      <c r="O36" s="19">
        <v>47890.433259867998</v>
      </c>
      <c r="P36" s="19">
        <v>0</v>
      </c>
      <c r="Q36" s="19">
        <v>4136.9587563999994</v>
      </c>
      <c r="R36" s="36">
        <v>22722.697320999992</v>
      </c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</row>
    <row r="37" spans="1:37" ht="19.2" thickBot="1">
      <c r="A37" s="191"/>
      <c r="B37" s="9" t="s">
        <v>12</v>
      </c>
      <c r="C37" s="232">
        <f t="shared" ref="C37:E37" si="2">SUM(C23:C36)</f>
        <v>683</v>
      </c>
      <c r="D37" s="232">
        <f t="shared" si="2"/>
        <v>568</v>
      </c>
      <c r="E37" s="232">
        <f t="shared" si="2"/>
        <v>498</v>
      </c>
      <c r="F37" s="232">
        <f>SUM(F23:F36)</f>
        <v>1749</v>
      </c>
      <c r="G37" s="13">
        <f>G23+G24+G25+G26+G27+G28+G29+G30+G31+G32+G33+G34+G35+G36</f>
        <v>9065024</v>
      </c>
      <c r="H37" s="15">
        <f t="shared" ref="H37:R37" si="3">H23+H24+H25+H26+H27+H28+H29+H30+H31+H32+H33+H34+H35+H36</f>
        <v>11131114.563063197</v>
      </c>
      <c r="I37" s="15">
        <f t="shared" si="3"/>
        <v>3283174.99</v>
      </c>
      <c r="J37" s="15">
        <f t="shared" si="3"/>
        <v>9468245.328073876</v>
      </c>
      <c r="K37" s="15">
        <f t="shared" si="3"/>
        <v>91556.62</v>
      </c>
      <c r="L37" s="15">
        <f t="shared" si="3"/>
        <v>201824.98608922402</v>
      </c>
      <c r="M37" s="15">
        <f t="shared" si="3"/>
        <v>1584875.328121308</v>
      </c>
      <c r="N37" s="15">
        <f t="shared" si="3"/>
        <v>3114910.9012079053</v>
      </c>
      <c r="O37" s="15">
        <f t="shared" si="3"/>
        <v>6431327.5625408376</v>
      </c>
      <c r="P37" s="15">
        <f t="shared" si="3"/>
        <v>1033347.3174371684</v>
      </c>
      <c r="Q37" s="15">
        <f t="shared" si="3"/>
        <v>2526717.7923788959</v>
      </c>
      <c r="R37" s="232">
        <f t="shared" si="3"/>
        <v>5908211.2037077071</v>
      </c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</row>
    <row r="38" spans="1:37" ht="18.600000000000001">
      <c r="A38" s="191"/>
      <c r="B38" s="215" t="s">
        <v>44</v>
      </c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52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</row>
    <row r="39" spans="1:37" s="37" customFormat="1" ht="19.2" thickBot="1">
      <c r="A39" s="191"/>
      <c r="B39" s="21" t="s">
        <v>45</v>
      </c>
      <c r="C39" s="7">
        <v>343</v>
      </c>
      <c r="D39" s="7">
        <v>59</v>
      </c>
      <c r="E39" s="7">
        <v>20</v>
      </c>
      <c r="F39" s="229">
        <v>422</v>
      </c>
      <c r="G39" s="220">
        <v>3280728</v>
      </c>
      <c r="H39" s="8">
        <v>1080323</v>
      </c>
      <c r="I39" s="8">
        <v>352632</v>
      </c>
      <c r="J39" s="8">
        <v>762590</v>
      </c>
      <c r="K39" s="8">
        <v>35421</v>
      </c>
      <c r="L39" s="8">
        <v>55611.075750999917</v>
      </c>
      <c r="M39" s="8">
        <v>769595</v>
      </c>
      <c r="N39" s="8">
        <v>189497</v>
      </c>
      <c r="O39" s="8">
        <v>121231</v>
      </c>
      <c r="P39" s="8">
        <v>572608</v>
      </c>
      <c r="Q39" s="8">
        <v>137015</v>
      </c>
      <c r="R39" s="35">
        <v>52967</v>
      </c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</row>
    <row r="40" spans="1:37" ht="19.2" thickBot="1">
      <c r="A40" s="191"/>
      <c r="B40" s="9" t="s">
        <v>12</v>
      </c>
      <c r="C40" s="10">
        <v>343</v>
      </c>
      <c r="D40" s="11">
        <v>59</v>
      </c>
      <c r="E40" s="11">
        <v>20</v>
      </c>
      <c r="F40" s="12">
        <v>422</v>
      </c>
      <c r="G40" s="13">
        <v>3280728</v>
      </c>
      <c r="H40" s="14">
        <v>1080323</v>
      </c>
      <c r="I40" s="15">
        <v>352632</v>
      </c>
      <c r="J40" s="16">
        <v>762590</v>
      </c>
      <c r="K40" s="16">
        <v>35421</v>
      </c>
      <c r="L40" s="16">
        <v>55611.075750999917</v>
      </c>
      <c r="M40" s="16">
        <v>769595</v>
      </c>
      <c r="N40" s="16">
        <v>189497</v>
      </c>
      <c r="O40" s="16">
        <v>121231</v>
      </c>
      <c r="P40" s="16">
        <v>572608</v>
      </c>
      <c r="Q40" s="16">
        <v>137015</v>
      </c>
      <c r="R40" s="16">
        <v>52967</v>
      </c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</row>
    <row r="41" spans="1:37" ht="19.2" thickBot="1">
      <c r="A41" s="191"/>
      <c r="B41" s="23" t="s">
        <v>46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53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</row>
    <row r="42" spans="1:37" ht="18.600000000000001">
      <c r="A42" s="191"/>
      <c r="B42" s="21" t="s">
        <v>47</v>
      </c>
      <c r="C42" s="206">
        <v>588</v>
      </c>
      <c r="D42" s="206">
        <v>140</v>
      </c>
      <c r="E42" s="206">
        <v>72</v>
      </c>
      <c r="F42" s="245">
        <v>800</v>
      </c>
      <c r="G42" s="216">
        <v>4232722</v>
      </c>
      <c r="H42" s="246">
        <v>1704895</v>
      </c>
      <c r="I42" s="246">
        <v>1510879</v>
      </c>
      <c r="J42" s="246">
        <v>1186709.9785235003</v>
      </c>
      <c r="K42" s="246">
        <v>79911</v>
      </c>
      <c r="L42" s="246">
        <v>126626.873678</v>
      </c>
      <c r="M42" s="246">
        <v>977457.42845190025</v>
      </c>
      <c r="N42" s="246">
        <v>430137.83900440001</v>
      </c>
      <c r="O42" s="246">
        <v>297300.39733649994</v>
      </c>
      <c r="P42" s="246">
        <v>735913.28229190002</v>
      </c>
      <c r="Q42" s="246">
        <v>333119.5167788</v>
      </c>
      <c r="R42" s="247">
        <v>117677.17945279999</v>
      </c>
      <c r="S42" s="191"/>
      <c r="T42" s="191"/>
      <c r="U42" s="191"/>
      <c r="V42" s="191"/>
      <c r="W42" s="191"/>
    </row>
    <row r="43" spans="1:37" ht="19.2" thickBot="1">
      <c r="A43" s="191"/>
      <c r="B43" s="24" t="s">
        <v>12</v>
      </c>
      <c r="C43" s="25">
        <v>588</v>
      </c>
      <c r="D43" s="25">
        <v>140</v>
      </c>
      <c r="E43" s="25">
        <v>72</v>
      </c>
      <c r="F43" s="234">
        <v>800</v>
      </c>
      <c r="G43" s="219">
        <f>G42</f>
        <v>4232722</v>
      </c>
      <c r="H43" s="248">
        <f t="shared" ref="H43:R43" si="4">H42</f>
        <v>1704895</v>
      </c>
      <c r="I43" s="248">
        <f t="shared" si="4"/>
        <v>1510879</v>
      </c>
      <c r="J43" s="248">
        <f t="shared" si="4"/>
        <v>1186709.9785235003</v>
      </c>
      <c r="K43" s="248">
        <f t="shared" si="4"/>
        <v>79911</v>
      </c>
      <c r="L43" s="248">
        <f t="shared" si="4"/>
        <v>126626.873678</v>
      </c>
      <c r="M43" s="248">
        <f t="shared" si="4"/>
        <v>977457.42845190025</v>
      </c>
      <c r="N43" s="248">
        <f t="shared" si="4"/>
        <v>430137.83900440001</v>
      </c>
      <c r="O43" s="248">
        <f t="shared" si="4"/>
        <v>297300.39733649994</v>
      </c>
      <c r="P43" s="248">
        <f t="shared" si="4"/>
        <v>735913.28229190002</v>
      </c>
      <c r="Q43" s="248">
        <f t="shared" si="4"/>
        <v>333119.5167788</v>
      </c>
      <c r="R43" s="249">
        <f t="shared" si="4"/>
        <v>117677.17945279999</v>
      </c>
      <c r="S43" s="191"/>
      <c r="T43" s="191"/>
      <c r="U43" s="191"/>
      <c r="V43" s="191"/>
      <c r="W43" s="191"/>
    </row>
    <row r="44" spans="1:37" ht="19.2" thickBot="1">
      <c r="A44" s="191"/>
      <c r="B44" s="26" t="s">
        <v>48</v>
      </c>
      <c r="C44" s="233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53"/>
      <c r="S44" s="191"/>
      <c r="T44" s="191"/>
      <c r="U44" s="191"/>
      <c r="V44" s="191"/>
      <c r="W44" s="191"/>
    </row>
    <row r="45" spans="1:37" ht="19.2" thickBot="1">
      <c r="A45" s="191"/>
      <c r="B45" s="27" t="s">
        <v>49</v>
      </c>
      <c r="C45" s="10">
        <f>C37+C21</f>
        <v>2299</v>
      </c>
      <c r="D45" s="10">
        <f t="shared" ref="D45:F45" si="5">D37+D21</f>
        <v>1889</v>
      </c>
      <c r="E45" s="10">
        <f t="shared" si="5"/>
        <v>1871</v>
      </c>
      <c r="F45" s="228">
        <f t="shared" si="5"/>
        <v>6059</v>
      </c>
      <c r="G45" s="216">
        <f>G21+G37</f>
        <v>59694161.310000002</v>
      </c>
      <c r="H45" s="216">
        <f t="shared" ref="H45:R45" si="6">H21+H37</f>
        <v>45202077.046800286</v>
      </c>
      <c r="I45" s="216">
        <f t="shared" si="6"/>
        <v>5758839.9900000002</v>
      </c>
      <c r="J45" s="216">
        <f t="shared" si="6"/>
        <v>26652590.001361735</v>
      </c>
      <c r="K45" s="216">
        <f t="shared" si="6"/>
        <v>1393181.6201423518</v>
      </c>
      <c r="L45" s="216">
        <f t="shared" si="6"/>
        <v>3196452.8807917247</v>
      </c>
      <c r="M45" s="216">
        <f t="shared" si="6"/>
        <v>8425370.2815428078</v>
      </c>
      <c r="N45" s="216">
        <f t="shared" si="6"/>
        <v>14276220.653570125</v>
      </c>
      <c r="O45" s="216">
        <f t="shared" si="6"/>
        <v>22500485.507908832</v>
      </c>
      <c r="P45" s="216">
        <f t="shared" si="6"/>
        <v>4998383.5805471884</v>
      </c>
      <c r="Q45" s="216">
        <f t="shared" si="6"/>
        <v>6570187.6396322958</v>
      </c>
      <c r="R45" s="18">
        <f t="shared" si="6"/>
        <v>15084050.438598808</v>
      </c>
      <c r="S45" s="191"/>
      <c r="T45" s="191"/>
      <c r="U45" s="191"/>
      <c r="V45" s="191"/>
      <c r="W45" s="191"/>
    </row>
    <row r="46" spans="1:37" ht="19.2" thickBot="1">
      <c r="A46" s="191"/>
      <c r="B46" s="28" t="s">
        <v>50</v>
      </c>
      <c r="C46" s="29">
        <f>C39</f>
        <v>343</v>
      </c>
      <c r="D46" s="29">
        <f t="shared" ref="D46:R46" si="7">D39</f>
        <v>59</v>
      </c>
      <c r="E46" s="29">
        <f t="shared" si="7"/>
        <v>20</v>
      </c>
      <c r="F46" s="235">
        <f t="shared" si="7"/>
        <v>422</v>
      </c>
      <c r="G46" s="217">
        <f t="shared" si="7"/>
        <v>3280728</v>
      </c>
      <c r="H46" s="217">
        <f t="shared" si="7"/>
        <v>1080323</v>
      </c>
      <c r="I46" s="217">
        <f t="shared" si="7"/>
        <v>352632</v>
      </c>
      <c r="J46" s="217">
        <f t="shared" si="7"/>
        <v>762590</v>
      </c>
      <c r="K46" s="217">
        <f t="shared" si="7"/>
        <v>35421</v>
      </c>
      <c r="L46" s="217">
        <f t="shared" si="7"/>
        <v>55611.075750999917</v>
      </c>
      <c r="M46" s="217">
        <f t="shared" si="7"/>
        <v>769595</v>
      </c>
      <c r="N46" s="217">
        <f t="shared" si="7"/>
        <v>189497</v>
      </c>
      <c r="O46" s="217">
        <f t="shared" si="7"/>
        <v>121231</v>
      </c>
      <c r="P46" s="217">
        <f t="shared" si="7"/>
        <v>572608</v>
      </c>
      <c r="Q46" s="217">
        <f t="shared" si="7"/>
        <v>137015</v>
      </c>
      <c r="R46" s="250">
        <f t="shared" si="7"/>
        <v>52967</v>
      </c>
      <c r="S46" s="191"/>
      <c r="T46" s="191"/>
      <c r="U46" s="191"/>
      <c r="V46" s="191"/>
      <c r="W46" s="191"/>
    </row>
    <row r="47" spans="1:37" ht="19.2" thickBot="1">
      <c r="A47" s="191"/>
      <c r="B47" s="30" t="s">
        <v>51</v>
      </c>
      <c r="C47" s="10">
        <f>C45+C46</f>
        <v>2642</v>
      </c>
      <c r="D47" s="10">
        <f t="shared" ref="D47:R47" si="8">D45+D46</f>
        <v>1948</v>
      </c>
      <c r="E47" s="10">
        <f t="shared" si="8"/>
        <v>1891</v>
      </c>
      <c r="F47" s="228">
        <f t="shared" si="8"/>
        <v>6481</v>
      </c>
      <c r="G47" s="219">
        <f t="shared" si="8"/>
        <v>62974889.310000002</v>
      </c>
      <c r="H47" s="219">
        <f t="shared" si="8"/>
        <v>46282400.046800286</v>
      </c>
      <c r="I47" s="219">
        <f t="shared" si="8"/>
        <v>6111471.9900000002</v>
      </c>
      <c r="J47" s="219">
        <f t="shared" si="8"/>
        <v>27415180.001361735</v>
      </c>
      <c r="K47" s="219">
        <f t="shared" si="8"/>
        <v>1428602.6201423518</v>
      </c>
      <c r="L47" s="219">
        <f t="shared" si="8"/>
        <v>3252063.9565427247</v>
      </c>
      <c r="M47" s="219">
        <f t="shared" si="8"/>
        <v>9194965.2815428078</v>
      </c>
      <c r="N47" s="219">
        <f t="shared" si="8"/>
        <v>14465717.653570125</v>
      </c>
      <c r="O47" s="219">
        <f t="shared" si="8"/>
        <v>22621716.507908832</v>
      </c>
      <c r="P47" s="219">
        <f t="shared" si="8"/>
        <v>5570991.5805471884</v>
      </c>
      <c r="Q47" s="219">
        <f t="shared" si="8"/>
        <v>6707202.6396322958</v>
      </c>
      <c r="R47" s="251">
        <f t="shared" si="8"/>
        <v>15137017.438598808</v>
      </c>
      <c r="S47" s="191"/>
      <c r="T47" s="191"/>
      <c r="U47" s="191"/>
      <c r="V47" s="191"/>
      <c r="W47" s="191"/>
    </row>
    <row r="48" spans="1:37" ht="19.2" thickBot="1">
      <c r="A48" s="191"/>
      <c r="B48" s="31" t="s">
        <v>52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53"/>
      <c r="S48" s="191"/>
      <c r="T48" s="191"/>
      <c r="U48" s="191"/>
      <c r="V48" s="191"/>
      <c r="W48" s="191"/>
    </row>
    <row r="49" spans="1:23" ht="19.2" thickBot="1">
      <c r="A49" s="191"/>
      <c r="B49" s="27" t="s">
        <v>53</v>
      </c>
      <c r="C49" s="10">
        <f>C47+C42</f>
        <v>3230</v>
      </c>
      <c r="D49" s="10">
        <f t="shared" ref="D49:R49" si="9">D47+D42</f>
        <v>2088</v>
      </c>
      <c r="E49" s="10">
        <f t="shared" si="9"/>
        <v>1963</v>
      </c>
      <c r="F49" s="228">
        <f t="shared" si="9"/>
        <v>7281</v>
      </c>
      <c r="G49" s="13">
        <f t="shared" si="9"/>
        <v>67207611.310000002</v>
      </c>
      <c r="H49" s="13">
        <f t="shared" si="9"/>
        <v>47987295.046800286</v>
      </c>
      <c r="I49" s="13">
        <f t="shared" si="9"/>
        <v>7622350.9900000002</v>
      </c>
      <c r="J49" s="13">
        <f t="shared" si="9"/>
        <v>28601889.979885235</v>
      </c>
      <c r="K49" s="13">
        <f t="shared" si="9"/>
        <v>1508513.6201423518</v>
      </c>
      <c r="L49" s="13">
        <f t="shared" si="9"/>
        <v>3378690.8302207249</v>
      </c>
      <c r="M49" s="13">
        <f t="shared" si="9"/>
        <v>10172422.709994707</v>
      </c>
      <c r="N49" s="13">
        <f t="shared" si="9"/>
        <v>14895855.492574524</v>
      </c>
      <c r="O49" s="13">
        <f t="shared" si="9"/>
        <v>22919016.905245334</v>
      </c>
      <c r="P49" s="13">
        <f t="shared" si="9"/>
        <v>6306904.8628390888</v>
      </c>
      <c r="Q49" s="13">
        <f t="shared" si="9"/>
        <v>7040322.1564110955</v>
      </c>
      <c r="R49" s="32">
        <f t="shared" si="9"/>
        <v>15254694.618051607</v>
      </c>
      <c r="S49" s="191"/>
      <c r="T49" s="191"/>
      <c r="U49" s="191"/>
      <c r="V49" s="191"/>
      <c r="W49" s="191"/>
    </row>
    <row r="50" spans="1:23" ht="17.399999999999999">
      <c r="A50" s="191"/>
      <c r="B50" s="33"/>
      <c r="C50" s="6"/>
      <c r="D50" s="6"/>
      <c r="E50" s="6"/>
      <c r="F50" s="6"/>
      <c r="G50" s="6"/>
      <c r="H50" s="6"/>
      <c r="I50" s="6"/>
      <c r="J50" s="6"/>
      <c r="K50" s="6"/>
      <c r="L50" s="6"/>
      <c r="M50" s="254" t="s">
        <v>54</v>
      </c>
      <c r="N50" s="254"/>
      <c r="O50" s="254"/>
      <c r="P50" s="254"/>
      <c r="Q50" s="254"/>
      <c r="R50" s="190"/>
      <c r="S50" s="191"/>
      <c r="T50" s="191"/>
      <c r="U50" s="191"/>
      <c r="V50" s="191"/>
      <c r="W50" s="191"/>
    </row>
    <row r="51" spans="1:23">
      <c r="A51" s="191"/>
      <c r="B51" s="192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</row>
    <row r="52" spans="1:23">
      <c r="A52" s="191"/>
      <c r="B52" s="192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</row>
    <row r="53" spans="1:23">
      <c r="A53" s="191"/>
      <c r="B53" s="192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</row>
    <row r="54" spans="1:23">
      <c r="A54" s="191"/>
      <c r="B54" s="192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</row>
    <row r="55" spans="1:23">
      <c r="A55" s="191"/>
      <c r="B55" s="192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</row>
    <row r="56" spans="1:23">
      <c r="A56" s="191"/>
      <c r="B56" s="192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</row>
  </sheetData>
  <mergeCells count="11">
    <mergeCell ref="M50:Q50"/>
    <mergeCell ref="P3:R3"/>
    <mergeCell ref="B4:R4"/>
    <mergeCell ref="B5:R5"/>
    <mergeCell ref="B6:B7"/>
    <mergeCell ref="C6:F6"/>
    <mergeCell ref="G6:H6"/>
    <mergeCell ref="I6:J6"/>
    <mergeCell ref="K6:L6"/>
    <mergeCell ref="M6:O6"/>
    <mergeCell ref="P6:R6"/>
  </mergeCells>
  <pageMargins left="0.28000000000000003" right="0.1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50"/>
  <sheetViews>
    <sheetView topLeftCell="A16" zoomScale="65" zoomScaleNormal="65" workbookViewId="0">
      <selection activeCell="N24" sqref="N24:N33"/>
    </sheetView>
  </sheetViews>
  <sheetFormatPr defaultRowHeight="14.4"/>
  <cols>
    <col min="2" max="2" width="29.6640625" customWidth="1"/>
    <col min="3" max="3" width="15.21875" customWidth="1"/>
    <col min="4" max="4" width="13.44140625" customWidth="1"/>
    <col min="5" max="5" width="13" customWidth="1"/>
    <col min="6" max="6" width="14" customWidth="1"/>
    <col min="7" max="7" width="13.77734375" customWidth="1"/>
    <col min="8" max="8" width="12.6640625" customWidth="1"/>
    <col min="9" max="9" width="12" customWidth="1"/>
    <col min="10" max="10" width="12.109375" customWidth="1"/>
    <col min="11" max="11" width="10" customWidth="1"/>
    <col min="12" max="12" width="6.44140625" customWidth="1"/>
    <col min="13" max="13" width="11.6640625" style="39" hidden="1" customWidth="1"/>
    <col min="14" max="14" width="14.88671875" style="39" customWidth="1"/>
    <col min="15" max="15" width="6.88671875" style="39" customWidth="1"/>
    <col min="16" max="16" width="23.109375" style="39" customWidth="1"/>
    <col min="17" max="17" width="9.21875" style="39" customWidth="1"/>
    <col min="18" max="18" width="15.6640625" style="39" customWidth="1"/>
    <col min="19" max="19" width="21.5546875" customWidth="1"/>
    <col min="20" max="20" width="22.33203125" customWidth="1"/>
    <col min="21" max="21" width="20.77734375" style="40" customWidth="1"/>
    <col min="22" max="22" width="17.5546875" style="40" customWidth="1"/>
    <col min="23" max="23" width="4.44140625" customWidth="1"/>
  </cols>
  <sheetData>
    <row r="2" spans="1:22" ht="15" thickBot="1"/>
    <row r="3" spans="1:22">
      <c r="A3" s="128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  <c r="N3" s="183"/>
      <c r="O3" s="183"/>
      <c r="P3" s="183"/>
      <c r="Q3" s="183"/>
      <c r="R3" s="183"/>
      <c r="S3" s="182"/>
      <c r="T3" s="184"/>
    </row>
    <row r="4" spans="1:22" ht="15" thickBot="1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  <c r="N4" s="187"/>
      <c r="O4" s="187"/>
      <c r="P4" s="187"/>
      <c r="Q4" s="187"/>
      <c r="R4" s="187"/>
      <c r="S4" s="186"/>
      <c r="T4" s="188"/>
    </row>
    <row r="5" spans="1:22" ht="21" customHeight="1" thickBot="1">
      <c r="A5" s="127"/>
      <c r="B5" s="276" t="s">
        <v>58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9"/>
      <c r="T5" s="280"/>
      <c r="U5" s="175"/>
      <c r="V5" s="41"/>
    </row>
    <row r="6" spans="1:22" ht="21" customHeight="1">
      <c r="A6" s="130"/>
      <c r="B6" s="42" t="s">
        <v>1</v>
      </c>
      <c r="C6" s="281">
        <v>43800</v>
      </c>
      <c r="D6" s="282"/>
      <c r="E6" s="281">
        <v>44166</v>
      </c>
      <c r="F6" s="282"/>
      <c r="G6" s="283">
        <v>44276</v>
      </c>
      <c r="H6" s="282"/>
      <c r="I6" s="284" t="s">
        <v>56</v>
      </c>
      <c r="J6" s="285"/>
      <c r="K6" s="284" t="s">
        <v>59</v>
      </c>
      <c r="L6" s="285"/>
      <c r="M6" s="281">
        <v>43800</v>
      </c>
      <c r="N6" s="282"/>
      <c r="O6" s="281">
        <v>44166</v>
      </c>
      <c r="P6" s="282"/>
      <c r="Q6" s="283">
        <v>44276</v>
      </c>
      <c r="R6" s="282"/>
      <c r="S6" s="284" t="s">
        <v>57</v>
      </c>
      <c r="T6" s="285"/>
      <c r="U6" s="288" t="s">
        <v>60</v>
      </c>
      <c r="V6" s="289"/>
    </row>
    <row r="7" spans="1:22" ht="21" customHeight="1">
      <c r="A7" s="131"/>
      <c r="B7" s="43" t="s">
        <v>2</v>
      </c>
      <c r="C7" s="44" t="s">
        <v>4</v>
      </c>
      <c r="D7" s="44"/>
      <c r="E7" s="44" t="s">
        <v>4</v>
      </c>
      <c r="F7" s="44"/>
      <c r="G7" s="44" t="s">
        <v>4</v>
      </c>
      <c r="H7" s="44"/>
      <c r="I7" s="286"/>
      <c r="J7" s="287"/>
      <c r="K7" s="286"/>
      <c r="L7" s="287"/>
      <c r="M7" s="292" t="s">
        <v>5</v>
      </c>
      <c r="N7" s="293"/>
      <c r="O7" s="45" t="s">
        <v>5</v>
      </c>
      <c r="P7" s="45"/>
      <c r="Q7" s="45" t="s">
        <v>5</v>
      </c>
      <c r="R7" s="45"/>
      <c r="S7" s="286"/>
      <c r="T7" s="287"/>
      <c r="U7" s="290"/>
      <c r="V7" s="291"/>
    </row>
    <row r="8" spans="1:22" ht="15" thickBot="1">
      <c r="A8" s="132" t="s">
        <v>71</v>
      </c>
      <c r="B8" s="46"/>
      <c r="C8" s="47" t="s">
        <v>13</v>
      </c>
      <c r="D8" s="47" t="s">
        <v>14</v>
      </c>
      <c r="E8" s="47" t="s">
        <v>13</v>
      </c>
      <c r="F8" s="47" t="s">
        <v>14</v>
      </c>
      <c r="G8" s="47" t="s">
        <v>13</v>
      </c>
      <c r="H8" s="47" t="s">
        <v>14</v>
      </c>
      <c r="I8" s="47" t="s">
        <v>13</v>
      </c>
      <c r="J8" s="48" t="s">
        <v>14</v>
      </c>
      <c r="K8" s="47" t="s">
        <v>13</v>
      </c>
      <c r="L8" s="48" t="s">
        <v>14</v>
      </c>
      <c r="M8" s="49" t="s">
        <v>13</v>
      </c>
      <c r="N8" s="49" t="s">
        <v>14</v>
      </c>
      <c r="O8" s="49" t="s">
        <v>13</v>
      </c>
      <c r="P8" s="49" t="s">
        <v>14</v>
      </c>
      <c r="Q8" s="50" t="s">
        <v>13</v>
      </c>
      <c r="R8" s="50" t="s">
        <v>14</v>
      </c>
      <c r="S8" s="47" t="s">
        <v>13</v>
      </c>
      <c r="T8" s="48" t="s">
        <v>14</v>
      </c>
      <c r="U8" s="176" t="s">
        <v>13</v>
      </c>
      <c r="V8" s="108" t="s">
        <v>14</v>
      </c>
    </row>
    <row r="9" spans="1:22" ht="15" thickBot="1">
      <c r="A9" s="130"/>
      <c r="B9" s="51" t="s">
        <v>16</v>
      </c>
      <c r="C9" s="52"/>
      <c r="D9" s="52"/>
      <c r="E9" s="53"/>
      <c r="F9" s="53"/>
      <c r="G9" s="53"/>
      <c r="H9" s="53"/>
      <c r="I9" s="53"/>
      <c r="J9" s="53"/>
      <c r="K9" s="53"/>
      <c r="L9" s="53"/>
      <c r="M9" s="54"/>
      <c r="N9" s="54"/>
      <c r="O9" s="54"/>
      <c r="P9" s="54"/>
      <c r="Q9" s="55"/>
      <c r="R9" s="55"/>
      <c r="S9" s="53"/>
      <c r="T9" s="56"/>
      <c r="U9" s="177"/>
      <c r="V9" s="124"/>
    </row>
    <row r="10" spans="1:22">
      <c r="A10" s="170">
        <v>1</v>
      </c>
      <c r="B10" s="168" t="s">
        <v>17</v>
      </c>
      <c r="C10" s="55">
        <v>16904065</v>
      </c>
      <c r="D10" s="55">
        <v>9567494.1564777978</v>
      </c>
      <c r="E10" s="57">
        <v>8005281</v>
      </c>
      <c r="F10" s="57">
        <v>10160710</v>
      </c>
      <c r="G10" s="44">
        <v>17148815</v>
      </c>
      <c r="H10" s="44">
        <v>10430037</v>
      </c>
      <c r="I10" s="58">
        <f>(G10-E10)/E10</f>
        <v>1.1421877633027497</v>
      </c>
      <c r="J10" s="58">
        <f>(H10-F10)/F10</f>
        <v>2.6506710653094123E-2</v>
      </c>
      <c r="K10" s="58">
        <f>(G10-C10)/C10</f>
        <v>1.4478765906307152E-2</v>
      </c>
      <c r="L10" s="58">
        <f>(H10-D10)/D10</f>
        <v>9.0153474819548884E-2</v>
      </c>
      <c r="M10" s="59">
        <v>594558</v>
      </c>
      <c r="N10" s="59">
        <v>4274488.0149218002</v>
      </c>
      <c r="O10" s="59">
        <v>682223</v>
      </c>
      <c r="P10" s="59">
        <v>4792652</v>
      </c>
      <c r="Q10" s="45">
        <v>675749</v>
      </c>
      <c r="R10" s="45">
        <v>4486201</v>
      </c>
      <c r="S10" s="60">
        <f>(Q10-O10)/O10</f>
        <v>-9.4895657285081272E-3</v>
      </c>
      <c r="T10" s="61">
        <f>(R10-P10)/P10</f>
        <v>-6.3941842637437477E-2</v>
      </c>
      <c r="U10" s="178">
        <f>(Q10-M10)/M10</f>
        <v>0.13655690445675611</v>
      </c>
      <c r="V10" s="119">
        <f>(R10-N10)/N10</f>
        <v>4.9529437055182139E-2</v>
      </c>
    </row>
    <row r="11" spans="1:22">
      <c r="A11" s="171">
        <v>2</v>
      </c>
      <c r="B11" s="168" t="s">
        <v>18</v>
      </c>
      <c r="C11" s="62">
        <v>5244486</v>
      </c>
      <c r="D11" s="62">
        <v>2674108</v>
      </c>
      <c r="E11" s="57">
        <v>5435175</v>
      </c>
      <c r="F11" s="57">
        <v>3013875</v>
      </c>
      <c r="G11" s="44">
        <v>5488265</v>
      </c>
      <c r="H11" s="44">
        <v>3064554</v>
      </c>
      <c r="I11" s="58">
        <f t="shared" ref="I11:I50" si="0">(G11-E11)/E11</f>
        <v>9.7678547608862649E-3</v>
      </c>
      <c r="J11" s="58">
        <f t="shared" ref="J11:J22" si="1">(H11-F11)/F11</f>
        <v>1.6815229563269876E-2</v>
      </c>
      <c r="K11" s="58">
        <f t="shared" ref="K11:K50" si="2">(G11-C11)/C11</f>
        <v>4.6482915580287561E-2</v>
      </c>
      <c r="L11" s="58">
        <f t="shared" ref="L11:L22" si="3">(H11-D11)/D11</f>
        <v>0.146009809626238</v>
      </c>
      <c r="M11" s="59">
        <v>254664</v>
      </c>
      <c r="N11" s="59">
        <v>1149461.6372799999</v>
      </c>
      <c r="O11" s="59">
        <v>301653</v>
      </c>
      <c r="P11" s="59">
        <v>1184302</v>
      </c>
      <c r="Q11" s="45">
        <v>284734</v>
      </c>
      <c r="R11" s="45">
        <v>1234782.9797799997</v>
      </c>
      <c r="S11" s="60">
        <f t="shared" ref="S11:S50" si="4">(Q11-O11)/O11</f>
        <v>-5.6087623859202462E-2</v>
      </c>
      <c r="T11" s="61">
        <f t="shared" ref="T11:T50" si="5">(R11-P11)/P11</f>
        <v>4.2625090373907756E-2</v>
      </c>
      <c r="U11" s="60">
        <f t="shared" ref="U11:U36" si="6">(Q11-M11)/M11</f>
        <v>0.11807715264034178</v>
      </c>
      <c r="V11" s="120">
        <f t="shared" ref="V11:V50" si="7">(R11-N11)/N11</f>
        <v>7.4227220581191244E-2</v>
      </c>
    </row>
    <row r="12" spans="1:22">
      <c r="A12" s="171">
        <v>3</v>
      </c>
      <c r="B12" s="168" t="s">
        <v>19</v>
      </c>
      <c r="C12" s="62">
        <v>1950174</v>
      </c>
      <c r="D12" s="62">
        <v>898816</v>
      </c>
      <c r="E12" s="57">
        <v>2165502</v>
      </c>
      <c r="F12" s="57">
        <v>909067</v>
      </c>
      <c r="G12" s="44">
        <v>2275726</v>
      </c>
      <c r="H12" s="44">
        <v>918491</v>
      </c>
      <c r="I12" s="58">
        <f t="shared" si="0"/>
        <v>5.0899976079449474E-2</v>
      </c>
      <c r="J12" s="58">
        <f t="shared" si="1"/>
        <v>1.0366672643490523E-2</v>
      </c>
      <c r="K12" s="58">
        <f t="shared" si="2"/>
        <v>0.16693484786485718</v>
      </c>
      <c r="L12" s="58">
        <f t="shared" si="3"/>
        <v>2.1889908501851324E-2</v>
      </c>
      <c r="M12" s="63">
        <v>98365.002406333573</v>
      </c>
      <c r="N12" s="63">
        <v>441250.00888595684</v>
      </c>
      <c r="O12" s="64">
        <v>113501</v>
      </c>
      <c r="P12" s="59">
        <v>469781</v>
      </c>
      <c r="Q12" s="45">
        <v>116417</v>
      </c>
      <c r="R12" s="45">
        <v>481102</v>
      </c>
      <c r="S12" s="60">
        <f t="shared" si="4"/>
        <v>2.5691403599968281E-2</v>
      </c>
      <c r="T12" s="61">
        <f t="shared" si="5"/>
        <v>2.4098462900798458E-2</v>
      </c>
      <c r="U12" s="60">
        <f t="shared" si="6"/>
        <v>0.18352053222238407</v>
      </c>
      <c r="V12" s="120">
        <f t="shared" si="7"/>
        <v>9.0316125351836765E-2</v>
      </c>
    </row>
    <row r="13" spans="1:22">
      <c r="A13" s="171">
        <v>4</v>
      </c>
      <c r="B13" s="168" t="s">
        <v>20</v>
      </c>
      <c r="C13" s="62">
        <v>901496.13568800013</v>
      </c>
      <c r="D13" s="62">
        <v>1037239.3990638879</v>
      </c>
      <c r="E13" s="57">
        <v>901523</v>
      </c>
      <c r="F13" s="57">
        <v>1159024</v>
      </c>
      <c r="G13" s="44">
        <v>901523</v>
      </c>
      <c r="H13" s="44">
        <v>1159603.1562822298</v>
      </c>
      <c r="I13" s="58">
        <f t="shared" si="0"/>
        <v>0</v>
      </c>
      <c r="J13" s="58">
        <f t="shared" si="1"/>
        <v>4.9969308852087157E-4</v>
      </c>
      <c r="K13" s="58">
        <f t="shared" si="2"/>
        <v>2.9799697343541016E-5</v>
      </c>
      <c r="L13" s="58">
        <f t="shared" si="3"/>
        <v>0.1179706028606083</v>
      </c>
      <c r="M13" s="59">
        <v>84734.750155999995</v>
      </c>
      <c r="N13" s="59">
        <v>500428.74608929513</v>
      </c>
      <c r="O13" s="59">
        <v>96298</v>
      </c>
      <c r="P13" s="59">
        <v>546930</v>
      </c>
      <c r="Q13" s="45">
        <v>96298</v>
      </c>
      <c r="R13" s="45">
        <v>540245.31859165907</v>
      </c>
      <c r="S13" s="60">
        <f t="shared" si="4"/>
        <v>0</v>
      </c>
      <c r="T13" s="61">
        <f t="shared" si="5"/>
        <v>-1.2222188229464331E-2</v>
      </c>
      <c r="U13" s="60">
        <f t="shared" si="6"/>
        <v>0.13646408141537691</v>
      </c>
      <c r="V13" s="120">
        <f t="shared" si="7"/>
        <v>7.9564918709244536E-2</v>
      </c>
    </row>
    <row r="14" spans="1:22">
      <c r="A14" s="171">
        <v>5</v>
      </c>
      <c r="B14" s="168" t="s">
        <v>21</v>
      </c>
      <c r="C14" s="62">
        <v>0</v>
      </c>
      <c r="D14" s="62">
        <v>1199413</v>
      </c>
      <c r="E14" s="57">
        <v>0</v>
      </c>
      <c r="F14" s="57">
        <v>1313844</v>
      </c>
      <c r="G14" s="44">
        <v>0</v>
      </c>
      <c r="H14" s="44">
        <v>1334390</v>
      </c>
      <c r="I14" s="58">
        <v>0</v>
      </c>
      <c r="J14" s="58">
        <f t="shared" si="1"/>
        <v>1.5638081842288733E-2</v>
      </c>
      <c r="K14" s="58">
        <v>0</v>
      </c>
      <c r="L14" s="58">
        <f t="shared" si="3"/>
        <v>0.11253588213567804</v>
      </c>
      <c r="M14" s="59">
        <v>0</v>
      </c>
      <c r="N14" s="59">
        <v>717425</v>
      </c>
      <c r="O14" s="59">
        <v>209968</v>
      </c>
      <c r="P14" s="59">
        <v>707995</v>
      </c>
      <c r="Q14" s="45">
        <v>209968</v>
      </c>
      <c r="R14" s="45">
        <v>700434</v>
      </c>
      <c r="S14" s="60">
        <f t="shared" si="4"/>
        <v>0</v>
      </c>
      <c r="T14" s="61">
        <f t="shared" si="5"/>
        <v>-1.0679453950945982E-2</v>
      </c>
      <c r="U14" s="60">
        <v>0</v>
      </c>
      <c r="V14" s="120">
        <f t="shared" si="7"/>
        <v>-2.368331184444367E-2</v>
      </c>
    </row>
    <row r="15" spans="1:22">
      <c r="A15" s="171">
        <v>6</v>
      </c>
      <c r="B15" s="168" t="s">
        <v>22</v>
      </c>
      <c r="C15" s="62">
        <v>158406</v>
      </c>
      <c r="D15" s="62">
        <v>96519</v>
      </c>
      <c r="E15" s="57">
        <v>191642</v>
      </c>
      <c r="F15" s="57">
        <v>113332</v>
      </c>
      <c r="G15" s="44">
        <v>197381.71</v>
      </c>
      <c r="H15" s="44">
        <v>110560</v>
      </c>
      <c r="I15" s="58">
        <f t="shared" si="0"/>
        <v>2.9950167499817326E-2</v>
      </c>
      <c r="J15" s="58">
        <f t="shared" si="1"/>
        <v>-2.4459111283662162E-2</v>
      </c>
      <c r="K15" s="58">
        <f t="shared" si="2"/>
        <v>0.24604945519740409</v>
      </c>
      <c r="L15" s="58">
        <f t="shared" si="3"/>
        <v>0.14547394813456418</v>
      </c>
      <c r="M15" s="59">
        <v>7750</v>
      </c>
      <c r="N15" s="59">
        <v>44586.439999999995</v>
      </c>
      <c r="O15" s="59">
        <v>10557</v>
      </c>
      <c r="P15" s="59">
        <v>50424</v>
      </c>
      <c r="Q15" s="45">
        <v>10764</v>
      </c>
      <c r="R15" s="45">
        <v>63594</v>
      </c>
      <c r="S15" s="60">
        <f t="shared" si="4"/>
        <v>1.9607843137254902E-2</v>
      </c>
      <c r="T15" s="61">
        <f t="shared" si="5"/>
        <v>0.26118514992860542</v>
      </c>
      <c r="U15" s="60">
        <f t="shared" si="6"/>
        <v>0.38890322580645159</v>
      </c>
      <c r="V15" s="120">
        <f t="shared" si="7"/>
        <v>0.42630808828872652</v>
      </c>
    </row>
    <row r="16" spans="1:22">
      <c r="A16" s="171">
        <v>7</v>
      </c>
      <c r="B16" s="168" t="s">
        <v>23</v>
      </c>
      <c r="C16" s="62">
        <v>2629549</v>
      </c>
      <c r="D16" s="62">
        <v>1586287.4134248002</v>
      </c>
      <c r="E16" s="57">
        <v>2153668</v>
      </c>
      <c r="F16" s="57">
        <v>1843251</v>
      </c>
      <c r="G16" s="44">
        <v>2041458</v>
      </c>
      <c r="H16" s="44">
        <v>1816382.3208415599</v>
      </c>
      <c r="I16" s="58">
        <f t="shared" si="0"/>
        <v>-5.2101809563962508E-2</v>
      </c>
      <c r="J16" s="58">
        <f t="shared" si="1"/>
        <v>-1.4576788054605744E-2</v>
      </c>
      <c r="K16" s="58">
        <f t="shared" si="2"/>
        <v>-0.22364709689760487</v>
      </c>
      <c r="L16" s="58">
        <f t="shared" si="3"/>
        <v>0.14505246998082399</v>
      </c>
      <c r="M16" s="59">
        <v>143085</v>
      </c>
      <c r="N16" s="59">
        <v>955516.75560150016</v>
      </c>
      <c r="O16" s="59">
        <v>128134</v>
      </c>
      <c r="P16" s="59">
        <v>1007313</v>
      </c>
      <c r="Q16" s="45">
        <v>131400</v>
      </c>
      <c r="R16" s="45">
        <v>1015335.7686505</v>
      </c>
      <c r="S16" s="60">
        <f t="shared" si="4"/>
        <v>2.5488941264613606E-2</v>
      </c>
      <c r="T16" s="61">
        <f t="shared" si="5"/>
        <v>7.9645240858600922E-3</v>
      </c>
      <c r="U16" s="60">
        <f t="shared" si="6"/>
        <v>-8.1664744732152211E-2</v>
      </c>
      <c r="V16" s="120">
        <f t="shared" si="7"/>
        <v>6.260383472955805E-2</v>
      </c>
    </row>
    <row r="17" spans="1:22">
      <c r="A17" s="171">
        <v>8</v>
      </c>
      <c r="B17" s="168" t="s">
        <v>24</v>
      </c>
      <c r="C17" s="62">
        <v>1475108</v>
      </c>
      <c r="D17" s="62">
        <v>784532</v>
      </c>
      <c r="E17" s="57">
        <v>1475108</v>
      </c>
      <c r="F17" s="57">
        <v>839708</v>
      </c>
      <c r="G17" s="44">
        <v>1475108</v>
      </c>
      <c r="H17" s="44">
        <v>844028.68220199982</v>
      </c>
      <c r="I17" s="58">
        <f t="shared" si="0"/>
        <v>0</v>
      </c>
      <c r="J17" s="58">
        <f t="shared" si="1"/>
        <v>5.1454579472862251E-3</v>
      </c>
      <c r="K17" s="58">
        <f t="shared" si="2"/>
        <v>0</v>
      </c>
      <c r="L17" s="58">
        <f t="shared" si="3"/>
        <v>7.5837164324718209E-2</v>
      </c>
      <c r="M17" s="59">
        <v>58430</v>
      </c>
      <c r="N17" s="59">
        <v>307348.03436620004</v>
      </c>
      <c r="O17" s="59">
        <v>73140</v>
      </c>
      <c r="P17" s="59">
        <v>311788</v>
      </c>
      <c r="Q17" s="45">
        <v>72103</v>
      </c>
      <c r="R17" s="45">
        <v>412074.96334499994</v>
      </c>
      <c r="S17" s="60">
        <f t="shared" si="4"/>
        <v>-1.4178288214383375E-2</v>
      </c>
      <c r="T17" s="61">
        <f t="shared" si="5"/>
        <v>0.32165113264461731</v>
      </c>
      <c r="U17" s="60">
        <f t="shared" si="6"/>
        <v>0.23400650350847169</v>
      </c>
      <c r="V17" s="120">
        <f t="shared" si="7"/>
        <v>0.34074377340581757</v>
      </c>
    </row>
    <row r="18" spans="1:22">
      <c r="A18" s="171">
        <v>9</v>
      </c>
      <c r="B18" s="168" t="s">
        <v>25</v>
      </c>
      <c r="C18" s="62">
        <v>605931</v>
      </c>
      <c r="D18" s="62">
        <v>961834.62999999989</v>
      </c>
      <c r="E18" s="57">
        <v>548483</v>
      </c>
      <c r="F18" s="57">
        <v>998821</v>
      </c>
      <c r="G18" s="44">
        <v>553266</v>
      </c>
      <c r="H18" s="44">
        <v>1000674.2999999999</v>
      </c>
      <c r="I18" s="58">
        <f t="shared" si="0"/>
        <v>8.7204161295792205E-3</v>
      </c>
      <c r="J18" s="58">
        <f t="shared" si="1"/>
        <v>1.8554876199037968E-3</v>
      </c>
      <c r="K18" s="58">
        <f t="shared" si="2"/>
        <v>-8.6915836951732134E-2</v>
      </c>
      <c r="L18" s="58">
        <f t="shared" si="3"/>
        <v>4.0380818893992254E-2</v>
      </c>
      <c r="M18" s="59">
        <v>29033</v>
      </c>
      <c r="N18" s="59">
        <v>780449.83999999985</v>
      </c>
      <c r="O18" s="59">
        <v>57507</v>
      </c>
      <c r="P18" s="59">
        <v>457048</v>
      </c>
      <c r="Q18" s="45">
        <v>58836</v>
      </c>
      <c r="R18" s="45">
        <v>599670.5</v>
      </c>
      <c r="S18" s="60">
        <f t="shared" si="4"/>
        <v>2.3110230058949344E-2</v>
      </c>
      <c r="T18" s="61">
        <f t="shared" si="5"/>
        <v>0.31205146942990669</v>
      </c>
      <c r="U18" s="60">
        <f t="shared" si="6"/>
        <v>1.0265215444494196</v>
      </c>
      <c r="V18" s="120">
        <f t="shared" si="7"/>
        <v>-0.23163479667059692</v>
      </c>
    </row>
    <row r="19" spans="1:22">
      <c r="A19" s="171">
        <v>10</v>
      </c>
      <c r="B19" s="168" t="s">
        <v>26</v>
      </c>
      <c r="C19" s="62">
        <v>43307</v>
      </c>
      <c r="D19" s="62">
        <v>766656</v>
      </c>
      <c r="E19" s="44">
        <v>52716</v>
      </c>
      <c r="F19" s="57">
        <v>682393</v>
      </c>
      <c r="G19" s="44">
        <v>57987.600000000006</v>
      </c>
      <c r="H19" s="44">
        <v>716512.65</v>
      </c>
      <c r="I19" s="58">
        <f t="shared" si="0"/>
        <v>0.10000000000000012</v>
      </c>
      <c r="J19" s="58">
        <f t="shared" si="1"/>
        <v>5.0000000000000037E-2</v>
      </c>
      <c r="K19" s="58">
        <f t="shared" si="2"/>
        <v>0.33898907797815608</v>
      </c>
      <c r="L19" s="58">
        <f t="shared" si="3"/>
        <v>-6.5405279551715476E-2</v>
      </c>
      <c r="M19" s="59">
        <v>35495</v>
      </c>
      <c r="N19" s="59">
        <v>498231</v>
      </c>
      <c r="O19" s="59">
        <v>49668</v>
      </c>
      <c r="P19" s="59">
        <v>551511.61</v>
      </c>
      <c r="Q19" s="45">
        <v>46352</v>
      </c>
      <c r="R19" s="45">
        <v>557675.72</v>
      </c>
      <c r="S19" s="60">
        <f t="shared" si="4"/>
        <v>-6.67633083675606E-2</v>
      </c>
      <c r="T19" s="61">
        <f t="shared" si="5"/>
        <v>1.1176754737765152E-2</v>
      </c>
      <c r="U19" s="60">
        <f t="shared" si="6"/>
        <v>0.30587406676996759</v>
      </c>
      <c r="V19" s="120">
        <f t="shared" si="7"/>
        <v>0.1193115643145448</v>
      </c>
    </row>
    <row r="20" spans="1:22">
      <c r="A20" s="171">
        <v>11</v>
      </c>
      <c r="B20" s="168" t="s">
        <v>27</v>
      </c>
      <c r="C20" s="62">
        <v>4049820</v>
      </c>
      <c r="D20" s="62">
        <v>9933732</v>
      </c>
      <c r="E20" s="57">
        <v>4049820</v>
      </c>
      <c r="F20" s="57">
        <v>11107284</v>
      </c>
      <c r="G20" s="44">
        <v>14564094</v>
      </c>
      <c r="H20" s="44">
        <v>11085741</v>
      </c>
      <c r="I20" s="58">
        <f t="shared" si="0"/>
        <v>2.5962324251448212</v>
      </c>
      <c r="J20" s="58">
        <f t="shared" si="1"/>
        <v>-1.9395380544874876E-3</v>
      </c>
      <c r="K20" s="58">
        <f t="shared" si="2"/>
        <v>2.5962324251448212</v>
      </c>
      <c r="L20" s="58">
        <f t="shared" si="3"/>
        <v>0.11596940606007893</v>
      </c>
      <c r="M20" s="59">
        <v>1565025</v>
      </c>
      <c r="N20" s="59">
        <v>4884750</v>
      </c>
      <c r="O20" s="59">
        <v>627038</v>
      </c>
      <c r="P20" s="59">
        <v>6573436.5</v>
      </c>
      <c r="Q20" s="45">
        <v>649289</v>
      </c>
      <c r="R20" s="45">
        <v>6222010</v>
      </c>
      <c r="S20" s="60">
        <f t="shared" si="4"/>
        <v>3.5485887617656343E-2</v>
      </c>
      <c r="T20" s="61">
        <f t="shared" si="5"/>
        <v>-5.3461610224727965E-2</v>
      </c>
      <c r="U20" s="60">
        <f t="shared" si="6"/>
        <v>-0.58512547722879826</v>
      </c>
      <c r="V20" s="120">
        <f t="shared" si="7"/>
        <v>0.27376221915144072</v>
      </c>
    </row>
    <row r="21" spans="1:22" ht="15" thickBot="1">
      <c r="A21" s="172">
        <v>12</v>
      </c>
      <c r="B21" s="169" t="s">
        <v>28</v>
      </c>
      <c r="C21" s="66">
        <v>6033776</v>
      </c>
      <c r="D21" s="66">
        <v>1110523.0218453929</v>
      </c>
      <c r="E21" s="67">
        <v>5925513</v>
      </c>
      <c r="F21" s="67">
        <v>1523663</v>
      </c>
      <c r="G21" s="68">
        <v>5925513</v>
      </c>
      <c r="H21" s="68">
        <v>1589988.3744113003</v>
      </c>
      <c r="I21" s="69">
        <f t="shared" si="0"/>
        <v>0</v>
      </c>
      <c r="J21" s="69">
        <f t="shared" si="1"/>
        <v>4.3530212659426845E-2</v>
      </c>
      <c r="K21" s="69">
        <f t="shared" si="2"/>
        <v>-1.7942827178204827E-2</v>
      </c>
      <c r="L21" s="69">
        <f t="shared" si="3"/>
        <v>0.43174733268398519</v>
      </c>
      <c r="M21" s="70">
        <v>192848</v>
      </c>
      <c r="N21" s="70">
        <v>894137.56598095805</v>
      </c>
      <c r="O21" s="70">
        <v>119743</v>
      </c>
      <c r="P21" s="70">
        <v>863357.5</v>
      </c>
      <c r="Q21" s="71">
        <v>123755</v>
      </c>
      <c r="R21" s="71">
        <v>871218.42292070016</v>
      </c>
      <c r="S21" s="60">
        <f t="shared" si="4"/>
        <v>3.3505090067895413E-2</v>
      </c>
      <c r="T21" s="61">
        <f t="shared" si="5"/>
        <v>9.105061252957394E-3</v>
      </c>
      <c r="U21" s="60">
        <f t="shared" si="6"/>
        <v>-0.35827698498299176</v>
      </c>
      <c r="V21" s="120">
        <f t="shared" si="7"/>
        <v>-2.5632681068615326E-2</v>
      </c>
    </row>
    <row r="22" spans="1:22" ht="15" thickBot="1">
      <c r="A22" s="132"/>
      <c r="B22" s="72" t="s">
        <v>12</v>
      </c>
      <c r="C22" s="73">
        <v>39996118.496826321</v>
      </c>
      <c r="D22" s="73">
        <v>30617154.64365558</v>
      </c>
      <c r="E22" s="74">
        <v>30904431</v>
      </c>
      <c r="F22" s="74">
        <v>33664972</v>
      </c>
      <c r="G22" s="75">
        <v>50629137.310000002</v>
      </c>
      <c r="H22" s="75">
        <v>34070962.483737089</v>
      </c>
      <c r="I22" s="76">
        <f t="shared" si="0"/>
        <v>0.63824848643872467</v>
      </c>
      <c r="J22" s="76">
        <f t="shared" si="1"/>
        <v>1.2059730325546943E-2</v>
      </c>
      <c r="K22" s="76">
        <f t="shared" si="2"/>
        <v>0.26585126789284336</v>
      </c>
      <c r="L22" s="76">
        <f t="shared" si="3"/>
        <v>0.11280629700177576</v>
      </c>
      <c r="M22" s="77">
        <v>3063987.7525623338</v>
      </c>
      <c r="N22" s="77">
        <v>15448073.04312571</v>
      </c>
      <c r="O22" s="77">
        <v>2469430</v>
      </c>
      <c r="P22" s="77">
        <v>17516538.5</v>
      </c>
      <c r="Q22" s="78">
        <v>2475665</v>
      </c>
      <c r="R22" s="78">
        <v>17184344.673287861</v>
      </c>
      <c r="S22" s="79">
        <f t="shared" si="4"/>
        <v>2.524874161243688E-3</v>
      </c>
      <c r="T22" s="80">
        <f t="shared" si="5"/>
        <v>-1.8964581770087679E-2</v>
      </c>
      <c r="U22" s="79">
        <f t="shared" si="6"/>
        <v>-0.19201210973194482</v>
      </c>
      <c r="V22" s="89">
        <f t="shared" si="7"/>
        <v>0.11239405881335995</v>
      </c>
    </row>
    <row r="23" spans="1:22" ht="15" thickBot="1">
      <c r="A23" s="131"/>
      <c r="B23" s="42" t="s">
        <v>29</v>
      </c>
      <c r="C23" s="81"/>
      <c r="D23" s="81"/>
      <c r="E23" s="82"/>
      <c r="F23" s="82"/>
      <c r="G23" s="82"/>
      <c r="H23" s="82"/>
      <c r="I23" s="83"/>
      <c r="J23" s="83"/>
      <c r="K23" s="83"/>
      <c r="L23" s="83"/>
      <c r="M23" s="84"/>
      <c r="N23" s="84"/>
      <c r="O23" s="84"/>
      <c r="P23" s="84"/>
      <c r="Q23" s="85"/>
      <c r="R23" s="85"/>
      <c r="S23" s="60"/>
      <c r="T23" s="61"/>
      <c r="U23" s="60"/>
      <c r="V23" s="120"/>
    </row>
    <row r="24" spans="1:22">
      <c r="A24" s="170">
        <v>13</v>
      </c>
      <c r="B24" s="168" t="s">
        <v>30</v>
      </c>
      <c r="C24" s="62">
        <v>723617</v>
      </c>
      <c r="D24" s="62">
        <v>428984</v>
      </c>
      <c r="E24" s="57">
        <v>753622</v>
      </c>
      <c r="F24" s="57">
        <v>504027</v>
      </c>
      <c r="G24" s="44">
        <v>767638</v>
      </c>
      <c r="H24" s="44">
        <v>473258.73767264391</v>
      </c>
      <c r="I24" s="58">
        <f t="shared" si="0"/>
        <v>1.8598183174058081E-2</v>
      </c>
      <c r="J24" s="58">
        <f t="shared" ref="J24:J38" si="8">(H24-F24)/F24</f>
        <v>-6.1044869277550783E-2</v>
      </c>
      <c r="K24" s="58">
        <f t="shared" si="2"/>
        <v>6.0834668063353955E-2</v>
      </c>
      <c r="L24" s="58">
        <f t="shared" ref="L24:L38" si="9">(H24-D24)/D24</f>
        <v>0.10320836598251662</v>
      </c>
      <c r="M24" s="59">
        <v>29387</v>
      </c>
      <c r="N24" s="59">
        <v>221793.39804778303</v>
      </c>
      <c r="O24" s="59">
        <v>44964</v>
      </c>
      <c r="P24" s="59">
        <v>207518</v>
      </c>
      <c r="Q24" s="45">
        <v>32952.990000000005</v>
      </c>
      <c r="R24" s="45">
        <v>206552.69329541706</v>
      </c>
      <c r="S24" s="58">
        <f t="shared" si="4"/>
        <v>-0.26712503336002125</v>
      </c>
      <c r="T24" s="86">
        <f t="shared" si="5"/>
        <v>-4.6516769850467789E-3</v>
      </c>
      <c r="U24" s="60">
        <f t="shared" si="6"/>
        <v>0.12134583319154746</v>
      </c>
      <c r="V24" s="120">
        <f t="shared" si="7"/>
        <v>-6.8715772816116572E-2</v>
      </c>
    </row>
    <row r="25" spans="1:22">
      <c r="A25" s="171">
        <v>14</v>
      </c>
      <c r="B25" s="168" t="s">
        <v>31</v>
      </c>
      <c r="C25" s="62">
        <v>113868</v>
      </c>
      <c r="D25" s="62">
        <v>125342</v>
      </c>
      <c r="E25" s="57">
        <v>115924</v>
      </c>
      <c r="F25" s="57">
        <v>107794</v>
      </c>
      <c r="G25" s="44">
        <v>116025</v>
      </c>
      <c r="H25" s="44">
        <v>87100.549999999988</v>
      </c>
      <c r="I25" s="58">
        <f t="shared" si="0"/>
        <v>8.7126048100479622E-4</v>
      </c>
      <c r="J25" s="58">
        <f t="shared" si="8"/>
        <v>-0.19197218769133728</v>
      </c>
      <c r="K25" s="58">
        <f t="shared" si="2"/>
        <v>1.8942986616081778E-2</v>
      </c>
      <c r="L25" s="58">
        <f t="shared" si="9"/>
        <v>-0.30509685500470723</v>
      </c>
      <c r="M25" s="59">
        <v>7099</v>
      </c>
      <c r="N25" s="59">
        <v>62567.090000000004</v>
      </c>
      <c r="O25" s="59">
        <v>7884</v>
      </c>
      <c r="P25" s="59">
        <v>65076</v>
      </c>
      <c r="Q25" s="45">
        <v>7649</v>
      </c>
      <c r="R25" s="45">
        <v>68603.87999999999</v>
      </c>
      <c r="S25" s="58">
        <f t="shared" si="4"/>
        <v>-2.980720446473871E-2</v>
      </c>
      <c r="T25" s="86">
        <f t="shared" si="5"/>
        <v>5.4211690945970711E-2</v>
      </c>
      <c r="U25" s="60">
        <f t="shared" si="6"/>
        <v>7.7475700802929995E-2</v>
      </c>
      <c r="V25" s="120">
        <f t="shared" si="7"/>
        <v>9.6485069067460003E-2</v>
      </c>
    </row>
    <row r="26" spans="1:22">
      <c r="A26" s="171">
        <v>15</v>
      </c>
      <c r="B26" s="168" t="s">
        <v>32</v>
      </c>
      <c r="C26" s="62">
        <v>3878332</v>
      </c>
      <c r="D26" s="62">
        <v>3638601</v>
      </c>
      <c r="E26" s="57">
        <v>4250809</v>
      </c>
      <c r="F26" s="57">
        <v>4497874</v>
      </c>
      <c r="G26" s="44">
        <v>4323686</v>
      </c>
      <c r="H26" s="44">
        <v>4538693.9281622013</v>
      </c>
      <c r="I26" s="58">
        <f t="shared" si="0"/>
        <v>1.7144265950316751E-2</v>
      </c>
      <c r="J26" s="58">
        <f t="shared" si="8"/>
        <v>9.0753827613226402E-3</v>
      </c>
      <c r="K26" s="58">
        <f t="shared" si="2"/>
        <v>0.1148313243940952</v>
      </c>
      <c r="L26" s="58">
        <f t="shared" si="9"/>
        <v>0.24737335260508128</v>
      </c>
      <c r="M26" s="59">
        <v>1762126</v>
      </c>
      <c r="N26" s="59">
        <v>3878351.2354359818</v>
      </c>
      <c r="O26" s="59">
        <v>1834806</v>
      </c>
      <c r="P26" s="59">
        <v>4082222</v>
      </c>
      <c r="Q26" s="45">
        <v>1869732</v>
      </c>
      <c r="R26" s="45">
        <v>4474583.3748196121</v>
      </c>
      <c r="S26" s="58">
        <f t="shared" si="4"/>
        <v>1.9035254953384716E-2</v>
      </c>
      <c r="T26" s="86">
        <f t="shared" si="5"/>
        <v>9.6114658835215749E-2</v>
      </c>
      <c r="U26" s="60">
        <f t="shared" si="6"/>
        <v>6.1066007765619483E-2</v>
      </c>
      <c r="V26" s="120">
        <f t="shared" si="7"/>
        <v>0.15373340452920722</v>
      </c>
    </row>
    <row r="27" spans="1:22">
      <c r="A27" s="171">
        <v>16</v>
      </c>
      <c r="B27" s="168" t="s">
        <v>33</v>
      </c>
      <c r="C27" s="62">
        <v>0</v>
      </c>
      <c r="D27" s="62">
        <v>1356879</v>
      </c>
      <c r="E27" s="57">
        <v>0</v>
      </c>
      <c r="F27" s="57">
        <v>1672620</v>
      </c>
      <c r="G27" s="44">
        <v>0</v>
      </c>
      <c r="H27" s="44">
        <v>1699369.7966440003</v>
      </c>
      <c r="I27" s="58">
        <v>0</v>
      </c>
      <c r="J27" s="58">
        <f t="shared" si="8"/>
        <v>1.5992751876696642E-2</v>
      </c>
      <c r="K27" s="58">
        <v>0</v>
      </c>
      <c r="L27" s="58">
        <f t="shared" si="9"/>
        <v>0.25241071358905276</v>
      </c>
      <c r="M27" s="59">
        <v>290876</v>
      </c>
      <c r="N27" s="59">
        <v>1488145.2219279001</v>
      </c>
      <c r="O27" s="59">
        <v>313313</v>
      </c>
      <c r="P27" s="59">
        <v>1566416</v>
      </c>
      <c r="Q27" s="45">
        <v>324495</v>
      </c>
      <c r="R27" s="45">
        <v>1658663.5471072998</v>
      </c>
      <c r="S27" s="58">
        <f t="shared" si="4"/>
        <v>3.5689550066546873E-2</v>
      </c>
      <c r="T27" s="86">
        <f t="shared" si="5"/>
        <v>5.8890835580905576E-2</v>
      </c>
      <c r="U27" s="60">
        <f t="shared" si="6"/>
        <v>0.11557845954977379</v>
      </c>
      <c r="V27" s="120">
        <f t="shared" si="7"/>
        <v>0.11458446572740548</v>
      </c>
    </row>
    <row r="28" spans="1:22">
      <c r="A28" s="171">
        <v>17</v>
      </c>
      <c r="B28" s="168" t="s">
        <v>34</v>
      </c>
      <c r="C28" s="62">
        <v>260572</v>
      </c>
      <c r="D28" s="62">
        <v>338173</v>
      </c>
      <c r="E28" s="57">
        <v>286239</v>
      </c>
      <c r="F28" s="57">
        <v>375439</v>
      </c>
      <c r="G28" s="44">
        <v>282790</v>
      </c>
      <c r="H28" s="44">
        <v>363477.48349470017</v>
      </c>
      <c r="I28" s="58">
        <f t="shared" si="0"/>
        <v>-1.2049371329553275E-2</v>
      </c>
      <c r="J28" s="58">
        <f t="shared" si="8"/>
        <v>-3.1860079814030599E-2</v>
      </c>
      <c r="K28" s="58">
        <f t="shared" si="2"/>
        <v>8.526626038100793E-2</v>
      </c>
      <c r="L28" s="58">
        <f t="shared" si="9"/>
        <v>7.4827036737705743E-2</v>
      </c>
      <c r="M28" s="59">
        <v>24790</v>
      </c>
      <c r="N28" s="59">
        <v>500654.25069875893</v>
      </c>
      <c r="O28" s="59">
        <v>24673</v>
      </c>
      <c r="P28" s="59">
        <v>472655.4</v>
      </c>
      <c r="Q28" s="45">
        <v>24465</v>
      </c>
      <c r="R28" s="45">
        <v>469827.30381181126</v>
      </c>
      <c r="S28" s="58">
        <f t="shared" si="4"/>
        <v>-8.4302679041867636E-3</v>
      </c>
      <c r="T28" s="86">
        <f t="shared" si="5"/>
        <v>-5.983420877427325E-3</v>
      </c>
      <c r="U28" s="60">
        <f t="shared" si="6"/>
        <v>-1.3110125050423558E-2</v>
      </c>
      <c r="V28" s="120">
        <f t="shared" si="7"/>
        <v>-6.1573324992093365E-2</v>
      </c>
    </row>
    <row r="29" spans="1:22">
      <c r="A29" s="171">
        <v>18</v>
      </c>
      <c r="B29" s="168" t="s">
        <v>35</v>
      </c>
      <c r="C29" s="62">
        <v>284059</v>
      </c>
      <c r="D29" s="62">
        <v>410293</v>
      </c>
      <c r="E29" s="57">
        <v>343747</v>
      </c>
      <c r="F29" s="57">
        <v>467486</v>
      </c>
      <c r="G29" s="44">
        <v>365474</v>
      </c>
      <c r="H29" s="44">
        <v>503277.60719999997</v>
      </c>
      <c r="I29" s="58">
        <f t="shared" si="0"/>
        <v>6.3206369801045534E-2</v>
      </c>
      <c r="J29" s="58">
        <f t="shared" si="8"/>
        <v>7.6561880355775297E-2</v>
      </c>
      <c r="K29" s="58">
        <f t="shared" si="2"/>
        <v>0.28661299237130317</v>
      </c>
      <c r="L29" s="58">
        <f t="shared" si="9"/>
        <v>0.22662976750761035</v>
      </c>
      <c r="M29" s="59">
        <v>112937</v>
      </c>
      <c r="N29" s="59">
        <v>238553.25332000005</v>
      </c>
      <c r="O29" s="59">
        <v>111678</v>
      </c>
      <c r="P29" s="59">
        <v>243128</v>
      </c>
      <c r="Q29" s="45">
        <v>118300</v>
      </c>
      <c r="R29" s="45">
        <v>261951.21323839296</v>
      </c>
      <c r="S29" s="58">
        <f t="shared" si="4"/>
        <v>5.9295474489156327E-2</v>
      </c>
      <c r="T29" s="86">
        <f t="shared" si="5"/>
        <v>7.7421001441187173E-2</v>
      </c>
      <c r="U29" s="60">
        <f t="shared" si="6"/>
        <v>4.7486651850146541E-2</v>
      </c>
      <c r="V29" s="120">
        <f t="shared" si="7"/>
        <v>9.8082753401004447E-2</v>
      </c>
    </row>
    <row r="30" spans="1:22">
      <c r="A30" s="171">
        <v>19</v>
      </c>
      <c r="B30" s="168" t="s">
        <v>36</v>
      </c>
      <c r="C30" s="62">
        <v>0</v>
      </c>
      <c r="D30" s="62">
        <v>89363</v>
      </c>
      <c r="E30" s="57">
        <v>0</v>
      </c>
      <c r="F30" s="57">
        <v>91929</v>
      </c>
      <c r="G30" s="44">
        <v>0</v>
      </c>
      <c r="H30" s="44">
        <v>94987</v>
      </c>
      <c r="I30" s="58">
        <v>0</v>
      </c>
      <c r="J30" s="58">
        <f t="shared" si="8"/>
        <v>3.3264802184294402E-2</v>
      </c>
      <c r="K30" s="58">
        <v>0</v>
      </c>
      <c r="L30" s="58">
        <f t="shared" si="9"/>
        <v>6.2934324049103096E-2</v>
      </c>
      <c r="M30" s="59">
        <v>0</v>
      </c>
      <c r="N30" s="59">
        <v>106697</v>
      </c>
      <c r="O30" s="59">
        <v>27681</v>
      </c>
      <c r="P30" s="59">
        <v>100570</v>
      </c>
      <c r="Q30" s="45">
        <v>27681</v>
      </c>
      <c r="R30" s="45">
        <v>103749</v>
      </c>
      <c r="S30" s="58">
        <f t="shared" si="4"/>
        <v>0</v>
      </c>
      <c r="T30" s="86">
        <f t="shared" si="5"/>
        <v>3.1609824003181866E-2</v>
      </c>
      <c r="U30" s="60">
        <v>0</v>
      </c>
      <c r="V30" s="120">
        <f t="shared" si="7"/>
        <v>-2.7629642820322972E-2</v>
      </c>
    </row>
    <row r="31" spans="1:22">
      <c r="A31" s="171">
        <v>20</v>
      </c>
      <c r="B31" s="168" t="s">
        <v>37</v>
      </c>
      <c r="C31" s="62">
        <v>397880</v>
      </c>
      <c r="D31" s="62">
        <v>449182</v>
      </c>
      <c r="E31" s="57">
        <v>519886</v>
      </c>
      <c r="F31" s="57">
        <v>540882</v>
      </c>
      <c r="G31" s="44">
        <v>557371</v>
      </c>
      <c r="H31" s="44">
        <v>605180.47586275695</v>
      </c>
      <c r="I31" s="58">
        <f t="shared" si="0"/>
        <v>7.2102345514208882E-2</v>
      </c>
      <c r="J31" s="58">
        <f t="shared" si="8"/>
        <v>0.11887708569106932</v>
      </c>
      <c r="K31" s="58">
        <f t="shared" si="2"/>
        <v>0.40085201568312057</v>
      </c>
      <c r="L31" s="58">
        <f t="shared" si="9"/>
        <v>0.34729458407228464</v>
      </c>
      <c r="M31" s="59">
        <v>126355</v>
      </c>
      <c r="N31" s="59">
        <v>320083.15529555292</v>
      </c>
      <c r="O31" s="59">
        <v>132919</v>
      </c>
      <c r="P31" s="59">
        <v>324940</v>
      </c>
      <c r="Q31" s="45">
        <v>411428</v>
      </c>
      <c r="R31" s="45">
        <v>334255</v>
      </c>
      <c r="S31" s="58">
        <f t="shared" si="4"/>
        <v>2.0953287340410327</v>
      </c>
      <c r="T31" s="86">
        <f t="shared" si="5"/>
        <v>2.8666830799532222E-2</v>
      </c>
      <c r="U31" s="60">
        <f t="shared" si="6"/>
        <v>2.2561275770646194</v>
      </c>
      <c r="V31" s="120">
        <f t="shared" si="7"/>
        <v>4.4275509254341504E-2</v>
      </c>
    </row>
    <row r="32" spans="1:22">
      <c r="A32" s="171">
        <v>21</v>
      </c>
      <c r="B32" s="168" t="s">
        <v>38</v>
      </c>
      <c r="C32" s="62">
        <v>0</v>
      </c>
      <c r="D32" s="62">
        <v>1426741</v>
      </c>
      <c r="E32" s="57">
        <v>1372235</v>
      </c>
      <c r="F32" s="57">
        <v>1749610</v>
      </c>
      <c r="G32" s="44">
        <v>1380481</v>
      </c>
      <c r="H32" s="44">
        <v>1777078.4365388264</v>
      </c>
      <c r="I32" s="58">
        <f t="shared" si="0"/>
        <v>6.0091748133519404E-3</v>
      </c>
      <c r="J32" s="58">
        <f t="shared" si="8"/>
        <v>1.5699748251796937E-2</v>
      </c>
      <c r="K32" s="58">
        <v>0</v>
      </c>
      <c r="L32" s="58">
        <f t="shared" si="9"/>
        <v>0.24555082985547233</v>
      </c>
      <c r="M32" s="59">
        <v>0</v>
      </c>
      <c r="N32" s="59">
        <v>1095592.3887662003</v>
      </c>
      <c r="O32" s="59">
        <v>105260</v>
      </c>
      <c r="P32" s="59">
        <v>1218755</v>
      </c>
      <c r="Q32" s="45">
        <v>106105</v>
      </c>
      <c r="R32" s="45">
        <v>1312156.1942377998</v>
      </c>
      <c r="S32" s="58">
        <f t="shared" si="4"/>
        <v>8.0277408322249662E-3</v>
      </c>
      <c r="T32" s="86">
        <f t="shared" si="5"/>
        <v>7.6636562916910983E-2</v>
      </c>
      <c r="U32" s="60">
        <v>0</v>
      </c>
      <c r="V32" s="120">
        <f t="shared" si="7"/>
        <v>0.19766822742852619</v>
      </c>
    </row>
    <row r="33" spans="1:22">
      <c r="A33" s="171">
        <v>22</v>
      </c>
      <c r="B33" s="168" t="s">
        <v>39</v>
      </c>
      <c r="C33" s="62">
        <v>118364</v>
      </c>
      <c r="D33" s="62">
        <v>50146</v>
      </c>
      <c r="E33" s="57">
        <v>144622</v>
      </c>
      <c r="F33" s="57">
        <v>68080</v>
      </c>
      <c r="G33" s="44">
        <v>144622</v>
      </c>
      <c r="H33" s="44">
        <v>68080.235779200011</v>
      </c>
      <c r="I33" s="58">
        <f t="shared" si="0"/>
        <v>0</v>
      </c>
      <c r="J33" s="58">
        <f t="shared" si="8"/>
        <v>3.4632667451698855E-6</v>
      </c>
      <c r="K33" s="58">
        <f t="shared" si="2"/>
        <v>0.2218411003345612</v>
      </c>
      <c r="L33" s="58">
        <f t="shared" si="9"/>
        <v>0.35764040559964927</v>
      </c>
      <c r="M33" s="59">
        <v>46711</v>
      </c>
      <c r="N33" s="59">
        <v>13679.082041699998</v>
      </c>
      <c r="O33" s="59">
        <v>51527</v>
      </c>
      <c r="P33" s="59">
        <v>25914</v>
      </c>
      <c r="Q33" s="45">
        <v>51527</v>
      </c>
      <c r="R33" s="45">
        <v>25913</v>
      </c>
      <c r="S33" s="58">
        <f t="shared" si="4"/>
        <v>0</v>
      </c>
      <c r="T33" s="86">
        <f t="shared" si="5"/>
        <v>-3.8589179594041833E-5</v>
      </c>
      <c r="U33" s="60">
        <f t="shared" si="6"/>
        <v>0.10310205304960288</v>
      </c>
      <c r="V33" s="120">
        <f t="shared" si="7"/>
        <v>0.8943522614313969</v>
      </c>
    </row>
    <row r="34" spans="1:22">
      <c r="A34" s="171">
        <v>23</v>
      </c>
      <c r="B34" s="168" t="s">
        <v>40</v>
      </c>
      <c r="C34" s="62">
        <v>92276</v>
      </c>
      <c r="D34" s="62">
        <v>175353</v>
      </c>
      <c r="E34" s="57">
        <v>105310</v>
      </c>
      <c r="F34" s="57">
        <v>231709</v>
      </c>
      <c r="G34" s="44">
        <v>105310</v>
      </c>
      <c r="H34" s="44">
        <v>231709.17203939997</v>
      </c>
      <c r="I34" s="58">
        <f t="shared" si="0"/>
        <v>0</v>
      </c>
      <c r="J34" s="58">
        <f t="shared" si="8"/>
        <v>7.4248043870222638E-7</v>
      </c>
      <c r="K34" s="58">
        <f t="shared" si="2"/>
        <v>0.14125016255581083</v>
      </c>
      <c r="L34" s="58">
        <f t="shared" si="9"/>
        <v>0.32138698533472465</v>
      </c>
      <c r="M34" s="59">
        <v>31132</v>
      </c>
      <c r="N34" s="59">
        <v>117130.33790215399</v>
      </c>
      <c r="O34" s="59">
        <v>36706</v>
      </c>
      <c r="P34" s="59">
        <v>139268</v>
      </c>
      <c r="Q34" s="45">
        <v>36706</v>
      </c>
      <c r="R34" s="45">
        <v>139268.3454861441</v>
      </c>
      <c r="S34" s="58">
        <f t="shared" si="4"/>
        <v>0</v>
      </c>
      <c r="T34" s="86">
        <f t="shared" si="5"/>
        <v>2.4807288400686883E-6</v>
      </c>
      <c r="U34" s="60">
        <f t="shared" si="6"/>
        <v>0.17904407040986767</v>
      </c>
      <c r="V34" s="120">
        <f t="shared" si="7"/>
        <v>0.18900319063779461</v>
      </c>
    </row>
    <row r="35" spans="1:22">
      <c r="A35" s="171">
        <v>24</v>
      </c>
      <c r="B35" s="168" t="s">
        <v>41</v>
      </c>
      <c r="C35" s="62">
        <v>657058</v>
      </c>
      <c r="D35" s="62">
        <v>429225</v>
      </c>
      <c r="E35" s="57">
        <v>745752</v>
      </c>
      <c r="F35" s="57">
        <v>513246</v>
      </c>
      <c r="G35" s="44">
        <v>745752</v>
      </c>
      <c r="H35" s="44">
        <v>513245.60094009998</v>
      </c>
      <c r="I35" s="58">
        <f t="shared" si="0"/>
        <v>0</v>
      </c>
      <c r="J35" s="58">
        <f t="shared" si="8"/>
        <v>-7.7752169529707033E-7</v>
      </c>
      <c r="K35" s="58">
        <f t="shared" si="2"/>
        <v>0.13498656130813413</v>
      </c>
      <c r="L35" s="58">
        <f t="shared" si="9"/>
        <v>0.19574955079527048</v>
      </c>
      <c r="M35" s="59">
        <v>38148</v>
      </c>
      <c r="N35" s="59">
        <v>310728.46999999986</v>
      </c>
      <c r="O35" s="59">
        <v>44056</v>
      </c>
      <c r="P35" s="59">
        <v>332060</v>
      </c>
      <c r="Q35" s="45">
        <v>44740</v>
      </c>
      <c r="R35" s="45">
        <v>348766</v>
      </c>
      <c r="S35" s="58">
        <f t="shared" si="4"/>
        <v>1.5525694570546577E-2</v>
      </c>
      <c r="T35" s="86">
        <f t="shared" si="5"/>
        <v>5.0310184906342224E-2</v>
      </c>
      <c r="U35" s="60">
        <f t="shared" si="6"/>
        <v>0.17280067107056726</v>
      </c>
      <c r="V35" s="120">
        <f t="shared" si="7"/>
        <v>0.12241404850994234</v>
      </c>
    </row>
    <row r="36" spans="1:22">
      <c r="A36" s="171">
        <v>25</v>
      </c>
      <c r="B36" s="168" t="s">
        <v>42</v>
      </c>
      <c r="C36" s="62">
        <v>135994</v>
      </c>
      <c r="D36" s="62">
        <v>83600</v>
      </c>
      <c r="E36" s="57">
        <v>197704</v>
      </c>
      <c r="F36" s="57">
        <v>71377</v>
      </c>
      <c r="G36" s="44">
        <v>216216</v>
      </c>
      <c r="H36" s="44">
        <v>127181</v>
      </c>
      <c r="I36" s="58">
        <f t="shared" si="0"/>
        <v>9.3634928984744875E-2</v>
      </c>
      <c r="J36" s="58">
        <f t="shared" si="8"/>
        <v>0.78182047438250413</v>
      </c>
      <c r="K36" s="58">
        <f t="shared" si="2"/>
        <v>0.58989367177963736</v>
      </c>
      <c r="L36" s="58">
        <f t="shared" si="9"/>
        <v>0.52130382775119621</v>
      </c>
      <c r="M36" s="59">
        <v>168119</v>
      </c>
      <c r="N36" s="59">
        <v>37308.300000000003</v>
      </c>
      <c r="O36" s="59">
        <v>163066</v>
      </c>
      <c r="P36" s="59">
        <v>37531.4</v>
      </c>
      <c r="Q36" s="45">
        <v>156468</v>
      </c>
      <c r="R36" s="45">
        <v>37128</v>
      </c>
      <c r="S36" s="58">
        <f t="shared" si="4"/>
        <v>-4.0462144162486356E-2</v>
      </c>
      <c r="T36" s="86">
        <f t="shared" si="5"/>
        <v>-1.0748333395503537E-2</v>
      </c>
      <c r="U36" s="60">
        <f t="shared" si="6"/>
        <v>-6.9302101487636728E-2</v>
      </c>
      <c r="V36" s="120">
        <f t="shared" si="7"/>
        <v>-4.8327047868705593E-3</v>
      </c>
    </row>
    <row r="37" spans="1:22" ht="15" thickBot="1">
      <c r="A37" s="172">
        <v>26</v>
      </c>
      <c r="B37" s="169" t="s">
        <v>43</v>
      </c>
      <c r="C37" s="66">
        <v>3737</v>
      </c>
      <c r="D37" s="66">
        <v>46962</v>
      </c>
      <c r="E37" s="67">
        <v>59659</v>
      </c>
      <c r="F37" s="67">
        <v>48475</v>
      </c>
      <c r="G37" s="68">
        <v>59659</v>
      </c>
      <c r="H37" s="68">
        <v>48474.538729368003</v>
      </c>
      <c r="I37" s="69">
        <f t="shared" si="0"/>
        <v>0</v>
      </c>
      <c r="J37" s="69">
        <f t="shared" si="8"/>
        <v>-9.5156396492365163E-6</v>
      </c>
      <c r="K37" s="69">
        <f t="shared" si="2"/>
        <v>14.964409954508964</v>
      </c>
      <c r="L37" s="69">
        <f t="shared" si="9"/>
        <v>3.2207715373450942E-2</v>
      </c>
      <c r="M37" s="70">
        <v>0</v>
      </c>
      <c r="N37" s="70">
        <v>24470.633874399999</v>
      </c>
      <c r="O37" s="70">
        <v>69950</v>
      </c>
      <c r="P37" s="70">
        <v>26860.5</v>
      </c>
      <c r="Q37" s="71">
        <v>69950</v>
      </c>
      <c r="R37" s="71">
        <v>26859.656077400003</v>
      </c>
      <c r="S37" s="69">
        <f t="shared" si="4"/>
        <v>0</v>
      </c>
      <c r="T37" s="87">
        <f t="shared" si="5"/>
        <v>-3.1418722659567512E-5</v>
      </c>
      <c r="U37" s="60">
        <v>0</v>
      </c>
      <c r="V37" s="120">
        <f t="shared" si="7"/>
        <v>9.7628129098007721E-2</v>
      </c>
    </row>
    <row r="38" spans="1:22" ht="15" thickBot="1">
      <c r="A38" s="132"/>
      <c r="B38" s="72" t="s">
        <v>12</v>
      </c>
      <c r="C38" s="73">
        <v>6665757</v>
      </c>
      <c r="D38" s="73">
        <v>9048844</v>
      </c>
      <c r="E38" s="74">
        <v>8895509</v>
      </c>
      <c r="F38" s="74">
        <v>10940547</v>
      </c>
      <c r="G38" s="75">
        <v>9065024</v>
      </c>
      <c r="H38" s="75">
        <v>11131114.563063197</v>
      </c>
      <c r="I38" s="76">
        <f t="shared" si="0"/>
        <v>1.9056245123241403E-2</v>
      </c>
      <c r="J38" s="76">
        <f t="shared" si="8"/>
        <v>1.7418467565030966E-2</v>
      </c>
      <c r="K38" s="76">
        <f t="shared" si="2"/>
        <v>0.35993916369888673</v>
      </c>
      <c r="L38" s="76">
        <f t="shared" si="9"/>
        <v>0.23011453872596288</v>
      </c>
      <c r="M38" s="77">
        <v>2637680</v>
      </c>
      <c r="N38" s="77">
        <v>8415753.8173104301</v>
      </c>
      <c r="O38" s="77">
        <v>2968483</v>
      </c>
      <c r="P38" s="77">
        <v>8842911</v>
      </c>
      <c r="Q38" s="78">
        <v>3282198.99</v>
      </c>
      <c r="R38" s="78">
        <v>9468277.2080738768</v>
      </c>
      <c r="S38" s="88">
        <f t="shared" si="4"/>
        <v>0.1056822592549798</v>
      </c>
      <c r="T38" s="89">
        <f t="shared" si="5"/>
        <v>7.0719495884768807E-2</v>
      </c>
      <c r="U38" s="79">
        <f>(Q38-M38)/M38</f>
        <v>0.24435071350580823</v>
      </c>
      <c r="V38" s="89">
        <f t="shared" si="7"/>
        <v>0.12506584836149828</v>
      </c>
    </row>
    <row r="39" spans="1:22" ht="15" thickBot="1">
      <c r="A39" s="131"/>
      <c r="B39" s="90" t="s">
        <v>44</v>
      </c>
      <c r="C39" s="91"/>
      <c r="D39" s="91"/>
      <c r="E39" s="92"/>
      <c r="F39" s="92"/>
      <c r="G39" s="92"/>
      <c r="H39" s="92"/>
      <c r="I39" s="93"/>
      <c r="J39" s="93"/>
      <c r="K39" s="94"/>
      <c r="L39" s="94"/>
      <c r="M39" s="95"/>
      <c r="N39" s="95"/>
      <c r="O39" s="95"/>
      <c r="P39" s="95"/>
      <c r="Q39" s="96"/>
      <c r="R39" s="96"/>
      <c r="S39" s="93"/>
      <c r="T39" s="97"/>
      <c r="U39" s="60"/>
      <c r="V39" s="120"/>
    </row>
    <row r="40" spans="1:22">
      <c r="A40" s="189">
        <v>27</v>
      </c>
      <c r="B40" s="173" t="s">
        <v>45</v>
      </c>
      <c r="C40" s="98">
        <v>3095747</v>
      </c>
      <c r="D40" s="98">
        <v>945226</v>
      </c>
      <c r="E40" s="99">
        <v>3243899</v>
      </c>
      <c r="F40" s="100">
        <v>1075879</v>
      </c>
      <c r="G40" s="100">
        <v>3280728</v>
      </c>
      <c r="H40" s="100">
        <v>1080323</v>
      </c>
      <c r="I40" s="94">
        <f t="shared" si="0"/>
        <v>1.135331278809852E-2</v>
      </c>
      <c r="J40" s="94">
        <f>(H40-F40)/F40</f>
        <v>4.1305760220247817E-3</v>
      </c>
      <c r="K40" s="58">
        <f t="shared" si="2"/>
        <v>5.9753267951160094E-2</v>
      </c>
      <c r="L40" s="58">
        <f>(H40-D40)/D40</f>
        <v>0.14292560720928116</v>
      </c>
      <c r="M40" s="84">
        <v>311650</v>
      </c>
      <c r="N40" s="84">
        <v>684496</v>
      </c>
      <c r="O40" s="101">
        <v>347163</v>
      </c>
      <c r="P40" s="101">
        <v>700911.4</v>
      </c>
      <c r="Q40" s="102">
        <v>352632</v>
      </c>
      <c r="R40" s="102">
        <v>762590</v>
      </c>
      <c r="S40" s="94">
        <f t="shared" si="4"/>
        <v>1.5753406901081048E-2</v>
      </c>
      <c r="T40" s="103">
        <f t="shared" si="5"/>
        <v>8.799771269236023E-2</v>
      </c>
      <c r="U40" s="178">
        <f t="shared" ref="U40:U50" si="10">(Q40-M40)/M40</f>
        <v>0.13150008021819348</v>
      </c>
      <c r="V40" s="119">
        <f t="shared" si="7"/>
        <v>0.11408978284752577</v>
      </c>
    </row>
    <row r="41" spans="1:22" ht="15" thickBot="1">
      <c r="A41" s="131"/>
      <c r="B41" s="46" t="s">
        <v>12</v>
      </c>
      <c r="C41" s="104">
        <f>C40</f>
        <v>3095747</v>
      </c>
      <c r="D41" s="104">
        <f>D40</f>
        <v>945226</v>
      </c>
      <c r="E41" s="105">
        <v>3243899</v>
      </c>
      <c r="F41" s="47">
        <v>1075879</v>
      </c>
      <c r="G41" s="47">
        <v>3280728</v>
      </c>
      <c r="H41" s="47">
        <v>1080323</v>
      </c>
      <c r="I41" s="106">
        <f t="shared" si="0"/>
        <v>1.135331278809852E-2</v>
      </c>
      <c r="J41" s="106">
        <f>(H41-F41)/F41</f>
        <v>4.1305760220247817E-3</v>
      </c>
      <c r="K41" s="106">
        <f t="shared" si="2"/>
        <v>5.9753267951160094E-2</v>
      </c>
      <c r="L41" s="106">
        <f>(H41-D41)/D41</f>
        <v>0.14292560720928116</v>
      </c>
      <c r="M41" s="107">
        <v>311650</v>
      </c>
      <c r="N41" s="107">
        <v>684496</v>
      </c>
      <c r="O41" s="107">
        <v>347163</v>
      </c>
      <c r="P41" s="107">
        <v>700911.4</v>
      </c>
      <c r="Q41" s="50">
        <v>352632</v>
      </c>
      <c r="R41" s="50">
        <v>762590</v>
      </c>
      <c r="S41" s="106">
        <f t="shared" si="4"/>
        <v>1.5753406901081048E-2</v>
      </c>
      <c r="T41" s="108">
        <f t="shared" si="5"/>
        <v>8.799771269236023E-2</v>
      </c>
      <c r="U41" s="179">
        <f t="shared" si="10"/>
        <v>0.13150008021819348</v>
      </c>
      <c r="V41" s="121">
        <f t="shared" si="7"/>
        <v>0.11408978284752577</v>
      </c>
    </row>
    <row r="42" spans="1:22" ht="15" thickBot="1">
      <c r="A42" s="189">
        <v>28</v>
      </c>
      <c r="B42" s="174" t="s">
        <v>46</v>
      </c>
      <c r="C42" s="73"/>
      <c r="D42" s="73"/>
      <c r="E42" s="75"/>
      <c r="F42" s="75"/>
      <c r="G42" s="75"/>
      <c r="H42" s="75"/>
      <c r="I42" s="76"/>
      <c r="J42" s="76"/>
      <c r="K42" s="76"/>
      <c r="L42" s="76"/>
      <c r="M42" s="77"/>
      <c r="N42" s="77"/>
      <c r="O42" s="77"/>
      <c r="P42" s="77"/>
      <c r="Q42" s="78"/>
      <c r="R42" s="78"/>
      <c r="S42" s="76"/>
      <c r="T42" s="109"/>
      <c r="U42" s="60"/>
      <c r="V42" s="120"/>
    </row>
    <row r="43" spans="1:22">
      <c r="A43" s="131"/>
      <c r="B43" s="42" t="s">
        <v>47</v>
      </c>
      <c r="C43" s="81">
        <v>4049820</v>
      </c>
      <c r="D43" s="81">
        <v>1557456</v>
      </c>
      <c r="E43" s="110">
        <v>4088632</v>
      </c>
      <c r="F43" s="82">
        <v>1679578</v>
      </c>
      <c r="G43" s="82">
        <v>4088632</v>
      </c>
      <c r="H43" s="82">
        <v>1679578.0854199999</v>
      </c>
      <c r="I43" s="83">
        <f t="shared" si="0"/>
        <v>0</v>
      </c>
      <c r="J43" s="83">
        <f>(H43-F43)/F43</f>
        <v>5.0858013084956636E-8</v>
      </c>
      <c r="K43" s="83">
        <f t="shared" si="2"/>
        <v>9.5836358159128061E-3</v>
      </c>
      <c r="L43" s="83">
        <f>(H43-D43)/D43</f>
        <v>7.8411258757871749E-2</v>
      </c>
      <c r="M43" s="84">
        <v>1565025</v>
      </c>
      <c r="N43" s="84">
        <v>1220915.562407</v>
      </c>
      <c r="O43" s="84">
        <v>1521979</v>
      </c>
      <c r="P43" s="84">
        <v>1109200</v>
      </c>
      <c r="Q43" s="85">
        <v>1521979</v>
      </c>
      <c r="R43" s="85">
        <v>1109200.2858982</v>
      </c>
      <c r="S43" s="83">
        <f t="shared" si="4"/>
        <v>0</v>
      </c>
      <c r="T43" s="111">
        <f t="shared" si="5"/>
        <v>2.5775171294936014E-7</v>
      </c>
      <c r="U43" s="180">
        <f t="shared" si="10"/>
        <v>-2.7504991933036214E-2</v>
      </c>
      <c r="V43" s="122">
        <f t="shared" si="7"/>
        <v>-9.1501230673607381E-2</v>
      </c>
    </row>
    <row r="44" spans="1:22" ht="15" thickBot="1">
      <c r="A44" s="131"/>
      <c r="B44" s="65" t="s">
        <v>12</v>
      </c>
      <c r="C44" s="66">
        <f>C43</f>
        <v>4049820</v>
      </c>
      <c r="D44" s="66">
        <f>D43</f>
        <v>1557456</v>
      </c>
      <c r="E44" s="67">
        <v>4088632</v>
      </c>
      <c r="F44" s="68">
        <v>1679578</v>
      </c>
      <c r="G44" s="68">
        <v>4088632</v>
      </c>
      <c r="H44" s="68">
        <v>1679578.0854199999</v>
      </c>
      <c r="I44" s="69">
        <f t="shared" si="0"/>
        <v>0</v>
      </c>
      <c r="J44" s="69">
        <f>(H44-F44)/F44</f>
        <v>5.0858013084956636E-8</v>
      </c>
      <c r="K44" s="69">
        <f t="shared" si="2"/>
        <v>9.5836358159128061E-3</v>
      </c>
      <c r="L44" s="69">
        <f>(H44-D44)/D44</f>
        <v>7.8411258757871749E-2</v>
      </c>
      <c r="M44" s="70">
        <v>1565025</v>
      </c>
      <c r="N44" s="70">
        <v>1220915.562407</v>
      </c>
      <c r="O44" s="70">
        <v>1521979</v>
      </c>
      <c r="P44" s="70">
        <v>1109200</v>
      </c>
      <c r="Q44" s="71">
        <v>1521979</v>
      </c>
      <c r="R44" s="71">
        <v>1109200.2858982</v>
      </c>
      <c r="S44" s="69">
        <f t="shared" si="4"/>
        <v>0</v>
      </c>
      <c r="T44" s="87">
        <f t="shared" si="5"/>
        <v>2.5775171294936014E-7</v>
      </c>
      <c r="U44" s="181">
        <f t="shared" si="10"/>
        <v>-2.7504991933036214E-2</v>
      </c>
      <c r="V44" s="123">
        <f t="shared" si="7"/>
        <v>-9.1501230673607381E-2</v>
      </c>
    </row>
    <row r="45" spans="1:22" ht="15" thickBot="1">
      <c r="A45" s="133"/>
      <c r="B45" s="72" t="s">
        <v>48</v>
      </c>
      <c r="C45" s="73"/>
      <c r="D45" s="73"/>
      <c r="E45" s="75"/>
      <c r="F45" s="75"/>
      <c r="G45" s="75"/>
      <c r="H45" s="75"/>
      <c r="I45" s="76"/>
      <c r="J45" s="76"/>
      <c r="K45" s="76"/>
      <c r="L45" s="76"/>
      <c r="M45" s="77"/>
      <c r="N45" s="77"/>
      <c r="O45" s="77"/>
      <c r="P45" s="77"/>
      <c r="Q45" s="78"/>
      <c r="R45" s="78"/>
      <c r="S45" s="76"/>
      <c r="T45" s="109"/>
      <c r="U45" s="79"/>
      <c r="V45" s="89"/>
    </row>
    <row r="46" spans="1:22">
      <c r="A46" s="131"/>
      <c r="B46" s="42" t="s">
        <v>49</v>
      </c>
      <c r="C46" s="81">
        <f>C38+C22</f>
        <v>46661875.496826321</v>
      </c>
      <c r="D46" s="81">
        <f>D38+D22</f>
        <v>39665998.643655583</v>
      </c>
      <c r="E46" s="82">
        <f>E38+E22</f>
        <v>39799940</v>
      </c>
      <c r="F46" s="82">
        <f>F38+F22</f>
        <v>44605519</v>
      </c>
      <c r="G46" s="82">
        <v>59694161.310000002</v>
      </c>
      <c r="H46" s="82">
        <v>45202077.046800286</v>
      </c>
      <c r="I46" s="83">
        <f t="shared" si="0"/>
        <v>0.49985556033501566</v>
      </c>
      <c r="J46" s="83">
        <f>(H46-F46)/F46</f>
        <v>1.3374085991473064E-2</v>
      </c>
      <c r="K46" s="83">
        <f t="shared" si="2"/>
        <v>0.27929194174932093</v>
      </c>
      <c r="L46" s="83">
        <f>(H46-D46)/D46</f>
        <v>0.13956735220203956</v>
      </c>
      <c r="M46" s="84">
        <v>5701667.7525623338</v>
      </c>
      <c r="N46" s="84">
        <v>23863826.860436141</v>
      </c>
      <c r="O46" s="84">
        <f>O38+O22</f>
        <v>5437913</v>
      </c>
      <c r="P46" s="84">
        <f>P38+P22</f>
        <v>26359449.5</v>
      </c>
      <c r="Q46" s="85">
        <v>5757863.9900000002</v>
      </c>
      <c r="R46" s="85">
        <v>26652621.881361738</v>
      </c>
      <c r="S46" s="83">
        <f t="shared" si="4"/>
        <v>5.883709246543669E-2</v>
      </c>
      <c r="T46" s="111">
        <f t="shared" si="5"/>
        <v>1.1122098030223956E-2</v>
      </c>
      <c r="U46" s="178">
        <f t="shared" si="10"/>
        <v>9.8561052443667495E-3</v>
      </c>
      <c r="V46" s="119">
        <f t="shared" si="7"/>
        <v>0.11686285846923998</v>
      </c>
    </row>
    <row r="47" spans="1:22">
      <c r="A47" s="131"/>
      <c r="B47" s="43" t="s">
        <v>50</v>
      </c>
      <c r="C47" s="62">
        <f>C40</f>
        <v>3095747</v>
      </c>
      <c r="D47" s="62">
        <f>D40</f>
        <v>945226</v>
      </c>
      <c r="E47" s="57">
        <v>3243899</v>
      </c>
      <c r="F47" s="57">
        <v>1075879</v>
      </c>
      <c r="G47" s="44">
        <v>3280728</v>
      </c>
      <c r="H47" s="44">
        <v>1080323</v>
      </c>
      <c r="I47" s="58">
        <f t="shared" si="0"/>
        <v>1.135331278809852E-2</v>
      </c>
      <c r="J47" s="58">
        <f>(H47-F47)/F47</f>
        <v>4.1305760220247817E-3</v>
      </c>
      <c r="K47" s="58">
        <f t="shared" si="2"/>
        <v>5.9753267951160094E-2</v>
      </c>
      <c r="L47" s="58">
        <f>(H47-D47)/D47</f>
        <v>0.14292560720928116</v>
      </c>
      <c r="M47" s="59">
        <v>311650</v>
      </c>
      <c r="N47" s="59">
        <v>684496</v>
      </c>
      <c r="O47" s="59">
        <v>347163</v>
      </c>
      <c r="P47" s="59">
        <v>700911</v>
      </c>
      <c r="Q47" s="45">
        <v>352632</v>
      </c>
      <c r="R47" s="45">
        <v>762590</v>
      </c>
      <c r="S47" s="58">
        <f t="shared" si="4"/>
        <v>1.5753406901081048E-2</v>
      </c>
      <c r="T47" s="86">
        <f t="shared" si="5"/>
        <v>8.7998333597275546E-2</v>
      </c>
      <c r="U47" s="60">
        <f t="shared" si="10"/>
        <v>0.13150008021819348</v>
      </c>
      <c r="V47" s="120">
        <f t="shared" si="7"/>
        <v>0.11408978284752577</v>
      </c>
    </row>
    <row r="48" spans="1:22" ht="15" thickBot="1">
      <c r="A48" s="131"/>
      <c r="B48" s="46" t="s">
        <v>51</v>
      </c>
      <c r="C48" s="104">
        <f>C46+C47</f>
        <v>49757622.496826321</v>
      </c>
      <c r="D48" s="104">
        <f>D46+D47</f>
        <v>40611224.643655583</v>
      </c>
      <c r="E48" s="47">
        <f>E46+E47</f>
        <v>43043839</v>
      </c>
      <c r="F48" s="47">
        <f>F46+F47</f>
        <v>45681398</v>
      </c>
      <c r="G48" s="47">
        <v>62974889.310000002</v>
      </c>
      <c r="H48" s="47">
        <v>46282400.046800286</v>
      </c>
      <c r="I48" s="106">
        <f t="shared" si="0"/>
        <v>0.46304072250618727</v>
      </c>
      <c r="J48" s="106">
        <f>(H48-F48)/F48</f>
        <v>1.3156384723608625E-2</v>
      </c>
      <c r="K48" s="58">
        <f t="shared" si="2"/>
        <v>0.26563300555641933</v>
      </c>
      <c r="L48" s="58">
        <f>(H48-D48)/D48</f>
        <v>0.13964551556636379</v>
      </c>
      <c r="M48" s="70">
        <v>6013317.7525623338</v>
      </c>
      <c r="N48" s="70">
        <v>24548322.860436141</v>
      </c>
      <c r="O48" s="107">
        <f>O46+O47</f>
        <v>5785076</v>
      </c>
      <c r="P48" s="107">
        <f>P46+P47</f>
        <v>27060360.5</v>
      </c>
      <c r="Q48" s="50">
        <v>6110495.9900000002</v>
      </c>
      <c r="R48" s="50">
        <v>27415211.881361738</v>
      </c>
      <c r="S48" s="106">
        <f t="shared" si="4"/>
        <v>5.6251636106422843E-2</v>
      </c>
      <c r="T48" s="87">
        <f t="shared" si="5"/>
        <v>1.3113327938175023E-2</v>
      </c>
      <c r="U48" s="179">
        <f t="shared" si="10"/>
        <v>1.6160502643695784E-2</v>
      </c>
      <c r="V48" s="121">
        <f t="shared" si="7"/>
        <v>0.11678553509437839</v>
      </c>
    </row>
    <row r="49" spans="1:22" ht="15" thickBot="1">
      <c r="A49" s="133"/>
      <c r="B49" s="112" t="s">
        <v>52</v>
      </c>
      <c r="C49" s="113"/>
      <c r="D49" s="113"/>
      <c r="E49" s="114"/>
      <c r="F49" s="114"/>
      <c r="G49" s="114"/>
      <c r="H49" s="114"/>
      <c r="I49" s="115"/>
      <c r="J49" s="115"/>
      <c r="K49" s="58"/>
      <c r="L49" s="58"/>
      <c r="M49" s="63"/>
      <c r="N49" s="63"/>
      <c r="O49" s="63"/>
      <c r="P49" s="63"/>
      <c r="Q49" s="116"/>
      <c r="R49" s="116"/>
      <c r="S49" s="117"/>
      <c r="T49" s="89"/>
      <c r="U49" s="60"/>
      <c r="V49" s="120"/>
    </row>
    <row r="50" spans="1:22" ht="15" thickBot="1">
      <c r="A50" s="132"/>
      <c r="B50" s="72" t="s">
        <v>53</v>
      </c>
      <c r="C50" s="73">
        <f>C48+C43</f>
        <v>53807442.496826321</v>
      </c>
      <c r="D50" s="73">
        <f>D48+D43</f>
        <v>42168680.643655583</v>
      </c>
      <c r="E50" s="75">
        <f>E48+E43</f>
        <v>47132471</v>
      </c>
      <c r="F50" s="75">
        <f>F48+F43</f>
        <v>47360976</v>
      </c>
      <c r="G50" s="75">
        <v>67063521.310000002</v>
      </c>
      <c r="H50" s="75">
        <v>47961978.132220283</v>
      </c>
      <c r="I50" s="76">
        <f t="shared" si="0"/>
        <v>0.42287301911245012</v>
      </c>
      <c r="J50" s="76">
        <f>(H50-F50)/F50</f>
        <v>1.2689817292200294E-2</v>
      </c>
      <c r="K50" s="106">
        <f t="shared" si="2"/>
        <v>0.24636143622614201</v>
      </c>
      <c r="L50" s="106">
        <f>(H50-D50)/D50</f>
        <v>0.13738389250355454</v>
      </c>
      <c r="M50" s="167">
        <f>M48+M43</f>
        <v>7578342.7525623338</v>
      </c>
      <c r="N50" s="167">
        <f>N48+N43</f>
        <v>25769238.422843143</v>
      </c>
      <c r="O50" s="77">
        <f>O48+O44</f>
        <v>7307055</v>
      </c>
      <c r="P50" s="77">
        <f>P48+P44</f>
        <v>28169560.5</v>
      </c>
      <c r="Q50" s="78">
        <v>7632474.9900000002</v>
      </c>
      <c r="R50" s="78">
        <v>28524412.167259939</v>
      </c>
      <c r="S50" s="76">
        <f t="shared" si="4"/>
        <v>4.4535040450633015E-2</v>
      </c>
      <c r="T50" s="118">
        <f t="shared" si="5"/>
        <v>1.2596989834468273E-2</v>
      </c>
      <c r="U50" s="79">
        <f t="shared" si="10"/>
        <v>7.1430178345210892E-3</v>
      </c>
      <c r="V50" s="89">
        <f t="shared" si="7"/>
        <v>0.10691715832682396</v>
      </c>
    </row>
  </sheetData>
  <mergeCells count="12">
    <mergeCell ref="U6:V7"/>
    <mergeCell ref="M6:N6"/>
    <mergeCell ref="M7:N7"/>
    <mergeCell ref="O6:P6"/>
    <mergeCell ref="S6:T7"/>
    <mergeCell ref="B5:T5"/>
    <mergeCell ref="E6:F6"/>
    <mergeCell ref="G6:H6"/>
    <mergeCell ref="I6:J7"/>
    <mergeCell ref="Q6:R6"/>
    <mergeCell ref="C6:D6"/>
    <mergeCell ref="K6:L7"/>
  </mergeCells>
  <pageMargins left="0.25" right="0.25" top="0.75" bottom="0.75" header="0.3" footer="0.3"/>
  <pageSetup scale="66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51"/>
  <sheetViews>
    <sheetView topLeftCell="C3" workbookViewId="0">
      <selection sqref="A1:P51"/>
    </sheetView>
  </sheetViews>
  <sheetFormatPr defaultRowHeight="14.4"/>
  <cols>
    <col min="3" max="3" width="30.77734375" customWidth="1"/>
    <col min="4" max="4" width="14.44140625" style="39" customWidth="1"/>
    <col min="5" max="5" width="13.21875" customWidth="1"/>
    <col min="6" max="6" width="11.44140625" customWidth="1"/>
    <col min="7" max="7" width="13.21875" customWidth="1"/>
    <col min="8" max="8" width="11.33203125" customWidth="1"/>
    <col min="9" max="9" width="9.6640625" customWidth="1"/>
    <col min="10" max="10" width="11.6640625" customWidth="1"/>
    <col min="11" max="11" width="11.21875" customWidth="1"/>
    <col min="12" max="12" width="10.6640625" customWidth="1"/>
    <col min="13" max="13" width="12" customWidth="1"/>
    <col min="14" max="14" width="11.44140625" customWidth="1"/>
    <col min="15" max="15" width="9.77734375" bestFit="1" customWidth="1"/>
  </cols>
  <sheetData>
    <row r="3" spans="2:15" ht="15" thickBot="1">
      <c r="C3" s="125" t="s">
        <v>0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2:15" ht="15" thickBot="1">
      <c r="B4" s="294" t="s">
        <v>61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6"/>
    </row>
    <row r="5" spans="2:15" ht="15" thickBot="1">
      <c r="B5" s="128"/>
      <c r="C5" s="304" t="s">
        <v>1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6"/>
    </row>
    <row r="6" spans="2:15" ht="15" customHeight="1" thickBot="1">
      <c r="B6" s="142" t="s">
        <v>62</v>
      </c>
      <c r="C6" s="153" t="s">
        <v>2</v>
      </c>
      <c r="D6" s="297" t="s">
        <v>65</v>
      </c>
      <c r="E6" s="298"/>
      <c r="F6" s="301" t="s">
        <v>66</v>
      </c>
      <c r="G6" s="299" t="s">
        <v>9</v>
      </c>
      <c r="H6" s="303"/>
      <c r="I6" s="146"/>
      <c r="J6" s="299" t="s">
        <v>15</v>
      </c>
      <c r="K6" s="303"/>
      <c r="L6" s="147"/>
      <c r="M6" s="299" t="s">
        <v>11</v>
      </c>
      <c r="N6" s="300"/>
      <c r="O6" s="137"/>
    </row>
    <row r="7" spans="2:15" ht="15" thickBot="1">
      <c r="B7" s="127"/>
      <c r="C7" s="154"/>
      <c r="D7" s="148" t="s">
        <v>7</v>
      </c>
      <c r="E7" s="143" t="s">
        <v>8</v>
      </c>
      <c r="F7" s="302"/>
      <c r="G7" s="145" t="s">
        <v>7</v>
      </c>
      <c r="H7" s="129" t="s">
        <v>8</v>
      </c>
      <c r="I7" s="135" t="s">
        <v>67</v>
      </c>
      <c r="J7" s="129" t="s">
        <v>7</v>
      </c>
      <c r="K7" s="129" t="s">
        <v>8</v>
      </c>
      <c r="L7" s="129" t="s">
        <v>67</v>
      </c>
      <c r="M7" s="144" t="s">
        <v>7</v>
      </c>
      <c r="N7" s="143" t="s">
        <v>8</v>
      </c>
      <c r="O7" s="143" t="s">
        <v>67</v>
      </c>
    </row>
    <row r="8" spans="2:15">
      <c r="B8" s="162" t="s">
        <v>63</v>
      </c>
      <c r="C8" s="155" t="s">
        <v>16</v>
      </c>
      <c r="D8" s="55"/>
      <c r="E8" s="52"/>
      <c r="F8" s="52"/>
      <c r="G8" s="52"/>
      <c r="H8" s="52"/>
      <c r="I8" s="52"/>
      <c r="J8" s="52"/>
      <c r="K8" s="52"/>
      <c r="L8" s="52"/>
      <c r="M8" s="52"/>
      <c r="N8" s="52"/>
      <c r="O8" s="137"/>
    </row>
    <row r="9" spans="2:15">
      <c r="B9" s="131">
        <v>1</v>
      </c>
      <c r="C9" s="156" t="s">
        <v>17</v>
      </c>
      <c r="D9" s="62">
        <v>10430037</v>
      </c>
      <c r="E9" s="45">
        <v>4486201</v>
      </c>
      <c r="F9" s="58">
        <f>E9/D9</f>
        <v>0.4301232104929254</v>
      </c>
      <c r="G9" s="45">
        <v>1955601</v>
      </c>
      <c r="H9" s="45">
        <v>950919</v>
      </c>
      <c r="I9" s="58">
        <f>H9/G9</f>
        <v>0.48625409784511259</v>
      </c>
      <c r="J9" s="45">
        <v>3464219</v>
      </c>
      <c r="K9" s="45">
        <v>1120596</v>
      </c>
      <c r="L9" s="58">
        <f>K9/J9</f>
        <v>0.32347723974725617</v>
      </c>
      <c r="M9" s="45">
        <v>5010217</v>
      </c>
      <c r="N9" s="45">
        <v>2414686</v>
      </c>
      <c r="O9" s="86">
        <f>N9/M9</f>
        <v>0.48195237850975314</v>
      </c>
    </row>
    <row r="10" spans="2:15">
      <c r="B10" s="131">
        <v>2</v>
      </c>
      <c r="C10" s="156" t="s">
        <v>18</v>
      </c>
      <c r="D10" s="62">
        <v>3064554</v>
      </c>
      <c r="E10" s="45">
        <v>1234782.9797799997</v>
      </c>
      <c r="F10" s="58">
        <f t="shared" ref="F10:F49" si="0">E10/D10</f>
        <v>0.40292420358068409</v>
      </c>
      <c r="G10" s="45">
        <v>1051240</v>
      </c>
      <c r="H10" s="45">
        <v>432050.58947999997</v>
      </c>
      <c r="I10" s="58">
        <f t="shared" ref="I10:I49" si="1">H10/G10</f>
        <v>0.41099139062440543</v>
      </c>
      <c r="J10" s="45">
        <v>859301</v>
      </c>
      <c r="K10" s="45">
        <v>385118.47390999994</v>
      </c>
      <c r="L10" s="58">
        <f t="shared" ref="L10:L49" si="2">K10/J10</f>
        <v>0.44817645261671979</v>
      </c>
      <c r="M10" s="45">
        <v>1154013</v>
      </c>
      <c r="N10" s="45">
        <v>417613.91638999997</v>
      </c>
      <c r="O10" s="86">
        <f t="shared" ref="O10:O49" si="3">N10/M10</f>
        <v>0.36187973306193255</v>
      </c>
    </row>
    <row r="11" spans="2:15">
      <c r="B11" s="131">
        <v>3</v>
      </c>
      <c r="C11" s="156" t="s">
        <v>19</v>
      </c>
      <c r="D11" s="62">
        <v>918491</v>
      </c>
      <c r="E11" s="45">
        <v>481102</v>
      </c>
      <c r="F11" s="58">
        <f t="shared" si="0"/>
        <v>0.5237960959878758</v>
      </c>
      <c r="G11" s="45">
        <v>315114</v>
      </c>
      <c r="H11" s="45">
        <v>113427</v>
      </c>
      <c r="I11" s="58">
        <f t="shared" si="1"/>
        <v>0.35995544469620516</v>
      </c>
      <c r="J11" s="45">
        <v>262669</v>
      </c>
      <c r="K11" s="45">
        <v>111532</v>
      </c>
      <c r="L11" s="58">
        <f t="shared" si="2"/>
        <v>0.42461044127780589</v>
      </c>
      <c r="M11" s="45">
        <v>340708</v>
      </c>
      <c r="N11" s="45">
        <v>256143</v>
      </c>
      <c r="O11" s="86">
        <f t="shared" si="3"/>
        <v>0.75179625955363538</v>
      </c>
    </row>
    <row r="12" spans="2:15">
      <c r="B12" s="131">
        <v>4</v>
      </c>
      <c r="C12" s="156" t="s">
        <v>20</v>
      </c>
      <c r="D12" s="62">
        <v>1159603.1562822298</v>
      </c>
      <c r="E12" s="45">
        <v>540245.31859165907</v>
      </c>
      <c r="F12" s="58">
        <f t="shared" si="0"/>
        <v>0.46588810634469469</v>
      </c>
      <c r="G12" s="45">
        <v>88671.439316100004</v>
      </c>
      <c r="H12" s="45">
        <v>53178.717091719904</v>
      </c>
      <c r="I12" s="58">
        <f t="shared" si="1"/>
        <v>0.59972768573368906</v>
      </c>
      <c r="J12" s="45">
        <v>365040.82087572</v>
      </c>
      <c r="K12" s="45">
        <v>133782</v>
      </c>
      <c r="L12" s="58">
        <f t="shared" si="2"/>
        <v>0.36648504043756452</v>
      </c>
      <c r="M12" s="45">
        <v>705890.31350503478</v>
      </c>
      <c r="N12" s="45">
        <v>353284</v>
      </c>
      <c r="O12" s="86">
        <f t="shared" si="3"/>
        <v>0.50048002252049628</v>
      </c>
    </row>
    <row r="13" spans="2:15">
      <c r="B13" s="131">
        <v>5</v>
      </c>
      <c r="C13" s="156" t="s">
        <v>21</v>
      </c>
      <c r="D13" s="62">
        <v>1334390</v>
      </c>
      <c r="E13" s="45">
        <v>700434</v>
      </c>
      <c r="F13" s="58">
        <f t="shared" si="0"/>
        <v>0.52490950921394797</v>
      </c>
      <c r="G13" s="45">
        <v>225636</v>
      </c>
      <c r="H13" s="45">
        <v>95490</v>
      </c>
      <c r="I13" s="58">
        <f t="shared" si="1"/>
        <v>0.42320374408339095</v>
      </c>
      <c r="J13" s="45">
        <v>393407</v>
      </c>
      <c r="K13" s="45">
        <v>169383</v>
      </c>
      <c r="L13" s="58">
        <f t="shared" si="2"/>
        <v>0.43055410808653632</v>
      </c>
      <c r="M13" s="45">
        <v>715347</v>
      </c>
      <c r="N13" s="45">
        <v>435561</v>
      </c>
      <c r="O13" s="86">
        <f t="shared" si="3"/>
        <v>0.60888072501876711</v>
      </c>
    </row>
    <row r="14" spans="2:15">
      <c r="B14" s="131">
        <v>6</v>
      </c>
      <c r="C14" s="156" t="s">
        <v>22</v>
      </c>
      <c r="D14" s="62">
        <v>110560</v>
      </c>
      <c r="E14" s="45">
        <v>63594</v>
      </c>
      <c r="F14" s="58">
        <f t="shared" si="0"/>
        <v>0.57519898697539795</v>
      </c>
      <c r="G14" s="45">
        <v>1721</v>
      </c>
      <c r="H14" s="45">
        <v>312</v>
      </c>
      <c r="I14" s="58">
        <f t="shared" si="1"/>
        <v>0.18128994770482279</v>
      </c>
      <c r="J14" s="45">
        <v>40575</v>
      </c>
      <c r="K14" s="45">
        <v>14360</v>
      </c>
      <c r="L14" s="58">
        <f t="shared" si="2"/>
        <v>0.35391250770178684</v>
      </c>
      <c r="M14" s="45">
        <v>68264</v>
      </c>
      <c r="N14" s="45">
        <v>48922</v>
      </c>
      <c r="O14" s="86">
        <f t="shared" si="3"/>
        <v>0.71665885386147898</v>
      </c>
    </row>
    <row r="15" spans="2:15">
      <c r="B15" s="131">
        <v>7</v>
      </c>
      <c r="C15" s="156" t="s">
        <v>23</v>
      </c>
      <c r="D15" s="62">
        <v>1816382.3208415599</v>
      </c>
      <c r="E15" s="45">
        <v>1015335.7686505</v>
      </c>
      <c r="F15" s="58">
        <f t="shared" si="0"/>
        <v>0.55898791625547106</v>
      </c>
      <c r="G15" s="45">
        <v>422740.53155949991</v>
      </c>
      <c r="H15" s="45">
        <v>146600.94001310001</v>
      </c>
      <c r="I15" s="58">
        <f t="shared" si="1"/>
        <v>0.34678704564307011</v>
      </c>
      <c r="J15" s="45">
        <v>599361.47902590001</v>
      </c>
      <c r="K15" s="45">
        <v>322605.24967029993</v>
      </c>
      <c r="L15" s="58">
        <f t="shared" si="2"/>
        <v>0.53824822074753209</v>
      </c>
      <c r="M15" s="45">
        <v>794280.3102561601</v>
      </c>
      <c r="N15" s="45">
        <v>546129.57896710001</v>
      </c>
      <c r="O15" s="86">
        <f t="shared" si="3"/>
        <v>0.68757788895833261</v>
      </c>
    </row>
    <row r="16" spans="2:15">
      <c r="B16" s="131">
        <v>8</v>
      </c>
      <c r="C16" s="156" t="s">
        <v>24</v>
      </c>
      <c r="D16" s="62">
        <v>844028.68220199982</v>
      </c>
      <c r="E16" s="45">
        <v>412074.96334499994</v>
      </c>
      <c r="F16" s="58">
        <f t="shared" si="0"/>
        <v>0.48822388626643709</v>
      </c>
      <c r="G16" s="45">
        <v>112149.3163334</v>
      </c>
      <c r="H16" s="45">
        <v>42692.388729599996</v>
      </c>
      <c r="I16" s="58">
        <f t="shared" si="1"/>
        <v>0.38067453396401552</v>
      </c>
      <c r="J16" s="45">
        <v>314922.74836179998</v>
      </c>
      <c r="K16" s="45">
        <v>101027.568082</v>
      </c>
      <c r="L16" s="58">
        <f t="shared" si="2"/>
        <v>0.32080111267774841</v>
      </c>
      <c r="M16" s="45">
        <v>416956.61750679999</v>
      </c>
      <c r="N16" s="45">
        <v>268356</v>
      </c>
      <c r="O16" s="86">
        <f t="shared" si="3"/>
        <v>0.64360652579311439</v>
      </c>
    </row>
    <row r="17" spans="2:15">
      <c r="B17" s="131">
        <v>9</v>
      </c>
      <c r="C17" s="156" t="s">
        <v>25</v>
      </c>
      <c r="D17" s="62">
        <v>1000674.2999999999</v>
      </c>
      <c r="E17" s="45">
        <v>599670.5</v>
      </c>
      <c r="F17" s="58">
        <f t="shared" si="0"/>
        <v>0.59926641465659714</v>
      </c>
      <c r="G17" s="45">
        <v>158817.24000000002</v>
      </c>
      <c r="H17" s="45">
        <v>61309.280000000006</v>
      </c>
      <c r="I17" s="58">
        <f t="shared" si="1"/>
        <v>0.38603667964510652</v>
      </c>
      <c r="J17" s="45">
        <v>339958.14</v>
      </c>
      <c r="K17" s="45">
        <v>135052.9</v>
      </c>
      <c r="L17" s="58">
        <f t="shared" si="2"/>
        <v>0.39726332189015973</v>
      </c>
      <c r="M17" s="45">
        <v>501898.92000000004</v>
      </c>
      <c r="N17" s="45">
        <v>403308.31999999995</v>
      </c>
      <c r="O17" s="86">
        <f t="shared" si="3"/>
        <v>0.80356482934850693</v>
      </c>
    </row>
    <row r="18" spans="2:15">
      <c r="B18" s="131">
        <v>10</v>
      </c>
      <c r="C18" s="156" t="s">
        <v>26</v>
      </c>
      <c r="D18" s="62">
        <v>716512.65</v>
      </c>
      <c r="E18" s="45">
        <v>557675.72</v>
      </c>
      <c r="F18" s="58">
        <f t="shared" si="0"/>
        <v>0.77831943371830203</v>
      </c>
      <c r="G18" s="45">
        <v>106045</v>
      </c>
      <c r="H18" s="45">
        <v>42519</v>
      </c>
      <c r="I18" s="58">
        <f t="shared" si="1"/>
        <v>0.40095242585694751</v>
      </c>
      <c r="J18" s="45">
        <v>217175</v>
      </c>
      <c r="K18" s="45">
        <v>170962</v>
      </c>
      <c r="L18" s="58">
        <f t="shared" si="2"/>
        <v>0.78720847243006786</v>
      </c>
      <c r="M18" s="45">
        <v>393293</v>
      </c>
      <c r="N18" s="45">
        <v>344195</v>
      </c>
      <c r="O18" s="86">
        <f t="shared" si="3"/>
        <v>0.87516177506337511</v>
      </c>
    </row>
    <row r="19" spans="2:15">
      <c r="B19" s="131">
        <v>11</v>
      </c>
      <c r="C19" s="156" t="s">
        <v>27</v>
      </c>
      <c r="D19" s="62">
        <v>11085741</v>
      </c>
      <c r="E19" s="45">
        <v>6222010</v>
      </c>
      <c r="F19" s="58">
        <f t="shared" si="0"/>
        <v>0.56126243613304694</v>
      </c>
      <c r="G19" s="45">
        <v>2166067.4</v>
      </c>
      <c r="H19" s="45">
        <v>1941733</v>
      </c>
      <c r="I19" s="58">
        <f t="shared" si="1"/>
        <v>0.89643240094929644</v>
      </c>
      <c r="J19" s="45">
        <v>3828326</v>
      </c>
      <c r="K19" s="45">
        <v>1147075</v>
      </c>
      <c r="L19" s="58">
        <f t="shared" si="2"/>
        <v>0.29962834930985499</v>
      </c>
      <c r="M19" s="45">
        <v>5091348</v>
      </c>
      <c r="N19" s="45">
        <v>3133202</v>
      </c>
      <c r="O19" s="86">
        <f t="shared" si="3"/>
        <v>0.61539733681531883</v>
      </c>
    </row>
    <row r="20" spans="2:15" ht="15" thickBot="1">
      <c r="B20" s="131">
        <v>12</v>
      </c>
      <c r="C20" s="164" t="s">
        <v>28</v>
      </c>
      <c r="D20" s="71">
        <v>1589988.3744113003</v>
      </c>
      <c r="E20" s="71">
        <v>871218.42292070016</v>
      </c>
      <c r="F20" s="69">
        <f t="shared" si="0"/>
        <v>0.54794012141332316</v>
      </c>
      <c r="G20" s="71">
        <v>236692.02621249994</v>
      </c>
      <c r="H20" s="71">
        <v>84804.347795599999</v>
      </c>
      <c r="I20" s="69">
        <f t="shared" si="1"/>
        <v>0.35828983828742683</v>
      </c>
      <c r="J20" s="71">
        <v>476354.56409880001</v>
      </c>
      <c r="K20" s="71">
        <v>231975.65559109999</v>
      </c>
      <c r="L20" s="69">
        <f t="shared" si="2"/>
        <v>0.48698107056026074</v>
      </c>
      <c r="M20" s="71">
        <v>876941.78410000005</v>
      </c>
      <c r="N20" s="71">
        <v>554438.41953399999</v>
      </c>
      <c r="O20" s="69">
        <f t="shared" si="3"/>
        <v>0.63224085063185431</v>
      </c>
    </row>
    <row r="21" spans="2:15" ht="15" thickBot="1">
      <c r="B21" s="133"/>
      <c r="C21" s="158" t="s">
        <v>12</v>
      </c>
      <c r="D21" s="140">
        <v>34070962.483737089</v>
      </c>
      <c r="E21" s="134">
        <v>17184344.673287861</v>
      </c>
      <c r="F21" s="79">
        <f t="shared" si="0"/>
        <v>0.50436921708596794</v>
      </c>
      <c r="G21" s="134">
        <v>6840494.9534214996</v>
      </c>
      <c r="H21" s="134">
        <v>3965036.2631100202</v>
      </c>
      <c r="I21" s="79">
        <f t="shared" si="1"/>
        <v>0.57964172038848982</v>
      </c>
      <c r="J21" s="134">
        <v>11161309.75236222</v>
      </c>
      <c r="K21" s="134">
        <v>4043469.8472533999</v>
      </c>
      <c r="L21" s="79">
        <f t="shared" si="2"/>
        <v>0.36227556953140067</v>
      </c>
      <c r="M21" s="134">
        <v>16069157.945367996</v>
      </c>
      <c r="N21" s="134">
        <v>9175839.2348910999</v>
      </c>
      <c r="O21" s="80">
        <f t="shared" si="3"/>
        <v>0.57102178384749003</v>
      </c>
    </row>
    <row r="22" spans="2:15" ht="15" thickBot="1">
      <c r="B22" s="163" t="s">
        <v>64</v>
      </c>
      <c r="C22" s="157" t="s">
        <v>29</v>
      </c>
      <c r="D22" s="136"/>
      <c r="E22" s="136"/>
      <c r="F22" s="60"/>
      <c r="G22" s="136"/>
      <c r="H22" s="136"/>
      <c r="I22" s="60"/>
      <c r="J22" s="136"/>
      <c r="K22" s="136"/>
      <c r="L22" s="60"/>
      <c r="M22" s="136"/>
      <c r="N22" s="136"/>
      <c r="O22" s="61"/>
    </row>
    <row r="23" spans="2:15">
      <c r="B23" s="131">
        <v>13</v>
      </c>
      <c r="C23" s="165" t="s">
        <v>30</v>
      </c>
      <c r="D23" s="139">
        <v>473258.73767264391</v>
      </c>
      <c r="E23" s="102">
        <v>206552.69329541706</v>
      </c>
      <c r="F23" s="94">
        <f t="shared" si="0"/>
        <v>0.43644771211449007</v>
      </c>
      <c r="G23" s="102">
        <v>124311.5</v>
      </c>
      <c r="H23" s="102">
        <v>47993.911451044747</v>
      </c>
      <c r="I23" s="94">
        <f t="shared" si="1"/>
        <v>0.38607780817579024</v>
      </c>
      <c r="J23" s="102">
        <v>88206.5</v>
      </c>
      <c r="K23" s="102">
        <v>49654.206624939274</v>
      </c>
      <c r="L23" s="94">
        <f t="shared" si="2"/>
        <v>0.56293137835578189</v>
      </c>
      <c r="M23" s="102">
        <v>260741</v>
      </c>
      <c r="N23" s="102">
        <v>108904.57521943304</v>
      </c>
      <c r="O23" s="103">
        <f t="shared" si="3"/>
        <v>0.41767338170611085</v>
      </c>
    </row>
    <row r="24" spans="2:15">
      <c r="B24" s="131">
        <v>14</v>
      </c>
      <c r="C24" s="165" t="s">
        <v>31</v>
      </c>
      <c r="D24" s="138">
        <v>87100.549999999988</v>
      </c>
      <c r="E24" s="45">
        <v>68603.87999999999</v>
      </c>
      <c r="F24" s="58">
        <f t="shared" si="0"/>
        <v>0.78764003212379252</v>
      </c>
      <c r="G24" s="45">
        <v>0</v>
      </c>
      <c r="H24" s="45">
        <v>0</v>
      </c>
      <c r="I24" s="58">
        <v>0</v>
      </c>
      <c r="J24" s="45">
        <v>10432.92</v>
      </c>
      <c r="K24" s="45">
        <v>8660.130000000001</v>
      </c>
      <c r="L24" s="58">
        <f t="shared" si="2"/>
        <v>0.83007729379694284</v>
      </c>
      <c r="M24" s="45">
        <v>76667.63</v>
      </c>
      <c r="N24" s="45">
        <v>59943.75</v>
      </c>
      <c r="O24" s="86">
        <f t="shared" si="3"/>
        <v>0.78186517569409664</v>
      </c>
    </row>
    <row r="25" spans="2:15">
      <c r="B25" s="131">
        <v>15</v>
      </c>
      <c r="C25" s="165" t="s">
        <v>32</v>
      </c>
      <c r="D25" s="138">
        <v>4538693.9281622013</v>
      </c>
      <c r="E25" s="45">
        <v>4474583.3748196121</v>
      </c>
      <c r="F25" s="58">
        <f t="shared" si="0"/>
        <v>0.98587466915431576</v>
      </c>
      <c r="G25" s="45">
        <v>707296.15040660009</v>
      </c>
      <c r="H25" s="45">
        <v>549746.07270909997</v>
      </c>
      <c r="I25" s="58">
        <f t="shared" si="1"/>
        <v>0.77725019766199765</v>
      </c>
      <c r="J25" s="45">
        <v>1396983.8995696998</v>
      </c>
      <c r="K25" s="45">
        <v>1442514.7750839405</v>
      </c>
      <c r="L25" s="58">
        <f t="shared" si="2"/>
        <v>1.0325922693370089</v>
      </c>
      <c r="M25" s="45">
        <v>2434413.8781858995</v>
      </c>
      <c r="N25" s="45">
        <v>2482322.5270265727</v>
      </c>
      <c r="O25" s="86">
        <f t="shared" si="3"/>
        <v>1.0196797468458298</v>
      </c>
    </row>
    <row r="26" spans="2:15">
      <c r="B26" s="131">
        <v>16</v>
      </c>
      <c r="C26" s="165" t="s">
        <v>33</v>
      </c>
      <c r="D26" s="138">
        <v>1699369.7966440003</v>
      </c>
      <c r="E26" s="45">
        <v>1658663.5471072998</v>
      </c>
      <c r="F26" s="58">
        <f t="shared" si="0"/>
        <v>0.97604626749452106</v>
      </c>
      <c r="G26" s="45">
        <v>84968.489832199994</v>
      </c>
      <c r="H26" s="45">
        <v>82933.177355370004</v>
      </c>
      <c r="I26" s="58">
        <f t="shared" si="1"/>
        <v>0.97604626749458034</v>
      </c>
      <c r="J26" s="45">
        <v>305886.56339591998</v>
      </c>
      <c r="K26" s="45">
        <v>298559.43847931398</v>
      </c>
      <c r="L26" s="58">
        <f t="shared" si="2"/>
        <v>0.97604626749452139</v>
      </c>
      <c r="M26" s="45">
        <v>1308514.74341588</v>
      </c>
      <c r="N26" s="45">
        <v>1277170.9312726208</v>
      </c>
      <c r="O26" s="86">
        <f t="shared" si="3"/>
        <v>0.97604626749452117</v>
      </c>
    </row>
    <row r="27" spans="2:15">
      <c r="B27" s="131">
        <v>17</v>
      </c>
      <c r="C27" s="165" t="s">
        <v>34</v>
      </c>
      <c r="D27" s="138">
        <v>363477.48349470017</v>
      </c>
      <c r="E27" s="45">
        <v>469827.30381181126</v>
      </c>
      <c r="F27" s="58">
        <f t="shared" si="0"/>
        <v>1.2925898443408304</v>
      </c>
      <c r="G27" s="45">
        <v>47652.535753400007</v>
      </c>
      <c r="H27" s="45">
        <v>57339.402594500003</v>
      </c>
      <c r="I27" s="58">
        <f t="shared" si="1"/>
        <v>1.2032812459599034</v>
      </c>
      <c r="J27" s="45">
        <v>114735</v>
      </c>
      <c r="K27" s="45">
        <v>119967.57921520002</v>
      </c>
      <c r="L27" s="58">
        <f t="shared" si="2"/>
        <v>1.0456057804087682</v>
      </c>
      <c r="M27" s="45">
        <v>201089</v>
      </c>
      <c r="N27" s="45">
        <v>292520</v>
      </c>
      <c r="O27" s="86">
        <f t="shared" si="3"/>
        <v>1.4546792713674044</v>
      </c>
    </row>
    <row r="28" spans="2:15">
      <c r="B28" s="131">
        <v>18</v>
      </c>
      <c r="C28" s="165" t="s">
        <v>35</v>
      </c>
      <c r="D28" s="138">
        <v>503277.60719999997</v>
      </c>
      <c r="E28" s="45">
        <v>261951.21323839296</v>
      </c>
      <c r="F28" s="58">
        <f t="shared" si="0"/>
        <v>0.52049049965836225</v>
      </c>
      <c r="G28" s="45">
        <v>22435.906999999999</v>
      </c>
      <c r="H28" s="45">
        <v>10694.032324599975</v>
      </c>
      <c r="I28" s="58">
        <f t="shared" si="1"/>
        <v>0.47664809470818253</v>
      </c>
      <c r="J28" s="45">
        <v>149026.81049999999</v>
      </c>
      <c r="K28" s="45">
        <v>29600.433409650002</v>
      </c>
      <c r="L28" s="58">
        <f t="shared" si="2"/>
        <v>0.19862488709472853</v>
      </c>
      <c r="M28" s="45">
        <v>331814.88969999994</v>
      </c>
      <c r="N28" s="45">
        <v>221656.74750414299</v>
      </c>
      <c r="O28" s="86">
        <f t="shared" si="3"/>
        <v>0.66801326397542615</v>
      </c>
    </row>
    <row r="29" spans="2:15">
      <c r="B29" s="131">
        <v>19</v>
      </c>
      <c r="C29" s="165" t="s">
        <v>36</v>
      </c>
      <c r="D29" s="138">
        <v>94987</v>
      </c>
      <c r="E29" s="45">
        <v>103749</v>
      </c>
      <c r="F29" s="58">
        <f t="shared" si="0"/>
        <v>1.0922442018381462</v>
      </c>
      <c r="G29" s="45">
        <v>0</v>
      </c>
      <c r="H29" s="45">
        <v>0</v>
      </c>
      <c r="I29" s="58">
        <v>0</v>
      </c>
      <c r="J29" s="45">
        <v>30134</v>
      </c>
      <c r="K29" s="45">
        <v>39692</v>
      </c>
      <c r="L29" s="58">
        <f t="shared" si="2"/>
        <v>1.3171832481582266</v>
      </c>
      <c r="M29" s="45">
        <v>64853</v>
      </c>
      <c r="N29" s="45">
        <v>64057</v>
      </c>
      <c r="O29" s="86">
        <f t="shared" si="3"/>
        <v>0.9877260882303055</v>
      </c>
    </row>
    <row r="30" spans="2:15">
      <c r="B30" s="131">
        <v>20</v>
      </c>
      <c r="C30" s="165" t="s">
        <v>37</v>
      </c>
      <c r="D30" s="138">
        <v>605180.47586275695</v>
      </c>
      <c r="E30" s="45">
        <v>334255</v>
      </c>
      <c r="F30" s="58">
        <f t="shared" si="0"/>
        <v>0.55232284141929666</v>
      </c>
      <c r="G30" s="45">
        <v>47376.98855396</v>
      </c>
      <c r="H30" s="45">
        <v>72043.721002553808</v>
      </c>
      <c r="I30" s="58">
        <f t="shared" si="1"/>
        <v>1.5206479601484093</v>
      </c>
      <c r="J30" s="45">
        <v>99302.909468953978</v>
      </c>
      <c r="K30" s="45">
        <v>62425</v>
      </c>
      <c r="L30" s="58">
        <f t="shared" si="2"/>
        <v>0.62863213508881655</v>
      </c>
      <c r="M30" s="45">
        <v>458500.57783984294</v>
      </c>
      <c r="N30" s="45">
        <v>199785.85510034603</v>
      </c>
      <c r="O30" s="86">
        <f t="shared" si="3"/>
        <v>0.43573741180787007</v>
      </c>
    </row>
    <row r="31" spans="2:15">
      <c r="B31" s="131">
        <v>21</v>
      </c>
      <c r="C31" s="165" t="s">
        <v>38</v>
      </c>
      <c r="D31" s="138">
        <v>1777078.4365388264</v>
      </c>
      <c r="E31" s="45">
        <v>1312156.1942377998</v>
      </c>
      <c r="F31" s="58">
        <f t="shared" si="0"/>
        <v>0.73837832211472632</v>
      </c>
      <c r="G31" s="45">
        <v>348501.18380084803</v>
      </c>
      <c r="H31" s="45">
        <v>126538</v>
      </c>
      <c r="I31" s="58">
        <f t="shared" si="1"/>
        <v>0.36309202344721586</v>
      </c>
      <c r="J31" s="45">
        <v>616416.05885533174</v>
      </c>
      <c r="K31" s="45">
        <v>288772.38558690005</v>
      </c>
      <c r="L31" s="58">
        <f t="shared" si="2"/>
        <v>0.46846992617801475</v>
      </c>
      <c r="M31" s="45">
        <v>812161.19388264685</v>
      </c>
      <c r="N31" s="45">
        <v>896845</v>
      </c>
      <c r="O31" s="86">
        <f t="shared" si="3"/>
        <v>1.1042697025605357</v>
      </c>
    </row>
    <row r="32" spans="2:15">
      <c r="B32" s="131">
        <v>22</v>
      </c>
      <c r="C32" s="165" t="s">
        <v>39</v>
      </c>
      <c r="D32" s="138">
        <v>68080.235779200011</v>
      </c>
      <c r="E32" s="45">
        <v>25913</v>
      </c>
      <c r="F32" s="58">
        <f t="shared" si="0"/>
        <v>0.38062441622619914</v>
      </c>
      <c r="G32" s="45">
        <v>0</v>
      </c>
      <c r="H32" s="45">
        <v>0</v>
      </c>
      <c r="I32" s="58">
        <v>0</v>
      </c>
      <c r="J32" s="45">
        <v>11185.33</v>
      </c>
      <c r="K32" s="45">
        <v>1846.66</v>
      </c>
      <c r="L32" s="58">
        <f t="shared" si="2"/>
        <v>0.1650966042128395</v>
      </c>
      <c r="M32" s="45">
        <v>56894.920000000006</v>
      </c>
      <c r="N32" s="45">
        <v>24066.97</v>
      </c>
      <c r="O32" s="86">
        <f t="shared" si="3"/>
        <v>0.42300736164142594</v>
      </c>
    </row>
    <row r="33" spans="2:15">
      <c r="B33" s="131">
        <v>23</v>
      </c>
      <c r="C33" s="165" t="s">
        <v>40</v>
      </c>
      <c r="D33" s="138">
        <v>231709.17203939997</v>
      </c>
      <c r="E33" s="45">
        <v>139268.3454861441</v>
      </c>
      <c r="F33" s="58">
        <f t="shared" si="0"/>
        <v>0.60104804768998454</v>
      </c>
      <c r="G33" s="45">
        <v>81.646575199999987</v>
      </c>
      <c r="H33" s="45">
        <v>0</v>
      </c>
      <c r="I33" s="58">
        <f t="shared" si="1"/>
        <v>0</v>
      </c>
      <c r="J33" s="45">
        <v>27846.4045295</v>
      </c>
      <c r="K33" s="45">
        <v>25081.225222552323</v>
      </c>
      <c r="L33" s="58">
        <f t="shared" si="2"/>
        <v>0.90069887464220766</v>
      </c>
      <c r="M33" s="45">
        <v>203781.52093469998</v>
      </c>
      <c r="N33" s="45">
        <v>114187.12026359177</v>
      </c>
      <c r="O33" s="86">
        <f t="shared" si="3"/>
        <v>0.56034089715221058</v>
      </c>
    </row>
    <row r="34" spans="2:15">
      <c r="B34" s="131">
        <v>24</v>
      </c>
      <c r="C34" s="165" t="s">
        <v>41</v>
      </c>
      <c r="D34" s="138">
        <v>513245.60094009998</v>
      </c>
      <c r="E34" s="45">
        <v>348766</v>
      </c>
      <c r="F34" s="58">
        <f t="shared" si="0"/>
        <v>0.67953042239655526</v>
      </c>
      <c r="G34" s="45">
        <v>202250.92619909998</v>
      </c>
      <c r="H34" s="45">
        <v>86059</v>
      </c>
      <c r="I34" s="58">
        <f t="shared" si="1"/>
        <v>0.42550608601555551</v>
      </c>
      <c r="J34" s="45">
        <v>217032.89941900005</v>
      </c>
      <c r="K34" s="45">
        <v>139046</v>
      </c>
      <c r="L34" s="58">
        <f t="shared" si="2"/>
        <v>0.64066784516185327</v>
      </c>
      <c r="M34" s="45">
        <v>93961.775322000001</v>
      </c>
      <c r="N34" s="45">
        <v>123662</v>
      </c>
      <c r="O34" s="86">
        <f t="shared" si="3"/>
        <v>1.3160883729178119</v>
      </c>
    </row>
    <row r="35" spans="2:15">
      <c r="B35" s="131">
        <v>25</v>
      </c>
      <c r="C35" s="165" t="s">
        <v>42</v>
      </c>
      <c r="D35" s="138">
        <v>127181</v>
      </c>
      <c r="E35" s="45">
        <v>37128</v>
      </c>
      <c r="F35" s="58">
        <f t="shared" si="0"/>
        <v>0.29193039840856733</v>
      </c>
      <c r="G35" s="45">
        <v>0</v>
      </c>
      <c r="H35" s="45">
        <v>0</v>
      </c>
      <c r="I35" s="58">
        <v>0</v>
      </c>
      <c r="J35" s="45">
        <v>47137</v>
      </c>
      <c r="K35" s="45">
        <v>16761</v>
      </c>
      <c r="L35" s="58">
        <f t="shared" si="2"/>
        <v>0.3555805418248934</v>
      </c>
      <c r="M35" s="45">
        <v>80043</v>
      </c>
      <c r="N35" s="45">
        <v>20367</v>
      </c>
      <c r="O35" s="86">
        <f t="shared" si="3"/>
        <v>0.25445073273115698</v>
      </c>
    </row>
    <row r="36" spans="2:15" ht="15" thickBot="1">
      <c r="B36" s="131">
        <v>26</v>
      </c>
      <c r="C36" s="164" t="s">
        <v>43</v>
      </c>
      <c r="D36" s="141">
        <v>48474.538729368003</v>
      </c>
      <c r="E36" s="50">
        <v>26859.656077400003</v>
      </c>
      <c r="F36" s="106">
        <f t="shared" si="0"/>
        <v>0.55409822932729103</v>
      </c>
      <c r="G36" s="50">
        <v>0</v>
      </c>
      <c r="H36" s="50">
        <v>0</v>
      </c>
      <c r="I36" s="106">
        <v>0</v>
      </c>
      <c r="J36" s="50">
        <v>584.60546950000003</v>
      </c>
      <c r="K36" s="50">
        <v>4136.9587563999994</v>
      </c>
      <c r="L36" s="106">
        <f t="shared" si="2"/>
        <v>7.0764968380098248</v>
      </c>
      <c r="M36" s="50">
        <v>47890.433259867998</v>
      </c>
      <c r="N36" s="50">
        <v>22722.697320999992</v>
      </c>
      <c r="O36" s="108">
        <f t="shared" si="3"/>
        <v>0.47447257780483532</v>
      </c>
    </row>
    <row r="37" spans="2:15" ht="15" thickBot="1">
      <c r="B37" s="133"/>
      <c r="C37" s="166" t="s">
        <v>12</v>
      </c>
      <c r="D37" s="149">
        <v>11131114.563063197</v>
      </c>
      <c r="E37" s="78">
        <v>9468277.2080738768</v>
      </c>
      <c r="F37" s="76">
        <f t="shared" si="0"/>
        <v>0.85061358001765819</v>
      </c>
      <c r="G37" s="78">
        <v>1584875.328121308</v>
      </c>
      <c r="H37" s="78">
        <v>1033347.3174371684</v>
      </c>
      <c r="I37" s="76">
        <f t="shared" si="1"/>
        <v>0.652005428504011</v>
      </c>
      <c r="J37" s="78">
        <v>3114910.9012079053</v>
      </c>
      <c r="K37" s="78">
        <v>2526717.7923788959</v>
      </c>
      <c r="L37" s="76">
        <f t="shared" si="2"/>
        <v>0.81116856067988374</v>
      </c>
      <c r="M37" s="78">
        <v>6431327.5625408376</v>
      </c>
      <c r="N37" s="78">
        <v>5908212.1737077069</v>
      </c>
      <c r="O37" s="109">
        <f t="shared" si="3"/>
        <v>0.91866136754097116</v>
      </c>
    </row>
    <row r="38" spans="2:15" ht="15" thickBot="1">
      <c r="B38" s="163" t="s">
        <v>69</v>
      </c>
      <c r="C38" s="159" t="s">
        <v>44</v>
      </c>
      <c r="D38" s="136"/>
      <c r="E38" s="136"/>
      <c r="F38" s="60"/>
      <c r="G38" s="136"/>
      <c r="H38" s="136"/>
      <c r="I38" s="60"/>
      <c r="J38" s="136"/>
      <c r="K38" s="136"/>
      <c r="L38" s="60"/>
      <c r="M38" s="136"/>
      <c r="N38" s="136"/>
      <c r="O38" s="61"/>
    </row>
    <row r="39" spans="2:15">
      <c r="B39" s="150"/>
      <c r="C39" s="160" t="s">
        <v>45</v>
      </c>
      <c r="D39" s="98">
        <v>1080323</v>
      </c>
      <c r="E39" s="102">
        <v>762590</v>
      </c>
      <c r="F39" s="94">
        <f t="shared" si="0"/>
        <v>0.70589073823291737</v>
      </c>
      <c r="G39" s="102">
        <v>769595</v>
      </c>
      <c r="H39" s="102">
        <v>572608</v>
      </c>
      <c r="I39" s="94">
        <f t="shared" si="1"/>
        <v>0.7440380979606156</v>
      </c>
      <c r="J39" s="102">
        <v>189497</v>
      </c>
      <c r="K39" s="102">
        <v>137015</v>
      </c>
      <c r="L39" s="94">
        <f t="shared" si="2"/>
        <v>0.72304574742608063</v>
      </c>
      <c r="M39" s="102">
        <v>121231</v>
      </c>
      <c r="N39" s="102">
        <v>52967</v>
      </c>
      <c r="O39" s="103">
        <f t="shared" si="3"/>
        <v>0.43690970131402035</v>
      </c>
    </row>
    <row r="40" spans="2:15" ht="15" thickBot="1">
      <c r="B40" s="151"/>
      <c r="C40" s="161" t="s">
        <v>12</v>
      </c>
      <c r="D40" s="104">
        <v>1080323</v>
      </c>
      <c r="E40" s="50">
        <v>762590</v>
      </c>
      <c r="F40" s="106">
        <f t="shared" si="0"/>
        <v>0.70589073823291737</v>
      </c>
      <c r="G40" s="50">
        <v>769595</v>
      </c>
      <c r="H40" s="50">
        <v>572608</v>
      </c>
      <c r="I40" s="106">
        <f t="shared" si="1"/>
        <v>0.7440380979606156</v>
      </c>
      <c r="J40" s="50">
        <v>189497</v>
      </c>
      <c r="K40" s="50">
        <v>137015</v>
      </c>
      <c r="L40" s="106">
        <f t="shared" si="2"/>
        <v>0.72304574742608063</v>
      </c>
      <c r="M40" s="50">
        <v>121231</v>
      </c>
      <c r="N40" s="50">
        <v>52967</v>
      </c>
      <c r="O40" s="108">
        <f t="shared" si="3"/>
        <v>0.43690970131402035</v>
      </c>
    </row>
    <row r="41" spans="2:15" ht="15" thickBot="1">
      <c r="B41" s="163" t="s">
        <v>70</v>
      </c>
      <c r="C41" s="159" t="s">
        <v>46</v>
      </c>
      <c r="D41" s="136"/>
      <c r="E41" s="136"/>
      <c r="F41" s="60"/>
      <c r="G41" s="136"/>
      <c r="H41" s="136"/>
      <c r="I41" s="60"/>
      <c r="J41" s="136"/>
      <c r="K41" s="136"/>
      <c r="L41" s="60"/>
      <c r="M41" s="136"/>
      <c r="N41" s="136"/>
      <c r="O41" s="61"/>
    </row>
    <row r="42" spans="2:15">
      <c r="B42" s="130"/>
      <c r="C42" s="160" t="s">
        <v>47</v>
      </c>
      <c r="D42" s="98">
        <v>1679578.0854199999</v>
      </c>
      <c r="E42" s="102">
        <v>1109200.2858982</v>
      </c>
      <c r="F42" s="94">
        <f t="shared" si="0"/>
        <v>0.66040411906233598</v>
      </c>
      <c r="G42" s="102">
        <v>973869.19815529999</v>
      </c>
      <c r="H42" s="102">
        <v>702570.46557210013</v>
      </c>
      <c r="I42" s="94">
        <f t="shared" si="1"/>
        <v>0.72142179555828123</v>
      </c>
      <c r="J42" s="102">
        <v>423701.61162040016</v>
      </c>
      <c r="K42" s="102">
        <v>303686.93999999994</v>
      </c>
      <c r="L42" s="94">
        <f t="shared" si="2"/>
        <v>0.71674719111542362</v>
      </c>
      <c r="M42" s="102">
        <v>282007.2356443</v>
      </c>
      <c r="N42" s="102">
        <v>102942.88032610003</v>
      </c>
      <c r="O42" s="103">
        <f t="shared" si="3"/>
        <v>0.36503630869933934</v>
      </c>
    </row>
    <row r="43" spans="2:15" ht="15" thickBot="1">
      <c r="B43" s="132"/>
      <c r="C43" s="161" t="s">
        <v>12</v>
      </c>
      <c r="D43" s="104">
        <v>1679578.0854199999</v>
      </c>
      <c r="E43" s="50">
        <v>1109200.2858982</v>
      </c>
      <c r="F43" s="106">
        <f t="shared" si="0"/>
        <v>0.66040411906233598</v>
      </c>
      <c r="G43" s="50">
        <v>973869.19815529999</v>
      </c>
      <c r="H43" s="50">
        <v>702570.46557210013</v>
      </c>
      <c r="I43" s="106">
        <f t="shared" si="1"/>
        <v>0.72142179555828123</v>
      </c>
      <c r="J43" s="50">
        <v>423701.61162040016</v>
      </c>
      <c r="K43" s="50">
        <v>303686.93999999994</v>
      </c>
      <c r="L43" s="106">
        <f t="shared" si="2"/>
        <v>0.71674719111542362</v>
      </c>
      <c r="M43" s="50">
        <v>282007.2356443</v>
      </c>
      <c r="N43" s="50">
        <v>102942.88032610003</v>
      </c>
      <c r="O43" s="108">
        <f t="shared" si="3"/>
        <v>0.36503630869933934</v>
      </c>
    </row>
    <row r="44" spans="2:15" ht="15" thickBot="1">
      <c r="B44" s="131"/>
      <c r="C44" s="159" t="s">
        <v>48</v>
      </c>
      <c r="D44" s="136"/>
      <c r="E44" s="136"/>
      <c r="F44" s="60"/>
      <c r="G44" s="136"/>
      <c r="H44" s="136"/>
      <c r="I44" s="60"/>
      <c r="J44" s="136"/>
      <c r="K44" s="136"/>
      <c r="L44" s="60"/>
      <c r="M44" s="136"/>
      <c r="N44" s="136"/>
      <c r="O44" s="61"/>
    </row>
    <row r="45" spans="2:15">
      <c r="B45" s="150"/>
      <c r="C45" s="160" t="s">
        <v>49</v>
      </c>
      <c r="D45" s="98">
        <v>45202077.046800286</v>
      </c>
      <c r="E45" s="102">
        <v>26652621.881361738</v>
      </c>
      <c r="F45" s="94">
        <f t="shared" si="0"/>
        <v>0.58963268112141753</v>
      </c>
      <c r="G45" s="102">
        <v>8425370.2815428078</v>
      </c>
      <c r="H45" s="102">
        <v>4998383.5805471884</v>
      </c>
      <c r="I45" s="94">
        <f t="shared" si="1"/>
        <v>0.59325387650878547</v>
      </c>
      <c r="J45" s="102">
        <v>14276220.653570125</v>
      </c>
      <c r="K45" s="102">
        <v>6570187.6396322958</v>
      </c>
      <c r="L45" s="94">
        <f t="shared" si="2"/>
        <v>0.46021897525023592</v>
      </c>
      <c r="M45" s="102">
        <v>22500485.507908832</v>
      </c>
      <c r="N45" s="102">
        <v>15084051.408598807</v>
      </c>
      <c r="O45" s="103">
        <f t="shared" si="3"/>
        <v>0.67038781911158418</v>
      </c>
    </row>
    <row r="46" spans="2:15">
      <c r="B46" s="152"/>
      <c r="C46" s="156" t="s">
        <v>50</v>
      </c>
      <c r="D46" s="62">
        <v>1080323</v>
      </c>
      <c r="E46" s="44">
        <v>762590</v>
      </c>
      <c r="F46" s="58">
        <f t="shared" si="0"/>
        <v>0.70589073823291737</v>
      </c>
      <c r="G46" s="44">
        <v>769595</v>
      </c>
      <c r="H46" s="44">
        <v>572608</v>
      </c>
      <c r="I46" s="58">
        <f t="shared" si="1"/>
        <v>0.7440380979606156</v>
      </c>
      <c r="J46" s="44">
        <v>189497</v>
      </c>
      <c r="K46" s="44">
        <v>137015</v>
      </c>
      <c r="L46" s="58">
        <f t="shared" si="2"/>
        <v>0.72304574742608063</v>
      </c>
      <c r="M46" s="44">
        <v>121231</v>
      </c>
      <c r="N46" s="44">
        <v>52967</v>
      </c>
      <c r="O46" s="86">
        <f t="shared" si="3"/>
        <v>0.43690970131402035</v>
      </c>
    </row>
    <row r="47" spans="2:15" ht="15" thickBot="1">
      <c r="B47" s="151"/>
      <c r="C47" s="161" t="s">
        <v>51</v>
      </c>
      <c r="D47" s="104">
        <v>46282400.046800286</v>
      </c>
      <c r="E47" s="47">
        <v>27415211.881361738</v>
      </c>
      <c r="F47" s="106">
        <f t="shared" si="0"/>
        <v>0.59234637472645668</v>
      </c>
      <c r="G47" s="47">
        <v>9194965.2815428078</v>
      </c>
      <c r="H47" s="47">
        <v>5570991.5805471884</v>
      </c>
      <c r="I47" s="106">
        <f t="shared" si="1"/>
        <v>0.60587412893552994</v>
      </c>
      <c r="J47" s="47">
        <v>14465717.653570125</v>
      </c>
      <c r="K47" s="47">
        <v>6707202.6396322958</v>
      </c>
      <c r="L47" s="106">
        <f t="shared" si="2"/>
        <v>0.46366193508394415</v>
      </c>
      <c r="M47" s="47">
        <v>22621716.507908832</v>
      </c>
      <c r="N47" s="47">
        <v>15137018.408598807</v>
      </c>
      <c r="O47" s="108">
        <f t="shared" si="3"/>
        <v>0.66913659727398311</v>
      </c>
    </row>
    <row r="48" spans="2:15" ht="15" thickBot="1">
      <c r="B48" s="131"/>
      <c r="C48" s="157" t="s">
        <v>52</v>
      </c>
      <c r="D48" s="136"/>
      <c r="E48" s="136"/>
      <c r="F48" s="60"/>
      <c r="G48" s="136"/>
      <c r="H48" s="136"/>
      <c r="I48" s="60"/>
      <c r="J48" s="136"/>
      <c r="K48" s="136"/>
      <c r="L48" s="60"/>
      <c r="M48" s="136"/>
      <c r="N48" s="136"/>
      <c r="O48" s="61"/>
    </row>
    <row r="49" spans="2:15" ht="15" thickBot="1">
      <c r="B49" s="133"/>
      <c r="C49" s="158" t="s">
        <v>53</v>
      </c>
      <c r="D49" s="73">
        <v>47961978.132220283</v>
      </c>
      <c r="E49" s="75">
        <v>28524412.167259939</v>
      </c>
      <c r="F49" s="76">
        <f t="shared" si="0"/>
        <v>0.59472968543175209</v>
      </c>
      <c r="G49" s="75">
        <v>10168834.479698109</v>
      </c>
      <c r="H49" s="75">
        <v>6273562.0461192885</v>
      </c>
      <c r="I49" s="76">
        <f t="shared" si="1"/>
        <v>0.61694012805935039</v>
      </c>
      <c r="J49" s="75">
        <v>14889419.265190525</v>
      </c>
      <c r="K49" s="75">
        <v>7010889.5796322953</v>
      </c>
      <c r="L49" s="76">
        <f t="shared" si="2"/>
        <v>0.47086387015931636</v>
      </c>
      <c r="M49" s="75">
        <v>22903723.743553132</v>
      </c>
      <c r="N49" s="75">
        <v>15239961.288924906</v>
      </c>
      <c r="O49" s="109">
        <f t="shared" si="3"/>
        <v>0.66539229426457791</v>
      </c>
    </row>
    <row r="51" spans="2:15">
      <c r="N51" s="126" t="s">
        <v>68</v>
      </c>
    </row>
  </sheetData>
  <mergeCells count="7">
    <mergeCell ref="B4:O4"/>
    <mergeCell ref="D6:E6"/>
    <mergeCell ref="M6:N6"/>
    <mergeCell ref="F6:F7"/>
    <mergeCell ref="G6:H6"/>
    <mergeCell ref="J6:K6"/>
    <mergeCell ref="C5:O5"/>
  </mergeCells>
  <pageMargins left="0.7" right="0.7" top="0.75" bottom="0.75" header="0.3" footer="0.3"/>
  <pageSetup paperSize="9"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2021-06-18T11:08:24Z</cp:lastPrinted>
  <dcterms:created xsi:type="dcterms:W3CDTF">2021-02-05T13:29:29Z</dcterms:created>
  <dcterms:modified xsi:type="dcterms:W3CDTF">2021-06-29T07:47:41Z</dcterms:modified>
</cp:coreProperties>
</file>