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CD Ratio" sheetId="1" r:id="rId1"/>
  </sheets>
  <definedNames>
    <definedName name="_xlnm.Print_Area" localSheetId="0">'CD Ratio'!$A$1:$O$53</definedName>
  </definedNames>
  <calcPr calcId="162913"/>
</workbook>
</file>

<file path=xl/calcChain.xml><?xml version="1.0" encoding="utf-8"?>
<calcChain xmlns="http://schemas.openxmlformats.org/spreadsheetml/2006/main">
  <c r="N45" i="1" l="1"/>
  <c r="M45" i="1"/>
  <c r="N42" i="1"/>
  <c r="M42" i="1"/>
  <c r="K45" i="1"/>
  <c r="J45" i="1"/>
  <c r="K42" i="1"/>
  <c r="J42" i="1"/>
  <c r="H45" i="1"/>
  <c r="G45" i="1"/>
  <c r="H42" i="1"/>
  <c r="G42" i="1"/>
  <c r="E36" i="1" l="1"/>
  <c r="E37" i="1"/>
  <c r="E38" i="1"/>
  <c r="E23" i="1"/>
  <c r="E24" i="1"/>
  <c r="E25" i="1"/>
  <c r="E26" i="1"/>
  <c r="E27" i="1"/>
  <c r="E28" i="1"/>
  <c r="E29" i="1"/>
  <c r="E30" i="1"/>
  <c r="E31" i="1"/>
  <c r="E32" i="1"/>
  <c r="E9" i="1"/>
  <c r="E10" i="1"/>
  <c r="E11" i="1"/>
  <c r="E12" i="1"/>
  <c r="E13" i="1"/>
  <c r="E14" i="1"/>
  <c r="E15" i="1"/>
  <c r="E16" i="1"/>
  <c r="E17" i="1"/>
  <c r="E18" i="1"/>
  <c r="E19" i="1"/>
  <c r="O32" i="1" l="1"/>
  <c r="D32" i="1"/>
  <c r="L32" i="1"/>
  <c r="E33" i="1" l="1"/>
  <c r="F32" i="1"/>
  <c r="O44" i="1"/>
  <c r="O41" i="1"/>
  <c r="O36" i="1"/>
  <c r="O37" i="1"/>
  <c r="O38" i="1"/>
  <c r="O35" i="1"/>
  <c r="O23" i="1"/>
  <c r="O24" i="1"/>
  <c r="O25" i="1"/>
  <c r="O26" i="1"/>
  <c r="O27" i="1"/>
  <c r="O28" i="1"/>
  <c r="O29" i="1"/>
  <c r="O30" i="1"/>
  <c r="O31" i="1"/>
  <c r="O22" i="1"/>
  <c r="O9" i="1"/>
  <c r="O10" i="1"/>
  <c r="O11" i="1"/>
  <c r="O12" i="1"/>
  <c r="O13" i="1"/>
  <c r="O14" i="1"/>
  <c r="O15" i="1"/>
  <c r="O16" i="1"/>
  <c r="O17" i="1"/>
  <c r="O18" i="1"/>
  <c r="O19" i="1"/>
  <c r="O8" i="1"/>
  <c r="L44" i="1"/>
  <c r="L41" i="1"/>
  <c r="L36" i="1"/>
  <c r="L37" i="1"/>
  <c r="L38" i="1"/>
  <c r="L35" i="1"/>
  <c r="L23" i="1"/>
  <c r="L24" i="1"/>
  <c r="L25" i="1"/>
  <c r="L26" i="1"/>
  <c r="L27" i="1"/>
  <c r="L28" i="1"/>
  <c r="L29" i="1"/>
  <c r="L30" i="1"/>
  <c r="L31" i="1"/>
  <c r="L22" i="1"/>
  <c r="L9" i="1"/>
  <c r="L10" i="1"/>
  <c r="L11" i="1"/>
  <c r="L12" i="1"/>
  <c r="L13" i="1"/>
  <c r="L14" i="1"/>
  <c r="L15" i="1"/>
  <c r="L16" i="1"/>
  <c r="L17" i="1"/>
  <c r="L18" i="1"/>
  <c r="L19" i="1"/>
  <c r="L8" i="1"/>
  <c r="I44" i="1"/>
  <c r="I41" i="1"/>
  <c r="I36" i="1"/>
  <c r="I24" i="1"/>
  <c r="I25" i="1"/>
  <c r="I26" i="1"/>
  <c r="I27" i="1"/>
  <c r="I29" i="1"/>
  <c r="I30" i="1"/>
  <c r="I22" i="1"/>
  <c r="I9" i="1"/>
  <c r="I10" i="1"/>
  <c r="I11" i="1"/>
  <c r="I12" i="1"/>
  <c r="I13" i="1"/>
  <c r="I14" i="1"/>
  <c r="I15" i="1"/>
  <c r="I16" i="1"/>
  <c r="I17" i="1"/>
  <c r="I18" i="1"/>
  <c r="I19" i="1"/>
  <c r="I8" i="1"/>
  <c r="E41" i="1"/>
  <c r="E42" i="1" s="1"/>
  <c r="E35" i="1"/>
  <c r="E22" i="1"/>
  <c r="E8" i="1"/>
  <c r="D44" i="1"/>
  <c r="D41" i="1"/>
  <c r="D42" i="1" s="1"/>
  <c r="D48" i="1" s="1"/>
  <c r="D36" i="1"/>
  <c r="F36" i="1" s="1"/>
  <c r="D37" i="1"/>
  <c r="F37" i="1" s="1"/>
  <c r="D38" i="1"/>
  <c r="F38" i="1" s="1"/>
  <c r="D35" i="1"/>
  <c r="D23" i="1"/>
  <c r="D24" i="1"/>
  <c r="D25" i="1"/>
  <c r="D26" i="1"/>
  <c r="D27" i="1"/>
  <c r="F27" i="1" s="1"/>
  <c r="D28" i="1"/>
  <c r="D29" i="1"/>
  <c r="D30" i="1"/>
  <c r="D31" i="1"/>
  <c r="D22" i="1"/>
  <c r="D9" i="1"/>
  <c r="F9" i="1" s="1"/>
  <c r="D10" i="1"/>
  <c r="D11" i="1"/>
  <c r="D12" i="1"/>
  <c r="D13" i="1"/>
  <c r="D14" i="1"/>
  <c r="D15" i="1"/>
  <c r="F15" i="1" s="1"/>
  <c r="D16" i="1"/>
  <c r="D17" i="1"/>
  <c r="D18" i="1"/>
  <c r="D19" i="1"/>
  <c r="D8" i="1"/>
  <c r="E44" i="1"/>
  <c r="E45" i="1" s="1"/>
  <c r="I33" i="1"/>
  <c r="O33" i="1"/>
  <c r="I39" i="1"/>
  <c r="L33" i="1"/>
  <c r="M47" i="1"/>
  <c r="N48" i="1"/>
  <c r="O45" i="1"/>
  <c r="H47" i="1"/>
  <c r="G48" i="1"/>
  <c r="J47" i="1"/>
  <c r="J48" i="1"/>
  <c r="J49" i="1" l="1"/>
  <c r="L42" i="1"/>
  <c r="O42" i="1"/>
  <c r="O39" i="1"/>
  <c r="E39" i="1"/>
  <c r="O20" i="1"/>
  <c r="K48" i="1"/>
  <c r="L48" i="1" s="1"/>
  <c r="E48" i="1"/>
  <c r="F48" i="1" s="1"/>
  <c r="L39" i="1"/>
  <c r="K47" i="1"/>
  <c r="L47" i="1" s="1"/>
  <c r="L20" i="1"/>
  <c r="H48" i="1"/>
  <c r="I48" i="1" s="1"/>
  <c r="I42" i="1"/>
  <c r="F41" i="1"/>
  <c r="F35" i="1"/>
  <c r="F22" i="1"/>
  <c r="D33" i="1"/>
  <c r="I20" i="1"/>
  <c r="E20" i="1"/>
  <c r="F8" i="1"/>
  <c r="F19" i="1"/>
  <c r="F13" i="1"/>
  <c r="F31" i="1"/>
  <c r="F25" i="1"/>
  <c r="F14" i="1"/>
  <c r="F17" i="1"/>
  <c r="F11" i="1"/>
  <c r="F29" i="1"/>
  <c r="F23" i="1"/>
  <c r="J51" i="1"/>
  <c r="G47" i="1"/>
  <c r="M48" i="1"/>
  <c r="N47" i="1"/>
  <c r="D20" i="1"/>
  <c r="D39" i="1"/>
  <c r="F26" i="1"/>
  <c r="F18" i="1"/>
  <c r="F12" i="1"/>
  <c r="F30" i="1"/>
  <c r="F24" i="1"/>
  <c r="F16" i="1"/>
  <c r="F10" i="1"/>
  <c r="F28" i="1"/>
  <c r="L45" i="1"/>
  <c r="F44" i="1"/>
  <c r="I45" i="1"/>
  <c r="D45" i="1"/>
  <c r="F39" i="1" l="1"/>
  <c r="F42" i="1"/>
  <c r="K49" i="1"/>
  <c r="K51" i="1" s="1"/>
  <c r="L51" i="1" s="1"/>
  <c r="H49" i="1"/>
  <c r="H51" i="1" s="1"/>
  <c r="I47" i="1"/>
  <c r="G49" i="1"/>
  <c r="O48" i="1"/>
  <c r="M49" i="1"/>
  <c r="M51" i="1" s="1"/>
  <c r="F33" i="1"/>
  <c r="D47" i="1"/>
  <c r="D49" i="1" s="1"/>
  <c r="D51" i="1" s="1"/>
  <c r="O47" i="1"/>
  <c r="N49" i="1"/>
  <c r="E47" i="1"/>
  <c r="E49" i="1" s="1"/>
  <c r="F20" i="1"/>
  <c r="F45" i="1"/>
  <c r="L49" i="1" l="1"/>
  <c r="N51" i="1"/>
  <c r="O51" i="1" s="1"/>
  <c r="O49" i="1"/>
  <c r="G51" i="1"/>
  <c r="I51" i="1" s="1"/>
  <c r="I49" i="1"/>
  <c r="F47" i="1"/>
  <c r="F49" i="1" l="1"/>
  <c r="E51" i="1"/>
  <c r="F51" i="1" s="1"/>
</calcChain>
</file>

<file path=xl/sharedStrings.xml><?xml version="1.0" encoding="utf-8"?>
<sst xmlns="http://schemas.openxmlformats.org/spreadsheetml/2006/main" count="73" uniqueCount="61">
  <si>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</si>
  <si>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</si>
  <si>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</si>
  <si>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</si>
  <si>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</si>
  <si>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</si>
  <si>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</si>
  <si>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</si>
  <si>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</si>
  <si>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</si>
  <si>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</si>
  <si>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</si>
  <si>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</si>
  <si>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</si>
  <si>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</si>
  <si>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</si>
  <si>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</si>
  <si>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</si>
  <si>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</si>
  <si>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</si>
  <si>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</si>
  <si>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</si>
  <si>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</si>
  <si>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</si>
  <si>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</si>
  <si>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</si>
  <si>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</si>
  <si>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</si>
  <si>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</si>
  <si>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</si>
  <si>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</si>
  <si>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</si>
  <si>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</si>
  <si>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</si>
  <si>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</si>
  <si>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</si>
  <si>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</si>
  <si>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</si>
  <si>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</si>
  <si>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</si>
  <si>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</si>
  <si>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</si>
  <si>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</si>
  <si>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</si>
  <si>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</si>
  <si>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</si>
  <si>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</si>
  <si>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</si>
  <si>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</si>
  <si>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</si>
  <si>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</si>
  <si>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</si>
  <si>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</si>
  <si>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</si>
  <si>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</si>
  <si>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</si>
  <si>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</si>
  <si>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RBL Bank</t>
  </si>
  <si>
    <t>(Amount in lacs)</t>
  </si>
  <si>
    <t>BANKWISE/ AREA WISE CD RATIO AS ON DECEMBER 2021</t>
  </si>
  <si>
    <t>Annexure 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</si>
</sst>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1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2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8" fillId="0" borderId="8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9" fontId="6" fillId="0" borderId="0" xfId="1" applyFont="1" applyAlignment="1">
      <alignment horizontal="center"/>
    </xf>
    <xf numFmtId="9" fontId="3" fillId="0" borderId="1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1" fontId="9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 vertical="center" wrapText="1"/>
    </xf>
    <xf numFmtId="2" fontId="7" fillId="0" borderId="0" xfId="1" applyNumberFormat="1" applyFont="1"/>
    <xf numFmtId="2" fontId="3" fillId="0" borderId="0" xfId="1" applyNumberFormat="1" applyFont="1" applyFill="1" applyAlignment="1">
      <alignment horizontal="center"/>
    </xf>
    <xf numFmtId="2" fontId="11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2" fontId="9" fillId="0" borderId="24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3" fillId="0" borderId="31" xfId="1" applyNumberFormat="1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9" fontId="9" fillId="0" borderId="39" xfId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10" fontId="5" fillId="0" borderId="34" xfId="1" applyNumberFormat="1" applyFont="1" applyFill="1" applyBorder="1" applyAlignment="1">
      <alignment horizontal="center" vertical="center"/>
    </xf>
    <xf numFmtId="1" fontId="9" fillId="0" borderId="34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abSelected="1" view="pageBreakPreview" zoomScale="84" zoomScaleSheetLayoutView="84" workbookViewId="0">
      <pane xSplit="3" ySplit="6" topLeftCell="I7" activePane="bottomRight" state="frozen"/>
      <selection pane="topRight" activeCell="C1" sqref="C1"/>
      <selection pane="bottomLeft" activeCell="A7" sqref="A7"/>
      <selection pane="bottomRight" activeCell="T10" sqref="T10"/>
    </sheetView>
  </sheetViews>
  <sheetFormatPr defaultColWidth="9.109375" defaultRowHeight="15" x14ac:dyDescent="0.25"/>
  <cols>
    <col min="1" max="1" width="9.109375" style="6" customWidth="1"/>
    <col min="2" max="2" width="6.109375" style="24" customWidth="1"/>
    <col min="3" max="3" width="47.6640625" style="25" customWidth="1"/>
    <col min="4" max="4" width="17.33203125" style="4" customWidth="1"/>
    <col min="5" max="5" width="16.33203125" style="4" customWidth="1"/>
    <col min="6" max="6" width="12.21875" style="59" customWidth="1"/>
    <col min="7" max="7" width="15.44140625" style="24" customWidth="1"/>
    <col min="8" max="8" width="14.44140625" style="24" customWidth="1"/>
    <col min="9" max="9" width="13.77734375" style="37" customWidth="1"/>
    <col min="10" max="10" width="15.44140625" style="26" customWidth="1"/>
    <col min="11" max="11" width="14.33203125" style="24" customWidth="1"/>
    <col min="12" max="12" width="12.6640625" style="37" customWidth="1"/>
    <col min="13" max="13" width="16.6640625" style="6" customWidth="1"/>
    <col min="14" max="14" width="16.109375" style="6" customWidth="1"/>
    <col min="15" max="15" width="12.6640625" style="56" customWidth="1"/>
    <col min="16" max="17" width="9.109375" style="6" customWidth="1"/>
    <col min="18" max="18" width="9.109375" style="6"/>
    <col min="19" max="21" width="9.109375" style="6" customWidth="1"/>
    <col min="22" max="16384" width="9.109375" style="6"/>
  </cols>
  <sheetData>
    <row r="2" spans="2:15" ht="26.4" customHeight="1" thickBot="1" x14ac:dyDescent="0.3">
      <c r="B2" s="4"/>
      <c r="C2" s="5"/>
      <c r="D2" s="5"/>
      <c r="E2" s="5"/>
      <c r="F2" s="57"/>
      <c r="G2" s="5"/>
      <c r="H2" s="5"/>
      <c r="I2" s="77" t="s">
        <v>60</v>
      </c>
      <c r="J2" s="77"/>
      <c r="K2" s="77"/>
      <c r="L2" s="77"/>
      <c r="M2" s="77"/>
      <c r="N2" s="77"/>
      <c r="O2" s="77"/>
    </row>
    <row r="3" spans="2:15" ht="31.8" customHeight="1" thickBot="1" x14ac:dyDescent="0.3">
      <c r="B3" s="74" t="s">
        <v>59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</row>
    <row r="4" spans="2:15" ht="20.25" customHeight="1" thickBot="1" x14ac:dyDescent="0.3">
      <c r="B4" s="71" t="s">
        <v>58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2:15" ht="18" customHeight="1" thickBot="1" x14ac:dyDescent="0.3">
      <c r="B5" s="79" t="s">
        <v>6</v>
      </c>
      <c r="C5" s="81" t="s">
        <v>0</v>
      </c>
      <c r="D5" s="83" t="s">
        <v>18</v>
      </c>
      <c r="E5" s="85"/>
      <c r="F5" s="89" t="s">
        <v>19</v>
      </c>
      <c r="G5" s="83" t="s">
        <v>4</v>
      </c>
      <c r="H5" s="84"/>
      <c r="I5" s="85"/>
      <c r="J5" s="86" t="s">
        <v>17</v>
      </c>
      <c r="K5" s="87"/>
      <c r="L5" s="88"/>
      <c r="M5" s="86" t="s">
        <v>20</v>
      </c>
      <c r="N5" s="87"/>
      <c r="O5" s="88"/>
    </row>
    <row r="6" spans="2:15" ht="21.75" customHeight="1" thickBot="1" x14ac:dyDescent="0.3">
      <c r="B6" s="80"/>
      <c r="C6" s="82"/>
      <c r="D6" s="39" t="s">
        <v>2</v>
      </c>
      <c r="E6" s="40" t="s">
        <v>3</v>
      </c>
      <c r="F6" s="90"/>
      <c r="G6" s="3" t="s">
        <v>2</v>
      </c>
      <c r="H6" s="30" t="s">
        <v>3</v>
      </c>
      <c r="I6" s="38" t="s">
        <v>16</v>
      </c>
      <c r="J6" s="3" t="s">
        <v>2</v>
      </c>
      <c r="K6" s="30" t="s">
        <v>3</v>
      </c>
      <c r="L6" s="38" t="s">
        <v>16</v>
      </c>
      <c r="M6" s="2" t="s">
        <v>2</v>
      </c>
      <c r="N6" s="30" t="s">
        <v>3</v>
      </c>
      <c r="O6" s="55" t="s">
        <v>16</v>
      </c>
    </row>
    <row r="7" spans="2:15" ht="18" customHeight="1" x14ac:dyDescent="0.3">
      <c r="B7" s="8" t="s">
        <v>15</v>
      </c>
      <c r="C7" s="9" t="s">
        <v>7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2:15" ht="18" customHeight="1" x14ac:dyDescent="0.3">
      <c r="B8" s="10">
        <v>1</v>
      </c>
      <c r="C8" s="1" t="s">
        <v>22</v>
      </c>
      <c r="D8" s="12">
        <f>G8+J8+M8</f>
        <v>10899251.2760332</v>
      </c>
      <c r="E8" s="29">
        <f>H8+K8+N8</f>
        <v>5113272.478064999</v>
      </c>
      <c r="F8" s="51">
        <f>E8/D8*100</f>
        <v>46.913979213496788</v>
      </c>
      <c r="G8" s="13">
        <v>3320636.4543798994</v>
      </c>
      <c r="H8" s="29">
        <v>1669738.3329339996</v>
      </c>
      <c r="I8" s="51">
        <f>H8/G8*100</f>
        <v>50.283683741760555</v>
      </c>
      <c r="J8" s="18">
        <v>3381836.6962866001</v>
      </c>
      <c r="K8" s="29">
        <v>1117012.8863680998</v>
      </c>
      <c r="L8" s="51">
        <f>K8/J8*100</f>
        <v>33.029770112632207</v>
      </c>
      <c r="M8" s="13">
        <v>4196778.1253667008</v>
      </c>
      <c r="N8" s="29">
        <v>2326521.2587629003</v>
      </c>
      <c r="O8" s="51">
        <f>N8/M8*100</f>
        <v>55.435888895356278</v>
      </c>
    </row>
    <row r="9" spans="2:15" ht="18" customHeight="1" x14ac:dyDescent="0.3">
      <c r="B9" s="10">
        <v>2</v>
      </c>
      <c r="C9" s="1" t="s">
        <v>23</v>
      </c>
      <c r="D9" s="12">
        <f t="shared" ref="D9:D19" si="0">G9+J9+M9</f>
        <v>3215378</v>
      </c>
      <c r="E9" s="29">
        <f t="shared" ref="E9:E20" si="1">H9+K9+N9</f>
        <v>1258114.41389</v>
      </c>
      <c r="F9" s="51">
        <f t="shared" ref="F9:F20" si="2">E9/D9*100</f>
        <v>39.128040743265643</v>
      </c>
      <c r="G9" s="13">
        <v>1141829</v>
      </c>
      <c r="H9" s="29">
        <v>428954.04403999995</v>
      </c>
      <c r="I9" s="51">
        <f t="shared" ref="I9:I20" si="3">H9/G9*100</f>
        <v>37.567275313553949</v>
      </c>
      <c r="J9" s="18">
        <v>911298</v>
      </c>
      <c r="K9" s="29">
        <v>386343.77422000002</v>
      </c>
      <c r="L9" s="51">
        <f t="shared" ref="L9:L20" si="4">K9/J9*100</f>
        <v>42.39488885304258</v>
      </c>
      <c r="M9" s="13">
        <v>1162251</v>
      </c>
      <c r="N9" s="29">
        <v>442816.59562999994</v>
      </c>
      <c r="O9" s="51">
        <f t="shared" ref="O9:O20" si="5">N9/M9*100</f>
        <v>38.099910916832933</v>
      </c>
    </row>
    <row r="10" spans="2:15" ht="18" customHeight="1" x14ac:dyDescent="0.3">
      <c r="B10" s="10">
        <v>3</v>
      </c>
      <c r="C10" s="1" t="s">
        <v>8</v>
      </c>
      <c r="D10" s="12">
        <f t="shared" si="0"/>
        <v>937627</v>
      </c>
      <c r="E10" s="29">
        <f t="shared" si="1"/>
        <v>539513</v>
      </c>
      <c r="F10" s="51">
        <f t="shared" si="2"/>
        <v>57.540258546308934</v>
      </c>
      <c r="G10" s="13">
        <v>222474</v>
      </c>
      <c r="H10" s="29">
        <v>128187</v>
      </c>
      <c r="I10" s="51">
        <f t="shared" si="3"/>
        <v>57.618867822756812</v>
      </c>
      <c r="J10" s="18">
        <v>244787</v>
      </c>
      <c r="K10" s="29">
        <v>140814</v>
      </c>
      <c r="L10" s="51">
        <f t="shared" si="4"/>
        <v>57.52511367025209</v>
      </c>
      <c r="M10" s="13">
        <v>470366</v>
      </c>
      <c r="N10" s="29">
        <v>270512</v>
      </c>
      <c r="O10" s="51">
        <f t="shared" si="5"/>
        <v>57.51095955064779</v>
      </c>
    </row>
    <row r="11" spans="2:15" ht="18" customHeight="1" x14ac:dyDescent="0.3">
      <c r="B11" s="10">
        <v>4</v>
      </c>
      <c r="C11" s="1" t="s">
        <v>24</v>
      </c>
      <c r="D11" s="12">
        <f t="shared" si="0"/>
        <v>1197871.4967</v>
      </c>
      <c r="E11" s="29">
        <f t="shared" si="1"/>
        <v>589792.15664809989</v>
      </c>
      <c r="F11" s="51">
        <f t="shared" si="2"/>
        <v>49.236680084041595</v>
      </c>
      <c r="G11" s="13">
        <v>77703.504809999999</v>
      </c>
      <c r="H11" s="29">
        <v>31632.350831700001</v>
      </c>
      <c r="I11" s="51">
        <f t="shared" si="3"/>
        <v>40.709039970651489</v>
      </c>
      <c r="J11" s="18">
        <v>403297.99820999999</v>
      </c>
      <c r="K11" s="29">
        <v>159563.54175209996</v>
      </c>
      <c r="L11" s="51">
        <f t="shared" si="4"/>
        <v>39.564674870767433</v>
      </c>
      <c r="M11" s="13">
        <v>716869.99368000007</v>
      </c>
      <c r="N11" s="29">
        <v>398596.26406429999</v>
      </c>
      <c r="O11" s="51">
        <f t="shared" si="5"/>
        <v>55.602308309507421</v>
      </c>
    </row>
    <row r="12" spans="2:15" ht="18" customHeight="1" x14ac:dyDescent="0.3">
      <c r="B12" s="10">
        <v>5</v>
      </c>
      <c r="C12" s="1" t="s">
        <v>25</v>
      </c>
      <c r="D12" s="12">
        <f t="shared" si="0"/>
        <v>1398462</v>
      </c>
      <c r="E12" s="29">
        <f t="shared" si="1"/>
        <v>663572</v>
      </c>
      <c r="F12" s="51">
        <f t="shared" si="2"/>
        <v>47.450127354193391</v>
      </c>
      <c r="G12" s="12">
        <v>244906</v>
      </c>
      <c r="H12" s="34">
        <v>99944</v>
      </c>
      <c r="I12" s="51">
        <f t="shared" si="3"/>
        <v>40.809126767004486</v>
      </c>
      <c r="J12" s="18">
        <v>419855</v>
      </c>
      <c r="K12" s="29">
        <v>178672</v>
      </c>
      <c r="L12" s="51">
        <f t="shared" si="4"/>
        <v>42.555644210501242</v>
      </c>
      <c r="M12" s="13">
        <v>733701</v>
      </c>
      <c r="N12" s="29">
        <v>384956</v>
      </c>
      <c r="O12" s="51">
        <f t="shared" si="5"/>
        <v>52.467694605840798</v>
      </c>
    </row>
    <row r="13" spans="2:15" ht="18" customHeight="1" x14ac:dyDescent="0.3">
      <c r="B13" s="10">
        <v>6</v>
      </c>
      <c r="C13" s="1" t="s">
        <v>26</v>
      </c>
      <c r="D13" s="12">
        <f t="shared" si="0"/>
        <v>106801.5340902</v>
      </c>
      <c r="E13" s="29">
        <f t="shared" si="1"/>
        <v>69928.072079100006</v>
      </c>
      <c r="F13" s="51">
        <f t="shared" si="2"/>
        <v>65.474782431534891</v>
      </c>
      <c r="G13" s="12">
        <v>1217</v>
      </c>
      <c r="H13" s="34">
        <v>497</v>
      </c>
      <c r="I13" s="51">
        <f t="shared" si="3"/>
        <v>40.838126540673784</v>
      </c>
      <c r="J13" s="18">
        <v>22326.277512000001</v>
      </c>
      <c r="K13" s="29">
        <v>14787.8471525</v>
      </c>
      <c r="L13" s="51">
        <f t="shared" si="4"/>
        <v>66.235166809835547</v>
      </c>
      <c r="M13" s="12">
        <v>83258.256578200002</v>
      </c>
      <c r="N13" s="34">
        <v>54643.2249266</v>
      </c>
      <c r="O13" s="51">
        <f t="shared" si="5"/>
        <v>65.630998260546761</v>
      </c>
    </row>
    <row r="14" spans="2:15" ht="18" customHeight="1" x14ac:dyDescent="0.3">
      <c r="B14" s="10">
        <v>7</v>
      </c>
      <c r="C14" s="1" t="s">
        <v>27</v>
      </c>
      <c r="D14" s="12">
        <f t="shared" si="0"/>
        <v>1926626</v>
      </c>
      <c r="E14" s="29">
        <f t="shared" si="1"/>
        <v>965659.06655529991</v>
      </c>
      <c r="F14" s="51">
        <f t="shared" si="2"/>
        <v>50.121770730556939</v>
      </c>
      <c r="G14" s="12">
        <v>454365</v>
      </c>
      <c r="H14" s="34">
        <v>158790.3163372</v>
      </c>
      <c r="I14" s="51">
        <f t="shared" si="3"/>
        <v>34.947743848491854</v>
      </c>
      <c r="J14" s="18">
        <v>638335</v>
      </c>
      <c r="K14" s="29">
        <v>345585.75021809991</v>
      </c>
      <c r="L14" s="51">
        <f t="shared" si="4"/>
        <v>54.138618471194576</v>
      </c>
      <c r="M14" s="12">
        <v>833926</v>
      </c>
      <c r="N14" s="34">
        <v>461283</v>
      </c>
      <c r="O14" s="51">
        <f t="shared" si="5"/>
        <v>55.314620242083834</v>
      </c>
    </row>
    <row r="15" spans="2:15" ht="18" customHeight="1" x14ac:dyDescent="0.3">
      <c r="B15" s="10">
        <v>8</v>
      </c>
      <c r="C15" s="1" t="s">
        <v>28</v>
      </c>
      <c r="D15" s="12">
        <f t="shared" si="0"/>
        <v>884547.38325499999</v>
      </c>
      <c r="E15" s="29">
        <f t="shared" si="1"/>
        <v>410431.62451170001</v>
      </c>
      <c r="F15" s="51">
        <f t="shared" si="2"/>
        <v>46.40018525648383</v>
      </c>
      <c r="G15" s="12">
        <v>123275.87458070001</v>
      </c>
      <c r="H15" s="34">
        <v>44012.542232200001</v>
      </c>
      <c r="I15" s="51">
        <f t="shared" si="3"/>
        <v>35.702478187155833</v>
      </c>
      <c r="J15" s="18">
        <v>333140.58170139999</v>
      </c>
      <c r="K15" s="29">
        <v>107048.08227950003</v>
      </c>
      <c r="L15" s="51">
        <f t="shared" si="4"/>
        <v>32.133005751742722</v>
      </c>
      <c r="M15" s="12">
        <v>428130.92697289999</v>
      </c>
      <c r="N15" s="34">
        <v>259371</v>
      </c>
      <c r="O15" s="51">
        <f t="shared" si="5"/>
        <v>60.582168598256338</v>
      </c>
    </row>
    <row r="16" spans="2:15" ht="18" customHeight="1" x14ac:dyDescent="0.3">
      <c r="B16" s="10">
        <v>9</v>
      </c>
      <c r="C16" s="1" t="s">
        <v>29</v>
      </c>
      <c r="D16" s="12">
        <f t="shared" si="0"/>
        <v>1138295.21</v>
      </c>
      <c r="E16" s="29">
        <f t="shared" si="1"/>
        <v>765954.69</v>
      </c>
      <c r="F16" s="51">
        <f t="shared" si="2"/>
        <v>67.2896348215328</v>
      </c>
      <c r="G16" s="12">
        <v>243425.88999999998</v>
      </c>
      <c r="H16" s="34">
        <v>45823.83</v>
      </c>
      <c r="I16" s="51">
        <f t="shared" si="3"/>
        <v>18.824550667145555</v>
      </c>
      <c r="J16" s="18">
        <v>357995.59</v>
      </c>
      <c r="K16" s="29">
        <v>134747.83000000002</v>
      </c>
      <c r="L16" s="51">
        <f t="shared" si="4"/>
        <v>37.639522319255384</v>
      </c>
      <c r="M16" s="12">
        <v>536873.73</v>
      </c>
      <c r="N16" s="34">
        <v>585383.02999999991</v>
      </c>
      <c r="O16" s="51">
        <f t="shared" si="5"/>
        <v>109.035513806943</v>
      </c>
    </row>
    <row r="17" spans="2:16" ht="18" customHeight="1" x14ac:dyDescent="0.3">
      <c r="B17" s="10">
        <v>10</v>
      </c>
      <c r="C17" s="1" t="s">
        <v>30</v>
      </c>
      <c r="D17" s="12">
        <f t="shared" si="0"/>
        <v>828593.40399999998</v>
      </c>
      <c r="E17" s="29">
        <f t="shared" si="1"/>
        <v>642175.68359999999</v>
      </c>
      <c r="F17" s="51">
        <f t="shared" si="2"/>
        <v>77.501906302889182</v>
      </c>
      <c r="G17" s="12">
        <v>112402.08</v>
      </c>
      <c r="H17" s="34">
        <v>51879.88</v>
      </c>
      <c r="I17" s="51">
        <f t="shared" si="3"/>
        <v>46.155622742924329</v>
      </c>
      <c r="J17" s="18">
        <v>260610.66999999995</v>
      </c>
      <c r="K17" s="29">
        <v>198500.80359999996</v>
      </c>
      <c r="L17" s="51">
        <f t="shared" si="4"/>
        <v>76.167565817623668</v>
      </c>
      <c r="M17" s="12">
        <v>455580.65400000004</v>
      </c>
      <c r="N17" s="34">
        <v>391795</v>
      </c>
      <c r="O17" s="51">
        <f t="shared" si="5"/>
        <v>85.999042443975242</v>
      </c>
    </row>
    <row r="18" spans="2:16" ht="18" customHeight="1" x14ac:dyDescent="0.3">
      <c r="B18" s="10">
        <v>11</v>
      </c>
      <c r="C18" s="1" t="s">
        <v>31</v>
      </c>
      <c r="D18" s="12">
        <f t="shared" si="0"/>
        <v>11838134</v>
      </c>
      <c r="E18" s="29">
        <f t="shared" si="1"/>
        <v>7114286</v>
      </c>
      <c r="F18" s="51">
        <f t="shared" si="2"/>
        <v>60.096346265382707</v>
      </c>
      <c r="G18" s="12">
        <v>2112348</v>
      </c>
      <c r="H18" s="34">
        <v>2599857</v>
      </c>
      <c r="I18" s="51">
        <f t="shared" si="3"/>
        <v>123.07900970862755</v>
      </c>
      <c r="J18" s="18">
        <v>4199184</v>
      </c>
      <c r="K18" s="29">
        <v>1176624</v>
      </c>
      <c r="L18" s="51">
        <f t="shared" si="4"/>
        <v>28.020301087068344</v>
      </c>
      <c r="M18" s="12">
        <v>5526602</v>
      </c>
      <c r="N18" s="34">
        <v>3337805</v>
      </c>
      <c r="O18" s="51">
        <f t="shared" si="5"/>
        <v>60.395248291807512</v>
      </c>
    </row>
    <row r="19" spans="2:16" ht="18" customHeight="1" thickBot="1" x14ac:dyDescent="0.35">
      <c r="B19" s="10">
        <v>12</v>
      </c>
      <c r="C19" s="1" t="s">
        <v>32</v>
      </c>
      <c r="D19" s="12">
        <f t="shared" si="0"/>
        <v>1671679.2207045001</v>
      </c>
      <c r="E19" s="29">
        <f t="shared" si="1"/>
        <v>869852.14542840002</v>
      </c>
      <c r="F19" s="52">
        <f t="shared" si="2"/>
        <v>52.034632880213458</v>
      </c>
      <c r="G19" s="12">
        <v>255761.52428740001</v>
      </c>
      <c r="H19" s="34">
        <v>85864.371234300008</v>
      </c>
      <c r="I19" s="52">
        <f t="shared" si="3"/>
        <v>33.572043908298717</v>
      </c>
      <c r="J19" s="18">
        <v>503428.03775829991</v>
      </c>
      <c r="K19" s="29">
        <v>234231.7741941</v>
      </c>
      <c r="L19" s="52">
        <f t="shared" si="4"/>
        <v>46.527359746807875</v>
      </c>
      <c r="M19" s="12">
        <v>912489.65865880018</v>
      </c>
      <c r="N19" s="34">
        <v>549756</v>
      </c>
      <c r="O19" s="51">
        <f t="shared" si="5"/>
        <v>60.247915664934212</v>
      </c>
    </row>
    <row r="20" spans="2:16" ht="18" customHeight="1" thickBot="1" x14ac:dyDescent="0.35">
      <c r="B20" s="14"/>
      <c r="C20" s="15" t="s">
        <v>1</v>
      </c>
      <c r="D20" s="16">
        <f>SUM(D8:D19)</f>
        <v>36043266.524782903</v>
      </c>
      <c r="E20" s="16">
        <f t="shared" si="1"/>
        <v>19002551.3307776</v>
      </c>
      <c r="F20" s="53">
        <f t="shared" si="2"/>
        <v>52.721501581194595</v>
      </c>
      <c r="G20" s="16">
        <v>8310344.3280579988</v>
      </c>
      <c r="H20" s="35">
        <v>5345180.6676093992</v>
      </c>
      <c r="I20" s="53">
        <f t="shared" si="3"/>
        <v>64.319605260670187</v>
      </c>
      <c r="J20" s="16">
        <v>11676094.8514683</v>
      </c>
      <c r="K20" s="35">
        <v>4193932.2897843998</v>
      </c>
      <c r="L20" s="53">
        <f t="shared" si="4"/>
        <v>35.918963858511319</v>
      </c>
      <c r="M20" s="16">
        <v>16056827.345256601</v>
      </c>
      <c r="N20" s="35">
        <v>9463438.3733838014</v>
      </c>
      <c r="O20" s="51">
        <f t="shared" si="5"/>
        <v>58.937162179671972</v>
      </c>
    </row>
    <row r="21" spans="2:16" ht="18" customHeight="1" thickBot="1" x14ac:dyDescent="0.35">
      <c r="B21" s="17" t="s">
        <v>9</v>
      </c>
      <c r="C21" s="9" t="s">
        <v>10</v>
      </c>
      <c r="D21" s="32"/>
      <c r="E21" s="33"/>
      <c r="F21" s="94"/>
      <c r="G21" s="92"/>
      <c r="H21" s="92"/>
      <c r="I21" s="95"/>
      <c r="J21" s="92"/>
      <c r="K21" s="92"/>
      <c r="L21" s="95"/>
      <c r="M21" s="92"/>
      <c r="N21" s="92"/>
      <c r="O21" s="96"/>
    </row>
    <row r="22" spans="2:16" ht="18" customHeight="1" x14ac:dyDescent="0.3">
      <c r="B22" s="10">
        <v>13</v>
      </c>
      <c r="C22" s="1" t="s">
        <v>33</v>
      </c>
      <c r="D22" s="11">
        <f>J22+G22+M22</f>
        <v>505229.58064425702</v>
      </c>
      <c r="E22" s="31">
        <f>H22+K22+N22</f>
        <v>197283.12463010004</v>
      </c>
      <c r="F22" s="70">
        <f>E22/D22*100</f>
        <v>39.0482133644133</v>
      </c>
      <c r="G22" s="68">
        <v>31597.462568299998</v>
      </c>
      <c r="H22" s="36">
        <v>28471.761342400005</v>
      </c>
      <c r="I22" s="70">
        <f>H22/G22*100</f>
        <v>90.10774609149837</v>
      </c>
      <c r="J22" s="68">
        <v>171119.43566749999</v>
      </c>
      <c r="K22" s="31">
        <v>75146.617627900036</v>
      </c>
      <c r="L22" s="70">
        <f>K22/J22*100</f>
        <v>43.91471800661877</v>
      </c>
      <c r="M22" s="68">
        <v>302512.68240845704</v>
      </c>
      <c r="N22" s="36">
        <v>93664.745659799999</v>
      </c>
      <c r="O22" s="70">
        <f>N22/M22*100</f>
        <v>30.962254181903187</v>
      </c>
    </row>
    <row r="23" spans="2:16" ht="18" customHeight="1" x14ac:dyDescent="0.3">
      <c r="B23" s="10">
        <v>14</v>
      </c>
      <c r="C23" s="1" t="s">
        <v>34</v>
      </c>
      <c r="D23" s="11">
        <f t="shared" ref="D23:D32" si="6">J23+G23+M23</f>
        <v>88915.655357574025</v>
      </c>
      <c r="E23" s="31">
        <f t="shared" ref="E23:E33" si="7">H23+K23+N23</f>
        <v>68356.038394100004</v>
      </c>
      <c r="F23" s="51">
        <f t="shared" ref="F23:F33" si="8">E23/D23*100</f>
        <v>76.877393659425223</v>
      </c>
      <c r="G23" s="68">
        <v>0</v>
      </c>
      <c r="H23" s="36">
        <v>0</v>
      </c>
      <c r="I23" s="51">
        <v>0</v>
      </c>
      <c r="J23" s="68">
        <v>7725.9893711999975</v>
      </c>
      <c r="K23" s="31">
        <v>3873.86</v>
      </c>
      <c r="L23" s="51">
        <f t="shared" ref="L23:L33" si="9">K23/J23*100</f>
        <v>50.140633307631823</v>
      </c>
      <c r="M23" s="68">
        <v>81189.665986374021</v>
      </c>
      <c r="N23" s="36">
        <v>64482.17839410001</v>
      </c>
      <c r="O23" s="51">
        <f t="shared" ref="O23:O33" si="10">N23/M23*100</f>
        <v>79.421657437194028</v>
      </c>
    </row>
    <row r="24" spans="2:16" ht="18" customHeight="1" x14ac:dyDescent="0.3">
      <c r="B24" s="10">
        <v>15</v>
      </c>
      <c r="C24" s="1" t="s">
        <v>46</v>
      </c>
      <c r="D24" s="11">
        <f t="shared" si="6"/>
        <v>5391650.1858123988</v>
      </c>
      <c r="E24" s="31">
        <f t="shared" si="7"/>
        <v>5008811.536595</v>
      </c>
      <c r="F24" s="51">
        <f t="shared" si="8"/>
        <v>92.899416022486008</v>
      </c>
      <c r="G24" s="68">
        <v>913680.80255910009</v>
      </c>
      <c r="H24" s="36">
        <v>593465.42170180008</v>
      </c>
      <c r="I24" s="51">
        <f t="shared" ref="I24:I33" si="11">H24/G24*100</f>
        <v>64.953255014177955</v>
      </c>
      <c r="J24" s="68">
        <v>1720365.3245816997</v>
      </c>
      <c r="K24" s="31">
        <v>1575757.3088424006</v>
      </c>
      <c r="L24" s="51">
        <f t="shared" si="9"/>
        <v>91.594342569392353</v>
      </c>
      <c r="M24" s="68">
        <v>2757604.0586715997</v>
      </c>
      <c r="N24" s="36">
        <v>2839588.8060507993</v>
      </c>
      <c r="O24" s="51">
        <f t="shared" si="10"/>
        <v>102.97304274416732</v>
      </c>
    </row>
    <row r="25" spans="2:16" ht="18" customHeight="1" x14ac:dyDescent="0.3">
      <c r="B25" s="10">
        <v>16</v>
      </c>
      <c r="C25" s="1" t="s">
        <v>47</v>
      </c>
      <c r="D25" s="11">
        <f t="shared" si="6"/>
        <v>1906864.5803827003</v>
      </c>
      <c r="E25" s="31">
        <f t="shared" si="7"/>
        <v>1847027.0484985064</v>
      </c>
      <c r="F25" s="51">
        <f t="shared" si="8"/>
        <v>96.861993636056482</v>
      </c>
      <c r="G25" s="68">
        <v>95343.229019135004</v>
      </c>
      <c r="H25" s="36">
        <v>92351.35242492531</v>
      </c>
      <c r="I25" s="51">
        <f t="shared" si="11"/>
        <v>96.861993636056482</v>
      </c>
      <c r="J25" s="68">
        <v>343235.62446888606</v>
      </c>
      <c r="K25" s="31">
        <v>332464.86872973118</v>
      </c>
      <c r="L25" s="51">
        <f t="shared" si="9"/>
        <v>96.861993636056496</v>
      </c>
      <c r="M25" s="68">
        <v>1468285.7268946792</v>
      </c>
      <c r="N25" s="36">
        <v>1422210.8273438499</v>
      </c>
      <c r="O25" s="51">
        <f t="shared" si="10"/>
        <v>96.861993636056482</v>
      </c>
    </row>
    <row r="26" spans="2:16" ht="18" customHeight="1" x14ac:dyDescent="0.3">
      <c r="B26" s="10">
        <v>17</v>
      </c>
      <c r="C26" s="1" t="s">
        <v>35</v>
      </c>
      <c r="D26" s="11">
        <f t="shared" si="6"/>
        <v>361177.74931400002</v>
      </c>
      <c r="E26" s="31">
        <f t="shared" si="7"/>
        <v>448194</v>
      </c>
      <c r="F26" s="51">
        <f t="shared" si="8"/>
        <v>124.09236196063395</v>
      </c>
      <c r="G26" s="68">
        <v>50328.128958100002</v>
      </c>
      <c r="H26" s="36">
        <v>54274</v>
      </c>
      <c r="I26" s="51">
        <f t="shared" si="11"/>
        <v>107.84028956289053</v>
      </c>
      <c r="J26" s="68">
        <v>114600.89785800003</v>
      </c>
      <c r="K26" s="31">
        <v>115966</v>
      </c>
      <c r="L26" s="51">
        <f t="shared" si="9"/>
        <v>101.19117927303802</v>
      </c>
      <c r="M26" s="68">
        <v>196248.72249790002</v>
      </c>
      <c r="N26" s="36">
        <v>277954</v>
      </c>
      <c r="O26" s="51">
        <f t="shared" si="10"/>
        <v>141.63353343763768</v>
      </c>
    </row>
    <row r="27" spans="2:16" ht="18" customHeight="1" x14ac:dyDescent="0.3">
      <c r="B27" s="10">
        <v>18</v>
      </c>
      <c r="C27" s="1" t="s">
        <v>36</v>
      </c>
      <c r="D27" s="11">
        <f t="shared" si="6"/>
        <v>581478.89939999999</v>
      </c>
      <c r="E27" s="31">
        <f t="shared" si="7"/>
        <v>327645.41579034552</v>
      </c>
      <c r="F27" s="51">
        <f t="shared" si="8"/>
        <v>56.346914071762022</v>
      </c>
      <c r="G27" s="68">
        <v>27100.710800000001</v>
      </c>
      <c r="H27" s="36">
        <v>11080.698092899995</v>
      </c>
      <c r="I27" s="51">
        <f t="shared" si="11"/>
        <v>40.887112425479238</v>
      </c>
      <c r="J27" s="68">
        <v>177547.94620000001</v>
      </c>
      <c r="K27" s="31">
        <v>38928.234615270005</v>
      </c>
      <c r="L27" s="51">
        <f t="shared" si="9"/>
        <v>21.925477285678678</v>
      </c>
      <c r="M27" s="68">
        <v>376830.24239999999</v>
      </c>
      <c r="N27" s="36">
        <v>277636.48308217549</v>
      </c>
      <c r="O27" s="51">
        <f t="shared" si="10"/>
        <v>73.676805055223852</v>
      </c>
    </row>
    <row r="28" spans="2:16" ht="18" customHeight="1" x14ac:dyDescent="0.3">
      <c r="B28" s="10">
        <v>19</v>
      </c>
      <c r="C28" s="1" t="s">
        <v>37</v>
      </c>
      <c r="D28" s="11">
        <f t="shared" si="6"/>
        <v>104869.44</v>
      </c>
      <c r="E28" s="31">
        <f t="shared" si="7"/>
        <v>117538.49</v>
      </c>
      <c r="F28" s="51">
        <f t="shared" si="8"/>
        <v>112.08078349612623</v>
      </c>
      <c r="G28" s="68">
        <v>0</v>
      </c>
      <c r="H28" s="36">
        <v>0</v>
      </c>
      <c r="I28" s="51">
        <v>0</v>
      </c>
      <c r="J28" s="68">
        <v>30850.879999999997</v>
      </c>
      <c r="K28" s="31">
        <v>13430.66</v>
      </c>
      <c r="L28" s="51">
        <f t="shared" si="9"/>
        <v>43.534122851600991</v>
      </c>
      <c r="M28" s="68">
        <v>74018.559999999998</v>
      </c>
      <c r="N28" s="36">
        <v>104107.83</v>
      </c>
      <c r="O28" s="51">
        <f t="shared" si="10"/>
        <v>140.65097997042903</v>
      </c>
    </row>
    <row r="29" spans="2:16" ht="18" customHeight="1" x14ac:dyDescent="0.3">
      <c r="B29" s="10">
        <v>20</v>
      </c>
      <c r="C29" s="1" t="s">
        <v>38</v>
      </c>
      <c r="D29" s="11">
        <f t="shared" si="6"/>
        <v>757860.38785545691</v>
      </c>
      <c r="E29" s="31">
        <f t="shared" si="7"/>
        <v>389558.07666257198</v>
      </c>
      <c r="F29" s="51">
        <f t="shared" si="8"/>
        <v>51.402353639951755</v>
      </c>
      <c r="G29" s="68">
        <v>56696.406732734991</v>
      </c>
      <c r="H29" s="36">
        <v>76903.257289858971</v>
      </c>
      <c r="I29" s="51">
        <f t="shared" si="11"/>
        <v>135.64044305731474</v>
      </c>
      <c r="J29" s="68">
        <v>189867.40511103004</v>
      </c>
      <c r="K29" s="31">
        <v>64525.830556564004</v>
      </c>
      <c r="L29" s="51">
        <f t="shared" si="9"/>
        <v>33.984680266120876</v>
      </c>
      <c r="M29" s="68">
        <v>511296.57601169194</v>
      </c>
      <c r="N29" s="36">
        <v>248128.98881614901</v>
      </c>
      <c r="O29" s="51">
        <f t="shared" si="10"/>
        <v>48.529366410322879</v>
      </c>
    </row>
    <row r="30" spans="2:16" ht="18" customHeight="1" x14ac:dyDescent="0.3">
      <c r="B30" s="10">
        <v>21</v>
      </c>
      <c r="C30" s="1" t="s">
        <v>39</v>
      </c>
      <c r="D30" s="11">
        <f t="shared" si="6"/>
        <v>2061017.5494900001</v>
      </c>
      <c r="E30" s="31">
        <f t="shared" si="7"/>
        <v>1296815.9934439999</v>
      </c>
      <c r="F30" s="51">
        <f t="shared" si="8"/>
        <v>62.92115240672733</v>
      </c>
      <c r="G30" s="68">
        <v>413201.26152</v>
      </c>
      <c r="H30" s="36">
        <v>126606.29771309999</v>
      </c>
      <c r="I30" s="51">
        <f t="shared" si="11"/>
        <v>30.640346364715036</v>
      </c>
      <c r="J30" s="68">
        <v>729692.83946000005</v>
      </c>
      <c r="K30" s="36">
        <v>318261.30987230001</v>
      </c>
      <c r="L30" s="51">
        <f t="shared" si="9"/>
        <v>43.61579183205707</v>
      </c>
      <c r="M30" s="68">
        <v>918123.4485099999</v>
      </c>
      <c r="N30" s="36">
        <v>851948.38585860003</v>
      </c>
      <c r="O30" s="51">
        <f t="shared" si="10"/>
        <v>92.792356762176837</v>
      </c>
      <c r="P30" s="7"/>
    </row>
    <row r="31" spans="2:16" ht="18" customHeight="1" x14ac:dyDescent="0.3">
      <c r="B31" s="65">
        <v>22</v>
      </c>
      <c r="C31" s="66" t="s">
        <v>40</v>
      </c>
      <c r="D31" s="67">
        <f t="shared" si="6"/>
        <v>129752</v>
      </c>
      <c r="E31" s="31">
        <f t="shared" si="7"/>
        <v>24699.3</v>
      </c>
      <c r="F31" s="51">
        <f t="shared" si="8"/>
        <v>19.035775941796658</v>
      </c>
      <c r="G31" s="68">
        <v>0</v>
      </c>
      <c r="H31" s="31">
        <v>0</v>
      </c>
      <c r="I31" s="51">
        <v>0</v>
      </c>
      <c r="J31" s="68">
        <v>39064</v>
      </c>
      <c r="K31" s="31">
        <v>2843</v>
      </c>
      <c r="L31" s="51">
        <f t="shared" si="9"/>
        <v>7.2778005324595538</v>
      </c>
      <c r="M31" s="68">
        <v>90688</v>
      </c>
      <c r="N31" s="31">
        <v>21856.3</v>
      </c>
      <c r="O31" s="51">
        <f t="shared" si="10"/>
        <v>24.100542519407199</v>
      </c>
      <c r="P31" s="7"/>
    </row>
    <row r="32" spans="2:16" ht="18" customHeight="1" thickBot="1" x14ac:dyDescent="0.35">
      <c r="B32" s="21">
        <v>23</v>
      </c>
      <c r="C32" s="60" t="s">
        <v>57</v>
      </c>
      <c r="D32" s="61">
        <f t="shared" si="6"/>
        <v>117039.907336</v>
      </c>
      <c r="E32" s="64">
        <f t="shared" si="7"/>
        <v>201340.68832369996</v>
      </c>
      <c r="F32" s="62">
        <f t="shared" si="8"/>
        <v>172.02738186188748</v>
      </c>
      <c r="G32" s="69">
        <v>0</v>
      </c>
      <c r="H32" s="63">
        <v>0</v>
      </c>
      <c r="I32" s="62">
        <v>0</v>
      </c>
      <c r="J32" s="69">
        <v>40492.876014099995</v>
      </c>
      <c r="K32" s="63">
        <v>165849.70009439994</v>
      </c>
      <c r="L32" s="62">
        <f t="shared" si="9"/>
        <v>409.57747737317931</v>
      </c>
      <c r="M32" s="63">
        <v>76547.031321900009</v>
      </c>
      <c r="N32" s="63">
        <v>35490.988229300012</v>
      </c>
      <c r="O32" s="62">
        <f t="shared" si="10"/>
        <v>46.364944030358608</v>
      </c>
      <c r="P32" s="7"/>
    </row>
    <row r="33" spans="2:16" ht="18" customHeight="1" thickBot="1" x14ac:dyDescent="0.35">
      <c r="B33" s="14"/>
      <c r="C33" s="15" t="s">
        <v>1</v>
      </c>
      <c r="D33" s="16">
        <f>SUM(D22:D32)</f>
        <v>12005855.935592387</v>
      </c>
      <c r="E33" s="49">
        <f t="shared" si="7"/>
        <v>9927269.7123383228</v>
      </c>
      <c r="F33" s="53">
        <f t="shared" si="8"/>
        <v>82.68689684096644</v>
      </c>
      <c r="G33" s="28">
        <v>1587948.0021573701</v>
      </c>
      <c r="H33" s="35">
        <v>983152.78856498434</v>
      </c>
      <c r="I33" s="53">
        <f t="shared" si="11"/>
        <v>61.913411977551078</v>
      </c>
      <c r="J33" s="28">
        <v>3564563.2187324157</v>
      </c>
      <c r="K33" s="35">
        <v>2707047.3903385657</v>
      </c>
      <c r="L33" s="53">
        <f t="shared" si="9"/>
        <v>75.943312664860272</v>
      </c>
      <c r="M33" s="35">
        <v>6853344.7147026015</v>
      </c>
      <c r="N33" s="49">
        <v>6237069.5334347729</v>
      </c>
      <c r="O33" s="53">
        <f t="shared" si="10"/>
        <v>91.007672794486425</v>
      </c>
      <c r="P33" s="7"/>
    </row>
    <row r="34" spans="2:16" ht="18" customHeight="1" x14ac:dyDescent="0.3">
      <c r="B34" s="21" t="s">
        <v>50</v>
      </c>
      <c r="C34" s="22" t="s">
        <v>49</v>
      </c>
      <c r="D34" s="98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  <c r="P34" s="7"/>
    </row>
    <row r="35" spans="2:16" ht="18" customHeight="1" x14ac:dyDescent="0.3">
      <c r="B35" s="10">
        <v>24</v>
      </c>
      <c r="C35" s="1" t="s">
        <v>43</v>
      </c>
      <c r="D35" s="11">
        <f>G35+J35+M35</f>
        <v>318063.53825510008</v>
      </c>
      <c r="E35" s="31">
        <f>H35+K35+N35</f>
        <v>199920.26691942397</v>
      </c>
      <c r="F35" s="51">
        <f>E35/D35*100</f>
        <v>62.855449579725061</v>
      </c>
      <c r="G35" s="11">
        <v>119.12030970000002</v>
      </c>
      <c r="H35" s="36">
        <v>0</v>
      </c>
      <c r="I35" s="51">
        <v>0</v>
      </c>
      <c r="J35" s="11">
        <v>51787.116053000005</v>
      </c>
      <c r="K35" s="31">
        <v>141615</v>
      </c>
      <c r="L35" s="51">
        <f>K35/J35*100</f>
        <v>273.45604620088955</v>
      </c>
      <c r="M35" s="11">
        <v>266157.30189240008</v>
      </c>
      <c r="N35" s="36">
        <v>58305.266919423972</v>
      </c>
      <c r="O35" s="51">
        <f>N35/M35*100</f>
        <v>21.906318746421299</v>
      </c>
    </row>
    <row r="36" spans="2:16" ht="18" customHeight="1" x14ac:dyDescent="0.3">
      <c r="B36" s="10">
        <v>25</v>
      </c>
      <c r="C36" s="1" t="s">
        <v>21</v>
      </c>
      <c r="D36" s="11">
        <f t="shared" ref="D36:D39" si="12">G36+J36+M36</f>
        <v>581860.04300000006</v>
      </c>
      <c r="E36" s="31">
        <f t="shared" ref="E36:E39" si="13">H36+K36+N36</f>
        <v>386449.35105890001</v>
      </c>
      <c r="F36" s="51">
        <f t="shared" ref="F36:F39" si="14">E36/D36*100</f>
        <v>66.416203640039257</v>
      </c>
      <c r="G36" s="11">
        <v>232255.88000000003</v>
      </c>
      <c r="H36" s="36">
        <v>97332.424687999941</v>
      </c>
      <c r="I36" s="51">
        <f t="shared" ref="I36:I39" si="15">H36/G36*100</f>
        <v>41.907410347587295</v>
      </c>
      <c r="J36" s="11">
        <v>242766.58100000003</v>
      </c>
      <c r="K36" s="31">
        <v>147599.79307749998</v>
      </c>
      <c r="L36" s="51">
        <f t="shared" ref="L36:L39" si="16">K36/J36*100</f>
        <v>60.799057460672465</v>
      </c>
      <c r="M36" s="11">
        <v>106837.58199999998</v>
      </c>
      <c r="N36" s="36">
        <v>141517.13329340008</v>
      </c>
      <c r="O36" s="51">
        <f t="shared" ref="O36:O39" si="17">N36/M36*100</f>
        <v>132.46006755693901</v>
      </c>
    </row>
    <row r="37" spans="2:16" ht="18" customHeight="1" x14ac:dyDescent="0.3">
      <c r="B37" s="10">
        <v>26</v>
      </c>
      <c r="C37" s="1" t="s">
        <v>44</v>
      </c>
      <c r="D37" s="11">
        <f t="shared" si="12"/>
        <v>176673.2485015</v>
      </c>
      <c r="E37" s="31">
        <f t="shared" si="13"/>
        <v>37054.832614400002</v>
      </c>
      <c r="F37" s="51">
        <f t="shared" si="14"/>
        <v>20.973652167880637</v>
      </c>
      <c r="G37" s="11">
        <v>0</v>
      </c>
      <c r="H37" s="36">
        <v>0</v>
      </c>
      <c r="I37" s="51">
        <v>0</v>
      </c>
      <c r="J37" s="11">
        <v>70529.971917699993</v>
      </c>
      <c r="K37" s="31">
        <v>15662.8326144</v>
      </c>
      <c r="L37" s="51">
        <f t="shared" si="16"/>
        <v>22.207342762984005</v>
      </c>
      <c r="M37" s="11">
        <v>106143.27658380001</v>
      </c>
      <c r="N37" s="36">
        <v>21392</v>
      </c>
      <c r="O37" s="51">
        <f t="shared" si="17"/>
        <v>20.153890748898295</v>
      </c>
    </row>
    <row r="38" spans="2:16" ht="18" customHeight="1" thickBot="1" x14ac:dyDescent="0.35">
      <c r="B38" s="10">
        <v>27</v>
      </c>
      <c r="C38" s="1" t="s">
        <v>45</v>
      </c>
      <c r="D38" s="11">
        <f t="shared" si="12"/>
        <v>98109.6016332</v>
      </c>
      <c r="E38" s="31">
        <f t="shared" si="13"/>
        <v>31453.8988608</v>
      </c>
      <c r="F38" s="52">
        <f t="shared" si="14"/>
        <v>32.059959817588428</v>
      </c>
      <c r="G38" s="11">
        <v>0</v>
      </c>
      <c r="H38" s="36">
        <v>0</v>
      </c>
      <c r="I38" s="52">
        <v>0</v>
      </c>
      <c r="J38" s="11">
        <v>5498.9913631999998</v>
      </c>
      <c r="K38" s="31">
        <v>3814.8988607999986</v>
      </c>
      <c r="L38" s="52">
        <f t="shared" si="16"/>
        <v>69.374519958875041</v>
      </c>
      <c r="M38" s="11">
        <v>92610.610270000005</v>
      </c>
      <c r="N38" s="36">
        <v>27639</v>
      </c>
      <c r="O38" s="51">
        <f t="shared" si="17"/>
        <v>29.844312567880028</v>
      </c>
    </row>
    <row r="39" spans="2:16" ht="18" customHeight="1" thickBot="1" x14ac:dyDescent="0.35">
      <c r="B39" s="14"/>
      <c r="C39" s="15" t="s">
        <v>1</v>
      </c>
      <c r="D39" s="16">
        <f t="shared" si="12"/>
        <v>1174706.4310801001</v>
      </c>
      <c r="E39" s="16">
        <f t="shared" si="13"/>
        <v>654877.92476552399</v>
      </c>
      <c r="F39" s="53">
        <f t="shared" si="14"/>
        <v>55.748219932991042</v>
      </c>
      <c r="G39" s="49">
        <v>232375</v>
      </c>
      <c r="H39" s="50">
        <v>97332</v>
      </c>
      <c r="I39" s="53">
        <f t="shared" si="15"/>
        <v>41.885745024206564</v>
      </c>
      <c r="J39" s="49">
        <v>370582.66033390001</v>
      </c>
      <c r="K39" s="50">
        <v>308692.52455269999</v>
      </c>
      <c r="L39" s="53">
        <f t="shared" si="16"/>
        <v>83.299235931482556</v>
      </c>
      <c r="M39" s="16">
        <v>571748.77074620011</v>
      </c>
      <c r="N39" s="35">
        <v>248853.40021282405</v>
      </c>
      <c r="O39" s="51">
        <f t="shared" si="17"/>
        <v>43.52495588019206</v>
      </c>
      <c r="P39" s="7"/>
    </row>
    <row r="40" spans="2:16" ht="18" customHeight="1" x14ac:dyDescent="0.3">
      <c r="B40" s="17" t="s">
        <v>51</v>
      </c>
      <c r="C40" s="9" t="s">
        <v>11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9"/>
    </row>
    <row r="41" spans="2:16" ht="18" customHeight="1" thickBot="1" x14ac:dyDescent="0.35">
      <c r="B41" s="10">
        <v>28</v>
      </c>
      <c r="C41" s="1" t="s">
        <v>41</v>
      </c>
      <c r="D41" s="12">
        <f>G41+J41+M41</f>
        <v>1220950</v>
      </c>
      <c r="E41" s="29">
        <f>H41+K41+N41</f>
        <v>804773</v>
      </c>
      <c r="F41" s="52">
        <f>E41/D41*100</f>
        <v>65.913673778615006</v>
      </c>
      <c r="G41" s="11">
        <v>870536</v>
      </c>
      <c r="H41" s="36">
        <v>603385</v>
      </c>
      <c r="I41" s="51">
        <f>H41/G41*100</f>
        <v>69.311895200198506</v>
      </c>
      <c r="J41" s="11">
        <v>201495</v>
      </c>
      <c r="K41" s="31">
        <v>140956</v>
      </c>
      <c r="L41" s="51">
        <f>K41/J41*100</f>
        <v>69.955085734137327</v>
      </c>
      <c r="M41" s="11">
        <v>148919</v>
      </c>
      <c r="N41" s="36">
        <v>60432</v>
      </c>
      <c r="O41" s="51">
        <f>N41/M41*100</f>
        <v>40.580449774709741</v>
      </c>
    </row>
    <row r="42" spans="2:16" ht="18" customHeight="1" thickBot="1" x14ac:dyDescent="0.35">
      <c r="B42" s="14"/>
      <c r="C42" s="15" t="s">
        <v>1</v>
      </c>
      <c r="D42" s="16">
        <f>SUM(D41:D41)</f>
        <v>1220950</v>
      </c>
      <c r="E42" s="16">
        <f>SUM(E41:E41)</f>
        <v>804773</v>
      </c>
      <c r="F42" s="53">
        <f>E42/D42*100</f>
        <v>65.913673778615006</v>
      </c>
      <c r="G42" s="16">
        <f>G41</f>
        <v>870536</v>
      </c>
      <c r="H42" s="16">
        <f>H41</f>
        <v>603385</v>
      </c>
      <c r="I42" s="51">
        <f>H42/G42*100</f>
        <v>69.311895200198506</v>
      </c>
      <c r="J42" s="16">
        <f>J41</f>
        <v>201495</v>
      </c>
      <c r="K42" s="16">
        <f>K41</f>
        <v>140956</v>
      </c>
      <c r="L42" s="51">
        <f>K42/J42*100</f>
        <v>69.955085734137327</v>
      </c>
      <c r="M42" s="50">
        <f>M41</f>
        <v>148919</v>
      </c>
      <c r="N42" s="50">
        <f>N41</f>
        <v>60432</v>
      </c>
      <c r="O42" s="51">
        <f>N42/M42*100</f>
        <v>40.580449774709741</v>
      </c>
    </row>
    <row r="43" spans="2:16" ht="18" customHeight="1" x14ac:dyDescent="0.3">
      <c r="B43" s="17" t="s">
        <v>52</v>
      </c>
      <c r="C43" s="9" t="s">
        <v>12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3"/>
    </row>
    <row r="44" spans="2:16" s="42" customFormat="1" ht="18" customHeight="1" thickBot="1" x14ac:dyDescent="0.35">
      <c r="B44" s="10">
        <v>29</v>
      </c>
      <c r="C44" s="1" t="s">
        <v>42</v>
      </c>
      <c r="D44" s="12">
        <f>G44+J44+M44</f>
        <v>1760349.0946223999</v>
      </c>
      <c r="E44" s="29">
        <f>H44+K44+N44</f>
        <v>1069030.6852485</v>
      </c>
      <c r="F44" s="52">
        <f>E44/D44*100</f>
        <v>60.728334426065089</v>
      </c>
      <c r="G44" s="11">
        <v>1007236.7046224001</v>
      </c>
      <c r="H44" s="36">
        <v>674194.6721346</v>
      </c>
      <c r="I44" s="51">
        <f>H44/G44*100</f>
        <v>66.935077826353321</v>
      </c>
      <c r="J44" s="11">
        <v>436124.20999999996</v>
      </c>
      <c r="K44" s="31">
        <v>280506.15400370001</v>
      </c>
      <c r="L44" s="51">
        <f>K44/J44*100</f>
        <v>64.31795061404641</v>
      </c>
      <c r="M44" s="11">
        <v>316988.18</v>
      </c>
      <c r="N44" s="36">
        <v>114329.85911019999</v>
      </c>
      <c r="O44" s="51">
        <f>N44/M44*100</f>
        <v>36.067546465044849</v>
      </c>
    </row>
    <row r="45" spans="2:16" ht="18" customHeight="1" thickBot="1" x14ac:dyDescent="0.35">
      <c r="B45" s="14"/>
      <c r="C45" s="15" t="s">
        <v>1</v>
      </c>
      <c r="D45" s="20">
        <f>SUM(D44:D44)</f>
        <v>1760349.0946223999</v>
      </c>
      <c r="E45" s="20">
        <f>SUM(E44:E44)</f>
        <v>1069030.6852485</v>
      </c>
      <c r="F45" s="53">
        <f>E45/D45*100</f>
        <v>60.728334426065089</v>
      </c>
      <c r="G45" s="20">
        <f>G44</f>
        <v>1007236.7046224001</v>
      </c>
      <c r="H45" s="20">
        <f>H44</f>
        <v>674194.6721346</v>
      </c>
      <c r="I45" s="51">
        <f>H45/G45*100</f>
        <v>66.935077826353321</v>
      </c>
      <c r="J45" s="20">
        <f>J44</f>
        <v>436124.20999999996</v>
      </c>
      <c r="K45" s="20">
        <f>K44</f>
        <v>280506.15400370001</v>
      </c>
      <c r="L45" s="51">
        <f>K45/J45*100</f>
        <v>64.31795061404641</v>
      </c>
      <c r="M45" s="44">
        <f>M44</f>
        <v>316988.18</v>
      </c>
      <c r="N45" s="44">
        <f>N44</f>
        <v>114329.85911019999</v>
      </c>
      <c r="O45" s="51">
        <f>N45/M45*100</f>
        <v>36.067546465044849</v>
      </c>
    </row>
    <row r="46" spans="2:16" ht="18" customHeight="1" thickBot="1" x14ac:dyDescent="0.35">
      <c r="B46" s="21"/>
      <c r="C46" s="22" t="s">
        <v>13</v>
      </c>
      <c r="D46" s="102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6" ht="18" customHeight="1" thickBot="1" x14ac:dyDescent="0.35">
      <c r="B47" s="14"/>
      <c r="C47" s="15" t="s">
        <v>53</v>
      </c>
      <c r="D47" s="44">
        <f>SUM(D20+D33+D39)</f>
        <v>49223828.891455397</v>
      </c>
      <c r="E47" s="43">
        <f>SUM(E20+E33+E39)</f>
        <v>29584698.967881445</v>
      </c>
      <c r="F47" s="53">
        <f>E47/D47*100</f>
        <v>60.102392751931887</v>
      </c>
      <c r="G47" s="44">
        <f>SUM(G20+G33+G39)</f>
        <v>10130667.330215368</v>
      </c>
      <c r="H47" s="43">
        <f>SUM(H20+H33+H39)</f>
        <v>6425665.4561743839</v>
      </c>
      <c r="I47" s="53">
        <f>H47/G47*100</f>
        <v>63.427859653523733</v>
      </c>
      <c r="J47" s="46">
        <f>J39+J33+J20</f>
        <v>15611240.730534617</v>
      </c>
      <c r="K47" s="44">
        <f>SUM(K20+K33+K39)</f>
        <v>7209672.2046756661</v>
      </c>
      <c r="L47" s="54">
        <f>K47/J47*100</f>
        <v>46.182570169288304</v>
      </c>
      <c r="M47" s="20">
        <f>SUM(M20+M33+M39)</f>
        <v>23481920.830705404</v>
      </c>
      <c r="N47" s="46">
        <f>SUM(N20+N33+N39)</f>
        <v>15949361.307031399</v>
      </c>
      <c r="O47" s="53">
        <f>N47/M47*100</f>
        <v>67.921876672779305</v>
      </c>
    </row>
    <row r="48" spans="2:16" ht="18" customHeight="1" thickBot="1" x14ac:dyDescent="0.35">
      <c r="B48" s="21"/>
      <c r="C48" s="22" t="s">
        <v>54</v>
      </c>
      <c r="D48" s="44">
        <f>SUM(D42)</f>
        <v>1220950</v>
      </c>
      <c r="E48" s="45">
        <f>SUM(E42)</f>
        <v>804773</v>
      </c>
      <c r="F48" s="53">
        <f t="shared" ref="F48:F49" si="18">E48/D48*100</f>
        <v>65.913673778615006</v>
      </c>
      <c r="G48" s="44">
        <f>SUM(G42)</f>
        <v>870536</v>
      </c>
      <c r="H48" s="45">
        <f>SUM(H42)</f>
        <v>603385</v>
      </c>
      <c r="I48" s="53">
        <f t="shared" ref="I48:I49" si="19">H48/G48*100</f>
        <v>69.311895200198506</v>
      </c>
      <c r="J48" s="47">
        <f>SUM(J42)</f>
        <v>201495</v>
      </c>
      <c r="K48" s="44">
        <f>SUM(K42)</f>
        <v>140956</v>
      </c>
      <c r="L48" s="54">
        <f t="shared" ref="L48:L49" si="20">K48/J48*100</f>
        <v>69.955085734137327</v>
      </c>
      <c r="M48" s="48">
        <f>SUM(M42)</f>
        <v>148919</v>
      </c>
      <c r="N48" s="44">
        <f>SUM(N42)</f>
        <v>60432</v>
      </c>
      <c r="O48" s="53">
        <f t="shared" ref="O48:O49" si="21">N48/M48*100</f>
        <v>40.580449774709741</v>
      </c>
    </row>
    <row r="49" spans="2:15" ht="18" thickBot="1" x14ac:dyDescent="0.35">
      <c r="B49" s="14"/>
      <c r="C49" s="15" t="s">
        <v>55</v>
      </c>
      <c r="D49" s="44">
        <f>SUM(D47:D48)</f>
        <v>50444778.891455397</v>
      </c>
      <c r="E49" s="43">
        <f>SUM(E47:E48)</f>
        <v>30389471.967881445</v>
      </c>
      <c r="F49" s="53">
        <f t="shared" si="18"/>
        <v>60.243047220549862</v>
      </c>
      <c r="G49" s="44">
        <f>SUM(G47:G48)</f>
        <v>11001203.330215368</v>
      </c>
      <c r="H49" s="43">
        <f>SUM(H47:H48)</f>
        <v>7029050.4561743839</v>
      </c>
      <c r="I49" s="53">
        <f t="shared" si="19"/>
        <v>63.893469152312974</v>
      </c>
      <c r="J49" s="46">
        <f>SUM(J47:J48)</f>
        <v>15812735.730534617</v>
      </c>
      <c r="K49" s="44">
        <f>SUM(K47:K48)</f>
        <v>7350628.2046756661</v>
      </c>
      <c r="L49" s="54">
        <f t="shared" si="20"/>
        <v>46.485493275407741</v>
      </c>
      <c r="M49" s="46">
        <f t="shared" ref="M49:N49" si="22">SUM(M47:M48)</f>
        <v>23630839.830705404</v>
      </c>
      <c r="N49" s="44">
        <f t="shared" si="22"/>
        <v>16009793.307031399</v>
      </c>
      <c r="O49" s="53">
        <f t="shared" si="21"/>
        <v>67.749573953899926</v>
      </c>
    </row>
    <row r="50" spans="2:15" ht="18" thickBot="1" x14ac:dyDescent="0.35">
      <c r="B50" s="21"/>
      <c r="C50" s="22" t="s">
        <v>14</v>
      </c>
      <c r="D50" s="99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1"/>
    </row>
    <row r="51" spans="2:15" ht="18" thickBot="1" x14ac:dyDescent="0.35">
      <c r="B51" s="14"/>
      <c r="C51" s="15" t="s">
        <v>56</v>
      </c>
      <c r="D51" s="46">
        <f>D49+D44</f>
        <v>52205127.9860778</v>
      </c>
      <c r="E51" s="44">
        <f>E49+E44</f>
        <v>31458502.653129946</v>
      </c>
      <c r="F51" s="54">
        <f>E51/D51*100</f>
        <v>60.259411032416935</v>
      </c>
      <c r="G51" s="20">
        <f t="shared" ref="G51:H51" si="23">G49+G44</f>
        <v>12008440.034837769</v>
      </c>
      <c r="H51" s="43">
        <f t="shared" si="23"/>
        <v>7703245.1283089835</v>
      </c>
      <c r="I51" s="53">
        <f>H51/G51*100</f>
        <v>64.148591373742519</v>
      </c>
      <c r="J51" s="46">
        <f t="shared" ref="J51:K51" si="24">J49+J44</f>
        <v>16248859.940534618</v>
      </c>
      <c r="K51" s="44">
        <f t="shared" si="24"/>
        <v>7631134.3586793663</v>
      </c>
      <c r="L51" s="54">
        <f>K51/J51*100</f>
        <v>46.964121708272216</v>
      </c>
      <c r="M51" s="20">
        <f t="shared" ref="M51:N51" si="25">M49+M44</f>
        <v>23947828.010705404</v>
      </c>
      <c r="N51" s="46">
        <f t="shared" si="25"/>
        <v>16124123.166141599</v>
      </c>
      <c r="O51" s="53">
        <f>N51/M51*100</f>
        <v>67.330211152901327</v>
      </c>
    </row>
    <row r="52" spans="2:15" x14ac:dyDescent="0.25">
      <c r="B52" s="4"/>
      <c r="C52" s="23"/>
      <c r="D52" s="41"/>
      <c r="E52" s="41"/>
      <c r="F52" s="58"/>
      <c r="G52" s="78"/>
      <c r="H52" s="78"/>
      <c r="I52" s="78"/>
      <c r="J52" s="78"/>
      <c r="K52" s="78"/>
      <c r="L52" s="78"/>
    </row>
    <row r="53" spans="2:15" x14ac:dyDescent="0.25">
      <c r="N53" s="27" t="s">
        <v>48</v>
      </c>
    </row>
    <row r="64" spans="2:15" x14ac:dyDescent="0.25">
      <c r="K64" s="24" t="s">
        <v>5</v>
      </c>
    </row>
  </sheetData>
  <mergeCells count="18">
    <mergeCell ref="D43:O43"/>
    <mergeCell ref="M5:O5"/>
    <mergeCell ref="B4:O4"/>
    <mergeCell ref="B3:O3"/>
    <mergeCell ref="I2:O2"/>
    <mergeCell ref="G52:L52"/>
    <mergeCell ref="B5:B6"/>
    <mergeCell ref="C5:C6"/>
    <mergeCell ref="G5:I5"/>
    <mergeCell ref="J5:L5"/>
    <mergeCell ref="D5:E5"/>
    <mergeCell ref="F5:F6"/>
    <mergeCell ref="D7:O7"/>
    <mergeCell ref="F21:O21"/>
    <mergeCell ref="D40:O40"/>
    <mergeCell ref="D34:O34"/>
    <mergeCell ref="D50:O50"/>
    <mergeCell ref="D46:O46"/>
  </mergeCells>
  <phoneticPr fontId="0" type="noConversion"/>
  <pageMargins left="0.44" right="0.24" top="0.65" bottom="0.75" header="0.17" footer="0.26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2022-02-02T13:15:09Z</cp:lastPrinted>
  <dcterms:created xsi:type="dcterms:W3CDTF">2005-03-03T05:09:12Z</dcterms:created>
  <dcterms:modified xsi:type="dcterms:W3CDTF">2022-02-14T06:48:25Z</dcterms:modified>
</cp:coreProperties>
</file>