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240" yWindow="132" windowWidth="11340" windowHeight="6288"/>
  </bookViews>
  <sheets>
    <sheet name="Sheet1" sheetId="2" r:id="rId1"/>
  </sheets>
  <definedNames>
    <definedName name="_xlnm.Print_Area" localSheetId="0">Sheet1!$A$1:$X$53</definedName>
  </definedNames>
  <calcPr calcId="162913"/>
</workbook>
</file>

<file path=xl/calcChain.xml><?xml version="1.0" encoding="utf-8"?>
<calcChain xmlns="http://schemas.openxmlformats.org/spreadsheetml/2006/main">
  <c r="R46" i="2" l="1"/>
  <c r="Q46" i="2"/>
  <c r="F43" i="2"/>
  <c r="E43" i="2"/>
  <c r="T43" i="2" l="1"/>
  <c r="S43" i="2"/>
  <c r="M49" i="2"/>
  <c r="M50" i="2" s="1"/>
  <c r="M52" i="2" s="1"/>
  <c r="M48" i="2"/>
  <c r="L48" i="2"/>
  <c r="M43" i="2"/>
  <c r="L43" i="2"/>
  <c r="L49" i="2" s="1"/>
  <c r="L50" i="2" s="1"/>
  <c r="L52" i="2" s="1"/>
  <c r="W21" i="2" l="1"/>
  <c r="W34" i="2"/>
  <c r="W40" i="2"/>
  <c r="W44" i="2"/>
  <c r="W47" i="2"/>
  <c r="W51" i="2"/>
  <c r="V9" i="2" l="1"/>
  <c r="V10" i="2"/>
  <c r="V11" i="2"/>
  <c r="V12" i="2"/>
  <c r="V13" i="2"/>
  <c r="V14" i="2"/>
  <c r="V15" i="2"/>
  <c r="V16" i="2"/>
  <c r="V17" i="2"/>
  <c r="V18" i="2"/>
  <c r="V19" i="2"/>
  <c r="V22" i="2"/>
  <c r="V23" i="2"/>
  <c r="V24" i="2"/>
  <c r="V25" i="2"/>
  <c r="V26" i="2"/>
  <c r="V27" i="2"/>
  <c r="V28" i="2"/>
  <c r="V29" i="2"/>
  <c r="V30" i="2"/>
  <c r="V31" i="2"/>
  <c r="V32" i="2"/>
  <c r="W32" i="2" s="1"/>
  <c r="V35" i="2"/>
  <c r="V36" i="2"/>
  <c r="V37" i="2"/>
  <c r="V38" i="2"/>
  <c r="V39" i="2"/>
  <c r="V41" i="2"/>
  <c r="V43" i="2"/>
  <c r="V45" i="2"/>
  <c r="V49" i="2"/>
  <c r="V8" i="2"/>
  <c r="U9" i="2"/>
  <c r="U10" i="2"/>
  <c r="U11" i="2"/>
  <c r="U12" i="2"/>
  <c r="U13" i="2"/>
  <c r="U14" i="2"/>
  <c r="U15" i="2"/>
  <c r="U16" i="2"/>
  <c r="U17" i="2"/>
  <c r="U18" i="2"/>
  <c r="U19" i="2"/>
  <c r="U22" i="2"/>
  <c r="U23" i="2"/>
  <c r="U24" i="2"/>
  <c r="U25" i="2"/>
  <c r="W25" i="2" s="1"/>
  <c r="U26" i="2"/>
  <c r="U27" i="2"/>
  <c r="U28" i="2"/>
  <c r="U29" i="2"/>
  <c r="U30" i="2"/>
  <c r="U31" i="2"/>
  <c r="W31" i="2" s="1"/>
  <c r="U35" i="2"/>
  <c r="W35" i="2" s="1"/>
  <c r="U36" i="2"/>
  <c r="U37" i="2"/>
  <c r="W37" i="2" s="1"/>
  <c r="U38" i="2"/>
  <c r="U41" i="2"/>
  <c r="U45" i="2"/>
  <c r="U8" i="2"/>
  <c r="W30" i="2" l="1"/>
  <c r="W24" i="2"/>
  <c r="W29" i="2"/>
  <c r="W23" i="2"/>
  <c r="W38" i="2"/>
  <c r="W28" i="2"/>
  <c r="W22" i="2"/>
  <c r="W8" i="2"/>
  <c r="W16" i="2"/>
  <c r="W10" i="2"/>
  <c r="W15" i="2"/>
  <c r="W9" i="2"/>
  <c r="W45" i="2"/>
  <c r="W41" i="2"/>
  <c r="W36" i="2"/>
  <c r="W27" i="2"/>
  <c r="W26" i="2"/>
  <c r="W14" i="2"/>
  <c r="W19" i="2"/>
  <c r="W18" i="2"/>
  <c r="W12" i="2"/>
  <c r="W13" i="2"/>
  <c r="W17" i="2"/>
  <c r="W11" i="2"/>
  <c r="V20" i="2"/>
  <c r="V46" i="2" l="1"/>
  <c r="F52" i="2"/>
  <c r="E52" i="2" l="1"/>
  <c r="S52" i="2" l="1"/>
  <c r="O32" i="2"/>
  <c r="V33" i="2" l="1"/>
  <c r="O52" i="2"/>
  <c r="O49" i="2"/>
  <c r="O50" i="2"/>
  <c r="O48" i="2"/>
  <c r="O46" i="2"/>
  <c r="O45" i="2"/>
  <c r="O43" i="2"/>
  <c r="O41" i="2"/>
  <c r="O36" i="2"/>
  <c r="O37" i="2"/>
  <c r="O38" i="2"/>
  <c r="O39" i="2"/>
  <c r="O35" i="2"/>
  <c r="O23" i="2"/>
  <c r="O24" i="2"/>
  <c r="O25" i="2"/>
  <c r="O26" i="2"/>
  <c r="O27" i="2"/>
  <c r="O28" i="2"/>
  <c r="P28" i="2" s="1"/>
  <c r="O29" i="2"/>
  <c r="O30" i="2"/>
  <c r="O31" i="2"/>
  <c r="O33" i="2"/>
  <c r="O22" i="2"/>
  <c r="O9" i="2"/>
  <c r="O10" i="2"/>
  <c r="O11" i="2"/>
  <c r="O12" i="2"/>
  <c r="O13" i="2"/>
  <c r="P13" i="2" s="1"/>
  <c r="O14" i="2"/>
  <c r="O15" i="2"/>
  <c r="O16" i="2"/>
  <c r="O17" i="2"/>
  <c r="O18" i="2"/>
  <c r="O19" i="2"/>
  <c r="O20" i="2"/>
  <c r="O8" i="2"/>
  <c r="N49" i="2"/>
  <c r="N45" i="2"/>
  <c r="N41" i="2"/>
  <c r="N36" i="2"/>
  <c r="N37" i="2"/>
  <c r="N38" i="2"/>
  <c r="N35" i="2"/>
  <c r="N23" i="2"/>
  <c r="N24" i="2"/>
  <c r="N25" i="2"/>
  <c r="N26" i="2"/>
  <c r="N27" i="2"/>
  <c r="N29" i="2"/>
  <c r="N30" i="2"/>
  <c r="N31" i="2"/>
  <c r="N22" i="2"/>
  <c r="N20" i="2"/>
  <c r="N9" i="2"/>
  <c r="N10" i="2"/>
  <c r="N11" i="2"/>
  <c r="N12" i="2"/>
  <c r="N14" i="2"/>
  <c r="N15" i="2"/>
  <c r="N16" i="2"/>
  <c r="N17" i="2"/>
  <c r="N18" i="2"/>
  <c r="N19" i="2"/>
  <c r="N8" i="2"/>
  <c r="G49" i="2"/>
  <c r="G45" i="2"/>
  <c r="G41" i="2"/>
  <c r="G39" i="2"/>
  <c r="G36" i="2"/>
  <c r="G24" i="2"/>
  <c r="G25" i="2"/>
  <c r="G26" i="2"/>
  <c r="G27" i="2"/>
  <c r="G29" i="2"/>
  <c r="G30" i="2"/>
  <c r="G33" i="2"/>
  <c r="G22" i="2"/>
  <c r="G9" i="2"/>
  <c r="G10" i="2"/>
  <c r="G11" i="2"/>
  <c r="G12" i="2"/>
  <c r="G13" i="2"/>
  <c r="G14" i="2"/>
  <c r="G15" i="2"/>
  <c r="G16" i="2"/>
  <c r="G17" i="2"/>
  <c r="G18" i="2"/>
  <c r="G19" i="2"/>
  <c r="H52" i="2"/>
  <c r="H49" i="2"/>
  <c r="H50" i="2"/>
  <c r="H48" i="2"/>
  <c r="H46" i="2"/>
  <c r="H45" i="2"/>
  <c r="H43" i="2"/>
  <c r="H41" i="2"/>
  <c r="I37" i="2"/>
  <c r="I38" i="2"/>
  <c r="H39" i="2"/>
  <c r="H36" i="2"/>
  <c r="H24" i="2"/>
  <c r="H25" i="2"/>
  <c r="H26" i="2"/>
  <c r="H27" i="2"/>
  <c r="I28" i="2"/>
  <c r="H29" i="2"/>
  <c r="H30" i="2"/>
  <c r="H33" i="2"/>
  <c r="H22" i="2"/>
  <c r="H9" i="2"/>
  <c r="H10" i="2"/>
  <c r="H11" i="2"/>
  <c r="H12" i="2"/>
  <c r="H13" i="2"/>
  <c r="H14" i="2"/>
  <c r="H15" i="2"/>
  <c r="H16" i="2"/>
  <c r="H17" i="2"/>
  <c r="H18" i="2"/>
  <c r="H19" i="2"/>
  <c r="H20" i="2"/>
  <c r="H8" i="2"/>
  <c r="I35" i="2"/>
  <c r="P8" i="2" l="1"/>
  <c r="V48" i="2"/>
  <c r="P22" i="2"/>
  <c r="P18" i="2"/>
  <c r="P49" i="2"/>
  <c r="I49" i="2"/>
  <c r="P41" i="2"/>
  <c r="I9" i="2"/>
  <c r="I26" i="2"/>
  <c r="P15" i="2"/>
  <c r="P35" i="2"/>
  <c r="I45" i="2"/>
  <c r="P31" i="2"/>
  <c r="I16" i="2"/>
  <c r="I10" i="2"/>
  <c r="P26" i="2"/>
  <c r="P27" i="2"/>
  <c r="P45" i="2"/>
  <c r="I12" i="2"/>
  <c r="P12" i="2"/>
  <c r="P38" i="2"/>
  <c r="P20" i="2"/>
  <c r="I18" i="2"/>
  <c r="I14" i="2"/>
  <c r="I22" i="2"/>
  <c r="P23" i="2"/>
  <c r="I39" i="2"/>
  <c r="P9" i="2"/>
  <c r="P29" i="2"/>
  <c r="P10" i="2"/>
  <c r="I25" i="2"/>
  <c r="P30" i="2"/>
  <c r="P17" i="2"/>
  <c r="P11" i="2"/>
  <c r="P19" i="2"/>
  <c r="I29" i="2"/>
  <c r="P14" i="2"/>
  <c r="P25" i="2"/>
  <c r="I17" i="2"/>
  <c r="I11" i="2"/>
  <c r="P24" i="2"/>
  <c r="I15" i="2"/>
  <c r="I33" i="2"/>
  <c r="P16" i="2"/>
  <c r="P37" i="2"/>
  <c r="P36" i="2"/>
  <c r="I24" i="2"/>
  <c r="I36" i="2"/>
  <c r="I30" i="2"/>
  <c r="I27" i="2"/>
  <c r="I41" i="2"/>
  <c r="I19" i="2"/>
  <c r="I13" i="2"/>
  <c r="T52" i="2" l="1"/>
  <c r="V52" i="2" s="1"/>
  <c r="V50" i="2"/>
  <c r="R43" i="2"/>
  <c r="Q43" i="2"/>
  <c r="R33" i="2"/>
  <c r="Q33" i="2"/>
  <c r="K46" i="2"/>
  <c r="J46" i="2"/>
  <c r="K43" i="2"/>
  <c r="J43" i="2"/>
  <c r="K33" i="2"/>
  <c r="J33" i="2"/>
  <c r="D43" i="2"/>
  <c r="C43" i="2"/>
  <c r="D20" i="2"/>
  <c r="C20" i="2"/>
  <c r="U20" i="2" l="1"/>
  <c r="W20" i="2" s="1"/>
  <c r="U43" i="2"/>
  <c r="W43" i="2" s="1"/>
  <c r="U39" i="2"/>
  <c r="W39" i="2" s="1"/>
  <c r="U33" i="2"/>
  <c r="W33" i="2" s="1"/>
  <c r="N43" i="2"/>
  <c r="P43" i="2" s="1"/>
  <c r="N46" i="2"/>
  <c r="P46" i="2" s="1"/>
  <c r="G43" i="2"/>
  <c r="I43" i="2" s="1"/>
  <c r="N33" i="2"/>
  <c r="P33" i="2" s="1"/>
  <c r="G20" i="2"/>
  <c r="I20" i="2" s="1"/>
  <c r="N39" i="2"/>
  <c r="P39" i="2" s="1"/>
  <c r="G8" i="2"/>
  <c r="I8" i="2" s="1"/>
  <c r="C46" i="2" l="1"/>
  <c r="D46" i="2"/>
  <c r="U49" i="2" l="1"/>
  <c r="W49" i="2" s="1"/>
  <c r="U46" i="2"/>
  <c r="W46" i="2" s="1"/>
  <c r="G46" i="2"/>
  <c r="I46" i="2" s="1"/>
  <c r="U48" i="2"/>
  <c r="W48" i="2" s="1"/>
  <c r="N48" i="2" l="1"/>
  <c r="P48" i="2" s="1"/>
  <c r="U50" i="2"/>
  <c r="W50" i="2" s="1"/>
  <c r="U52" i="2" l="1"/>
  <c r="W52" i="2" s="1"/>
  <c r="N52" i="2"/>
  <c r="P52" i="2" s="1"/>
  <c r="N50" i="2"/>
  <c r="P50" i="2" s="1"/>
  <c r="G48" i="2"/>
  <c r="I48" i="2" s="1"/>
  <c r="G52" i="2" l="1"/>
  <c r="I52" i="2" s="1"/>
  <c r="G50" i="2"/>
  <c r="I50" i="2" s="1"/>
</calcChain>
</file>

<file path=xl/sharedStrings.xml><?xml version="1.0" encoding="utf-8"?>
<sst xmlns="http://schemas.openxmlformats.org/spreadsheetml/2006/main" count="77" uniqueCount="59">
  <si>
    <t>BANK NAME</t>
  </si>
  <si>
    <t>TOTAL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</si>
  <si>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</si>
  <si>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</si>
  <si>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</si>
  <si>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</si>
  <si>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</si>
  <si>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</si>
  <si>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</si>
  <si>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</si>
  <si>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</si>
  <si>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</si>
  <si>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</si>
  <si>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</si>
  <si>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</si>
  <si>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</si>
  <si>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</si>
  <si>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</si>
  <si>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</si>
  <si>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</si>
  <si>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</si>
  <si>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</si>
  <si>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</si>
  <si>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</si>
  <si>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</si>
  <si>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</si>
  <si>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</si>
  <si>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</si>
  <si>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</si>
  <si>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</si>
  <si>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</si>
  <si>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</si>
  <si>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</si>
  <si>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</si>
  <si>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</si>
  <si>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</si>
  <si>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</si>
  <si>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</si>
  <si>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</si>
  <si>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</si>
  <si>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</si>
  <si>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</si>
  <si>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</si>
  <si>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</si>
  <si>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</si>
  <si>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</si>
  <si>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</si>
  <si>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</si>
  <si>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YOY</t>
  </si>
  <si>
    <t>Deposits</t>
  </si>
  <si>
    <t>Advances</t>
  </si>
  <si>
    <t>Semi-Urban</t>
  </si>
  <si>
    <t>Urban</t>
  </si>
  <si>
    <t>Amount in Lakhs</t>
  </si>
  <si>
    <t>Rural Area</t>
  </si>
  <si>
    <t>SLBC Punjab</t>
  </si>
  <si>
    <t xml:space="preserve">                                                Bank  Wise Y-o-Y CD Ratio Comparision</t>
  </si>
  <si>
    <t>RBL Bank</t>
  </si>
  <si>
    <t>Annexure-12.1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</si>
</sst>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5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1" fontId="4" fillId="0" borderId="7" xfId="0" applyNumberFormat="1" applyFont="1" applyFill="1" applyBorder="1" applyAlignment="1">
      <alignment vertical="center"/>
    </xf>
    <xf numFmtId="1" fontId="4" fillId="0" borderId="14" xfId="0" applyNumberFormat="1" applyFont="1" applyFill="1" applyBorder="1" applyAlignment="1">
      <alignment vertical="center"/>
    </xf>
    <xf numFmtId="10" fontId="4" fillId="0" borderId="7" xfId="0" applyNumberFormat="1" applyFont="1" applyFill="1" applyBorder="1" applyAlignment="1">
      <alignment horizontal="center"/>
    </xf>
    <xf numFmtId="9" fontId="4" fillId="0" borderId="8" xfId="1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/>
    </xf>
    <xf numFmtId="0" fontId="9" fillId="0" borderId="0" xfId="0" applyFont="1"/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vertical="center"/>
    </xf>
    <xf numFmtId="9" fontId="4" fillId="0" borderId="11" xfId="1" applyFont="1" applyFill="1" applyBorder="1" applyAlignment="1">
      <alignment horizontal="right" vertical="center" wrapText="1"/>
    </xf>
    <xf numFmtId="9" fontId="4" fillId="0" borderId="12" xfId="1" applyFont="1" applyFill="1" applyBorder="1" applyAlignment="1">
      <alignment horizontal="right" vertical="center" wrapText="1"/>
    </xf>
    <xf numFmtId="9" fontId="4" fillId="0" borderId="5" xfId="1" applyFont="1" applyFill="1" applyBorder="1" applyAlignment="1">
      <alignment horizontal="right" vertical="center" wrapText="1"/>
    </xf>
    <xf numFmtId="1" fontId="4" fillId="0" borderId="6" xfId="0" applyNumberFormat="1" applyFont="1" applyFill="1" applyBorder="1" applyAlignment="1">
      <alignment horizontal="right"/>
    </xf>
    <xf numFmtId="1" fontId="4" fillId="0" borderId="14" xfId="0" applyNumberFormat="1" applyFont="1" applyFill="1" applyBorder="1" applyAlignment="1">
      <alignment horizontal="right"/>
    </xf>
    <xf numFmtId="9" fontId="4" fillId="0" borderId="24" xfId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vertical="center"/>
    </xf>
    <xf numFmtId="1" fontId="8" fillId="0" borderId="1" xfId="1" applyNumberFormat="1" applyFont="1" applyFill="1" applyBorder="1" applyAlignment="1">
      <alignment horizontal="right" vertical="center" wrapText="1"/>
    </xf>
    <xf numFmtId="1" fontId="8" fillId="0" borderId="9" xfId="0" applyNumberFormat="1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1" fontId="8" fillId="0" borderId="1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1" fontId="8" fillId="0" borderId="23" xfId="0" applyNumberFormat="1" applyFont="1" applyFill="1" applyBorder="1" applyAlignment="1">
      <alignment vertical="center"/>
    </xf>
    <xf numFmtId="0" fontId="3" fillId="0" borderId="0" xfId="0" applyFont="1"/>
    <xf numFmtId="1" fontId="8" fillId="0" borderId="25" xfId="0" applyNumberFormat="1" applyFont="1" applyFill="1" applyBorder="1" applyAlignment="1">
      <alignment vertical="center"/>
    </xf>
    <xf numFmtId="0" fontId="7" fillId="0" borderId="3" xfId="0" applyFont="1" applyFill="1" applyBorder="1"/>
    <xf numFmtId="0" fontId="7" fillId="0" borderId="4" xfId="0" applyFont="1" applyFill="1" applyBorder="1"/>
    <xf numFmtId="9" fontId="7" fillId="0" borderId="3" xfId="1" quotePrefix="1" applyFont="1" applyFill="1" applyBorder="1"/>
    <xf numFmtId="9" fontId="7" fillId="0" borderId="4" xfId="1" quotePrefix="1" applyFont="1" applyFill="1" applyBorder="1"/>
    <xf numFmtId="9" fontId="7" fillId="0" borderId="5" xfId="1" applyFont="1" applyFill="1" applyBorder="1"/>
    <xf numFmtId="0" fontId="2" fillId="0" borderId="3" xfId="0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0" fontId="4" fillId="0" borderId="2" xfId="1" applyNumberFormat="1" applyFont="1" applyFill="1" applyBorder="1" applyAlignment="1">
      <alignment vertical="center"/>
    </xf>
    <xf numFmtId="10" fontId="4" fillId="0" borderId="9" xfId="1" applyNumberFormat="1" applyFont="1" applyFill="1" applyBorder="1" applyAlignment="1">
      <alignment vertical="center"/>
    </xf>
    <xf numFmtId="10" fontId="4" fillId="0" borderId="6" xfId="1" applyNumberFormat="1" applyFont="1" applyFill="1" applyBorder="1"/>
    <xf numFmtId="10" fontId="4" fillId="0" borderId="3" xfId="1" applyNumberFormat="1" applyFont="1" applyFill="1" applyBorder="1"/>
    <xf numFmtId="10" fontId="4" fillId="0" borderId="6" xfId="1" applyNumberFormat="1" applyFont="1" applyFill="1" applyBorder="1" applyAlignment="1">
      <alignment vertical="center"/>
    </xf>
    <xf numFmtId="10" fontId="4" fillId="0" borderId="22" xfId="1" applyNumberFormat="1" applyFont="1" applyFill="1" applyBorder="1"/>
    <xf numFmtId="9" fontId="8" fillId="0" borderId="13" xfId="1" applyFont="1" applyFill="1" applyBorder="1" applyAlignment="1">
      <alignment horizontal="right" vertical="center" wrapText="1"/>
    </xf>
    <xf numFmtId="1" fontId="4" fillId="0" borderId="7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/>
    </xf>
    <xf numFmtId="10" fontId="4" fillId="0" borderId="14" xfId="0" applyNumberFormat="1" applyFont="1" applyFill="1" applyBorder="1"/>
    <xf numFmtId="10" fontId="4" fillId="0" borderId="25" xfId="0" applyNumberFormat="1" applyFont="1" applyFill="1" applyBorder="1"/>
    <xf numFmtId="1" fontId="4" fillId="0" borderId="6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vertical="center" wrapText="1"/>
    </xf>
    <xf numFmtId="1" fontId="8" fillId="0" borderId="25" xfId="0" applyNumberFormat="1" applyFont="1" applyFill="1" applyBorder="1" applyAlignment="1">
      <alignment vertical="center" wrapText="1"/>
    </xf>
    <xf numFmtId="1" fontId="8" fillId="0" borderId="22" xfId="0" applyNumberFormat="1" applyFont="1" applyFill="1" applyBorder="1" applyAlignment="1">
      <alignment vertical="center"/>
    </xf>
    <xf numFmtId="9" fontId="8" fillId="0" borderId="39" xfId="1" applyFont="1" applyFill="1" applyBorder="1" applyAlignment="1">
      <alignment horizontal="right" vertical="center" wrapText="1"/>
    </xf>
    <xf numFmtId="1" fontId="8" fillId="0" borderId="3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/>
    <xf numFmtId="1" fontId="4" fillId="0" borderId="7" xfId="0" applyNumberFormat="1" applyFont="1" applyFill="1" applyBorder="1" applyAlignment="1"/>
    <xf numFmtId="1" fontId="8" fillId="0" borderId="25" xfId="0" applyNumberFormat="1" applyFont="1" applyFill="1" applyBorder="1" applyAlignment="1">
      <alignment wrapText="1"/>
    </xf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8" fillId="0" borderId="10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9" fontId="4" fillId="0" borderId="17" xfId="1" applyFont="1" applyFill="1" applyBorder="1" applyAlignment="1">
      <alignment horizontal="right" vertical="center" wrapText="1"/>
    </xf>
    <xf numFmtId="0" fontId="3" fillId="0" borderId="15" xfId="0" applyFont="1" applyBorder="1"/>
    <xf numFmtId="10" fontId="4" fillId="0" borderId="17" xfId="1" applyNumberFormat="1" applyFont="1" applyFill="1" applyBorder="1" applyAlignment="1">
      <alignment vertical="center"/>
    </xf>
    <xf numFmtId="10" fontId="4" fillId="0" borderId="19" xfId="0" applyNumberFormat="1" applyFont="1" applyFill="1" applyBorder="1" applyAlignment="1">
      <alignment vertical="center"/>
    </xf>
    <xf numFmtId="10" fontId="4" fillId="0" borderId="13" xfId="0" applyNumberFormat="1" applyFont="1" applyFill="1" applyBorder="1"/>
    <xf numFmtId="0" fontId="4" fillId="0" borderId="4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vertical="center"/>
    </xf>
    <xf numFmtId="10" fontId="4" fillId="0" borderId="14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0" fontId="4" fillId="0" borderId="22" xfId="1" applyNumberFormat="1" applyFont="1" applyFill="1" applyBorder="1" applyAlignment="1">
      <alignment vertical="center"/>
    </xf>
    <xf numFmtId="9" fontId="4" fillId="0" borderId="41" xfId="1" applyFont="1" applyFill="1" applyBorder="1" applyAlignment="1">
      <alignment horizontal="right" vertical="center" wrapText="1"/>
    </xf>
    <xf numFmtId="1" fontId="8" fillId="0" borderId="23" xfId="0" applyNumberFormat="1" applyFont="1" applyFill="1" applyBorder="1" applyAlignment="1">
      <alignment horizontal="right" vertical="center"/>
    </xf>
    <xf numFmtId="10" fontId="4" fillId="0" borderId="25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Fill="1"/>
    <xf numFmtId="9" fontId="0" fillId="0" borderId="0" xfId="1" applyFont="1" applyFill="1"/>
    <xf numFmtId="2" fontId="0" fillId="0" borderId="0" xfId="0" applyNumberFormat="1" applyFill="1"/>
    <xf numFmtId="1" fontId="8" fillId="0" borderId="10" xfId="1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" fontId="4" fillId="0" borderId="6" xfId="0" applyNumberFormat="1" applyFont="1" applyFill="1" applyBorder="1" applyAlignment="1"/>
    <xf numFmtId="9" fontId="3" fillId="0" borderId="0" xfId="1" applyFont="1" applyFill="1"/>
    <xf numFmtId="1" fontId="1" fillId="0" borderId="0" xfId="0" applyNumberFormat="1" applyFont="1" applyFill="1"/>
    <xf numFmtId="1" fontId="4" fillId="0" borderId="40" xfId="0" applyNumberFormat="1" applyFont="1" applyFill="1" applyBorder="1" applyAlignment="1">
      <alignment horizontal="right"/>
    </xf>
    <xf numFmtId="0" fontId="7" fillId="0" borderId="32" xfId="0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center" vertical="top" wrapText="1"/>
    </xf>
    <xf numFmtId="17" fontId="7" fillId="0" borderId="7" xfId="1" quotePrefix="1" applyNumberFormat="1" applyFont="1" applyFill="1" applyBorder="1" applyAlignment="1">
      <alignment horizontal="center" vertical="center" wrapText="1"/>
    </xf>
    <xf numFmtId="9" fontId="7" fillId="0" borderId="8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2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0" fontId="4" fillId="0" borderId="13" xfId="0" applyNumberFormat="1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0" fontId="4" fillId="0" borderId="47" xfId="0" applyFont="1" applyFill="1" applyBorder="1"/>
    <xf numFmtId="0" fontId="8" fillId="0" borderId="21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4" fillId="0" borderId="40" xfId="0" applyFont="1" applyFill="1" applyBorder="1"/>
    <xf numFmtId="0" fontId="8" fillId="0" borderId="45" xfId="0" applyFont="1" applyFill="1" applyBorder="1" applyAlignment="1">
      <alignment vertical="center"/>
    </xf>
    <xf numFmtId="0" fontId="4" fillId="0" borderId="45" xfId="0" applyFont="1" applyFill="1" applyBorder="1"/>
    <xf numFmtId="1" fontId="8" fillId="0" borderId="9" xfId="0" applyNumberFormat="1" applyFont="1" applyFill="1" applyBorder="1" applyAlignment="1">
      <alignment horizontal="right"/>
    </xf>
    <xf numFmtId="9" fontId="7" fillId="0" borderId="31" xfId="1" applyFont="1" applyFill="1" applyBorder="1"/>
    <xf numFmtId="9" fontId="7" fillId="0" borderId="18" xfId="1" applyFont="1" applyFill="1" applyBorder="1"/>
    <xf numFmtId="9" fontId="7" fillId="0" borderId="48" xfId="1" quotePrefix="1" applyFont="1" applyFill="1" applyBorder="1"/>
    <xf numFmtId="9" fontId="7" fillId="0" borderId="37" xfId="1" quotePrefix="1" applyFont="1" applyFill="1" applyBorder="1"/>
    <xf numFmtId="9" fontId="7" fillId="0" borderId="38" xfId="1" applyFont="1" applyFill="1" applyBorder="1"/>
    <xf numFmtId="1" fontId="8" fillId="0" borderId="2" xfId="1" applyNumberFormat="1" applyFont="1" applyFill="1" applyBorder="1" applyAlignment="1">
      <alignment horizontal="right" vertical="center" wrapText="1"/>
    </xf>
    <xf numFmtId="1" fontId="8" fillId="0" borderId="9" xfId="1" applyNumberFormat="1" applyFont="1" applyFill="1" applyBorder="1" applyAlignment="1">
      <alignment horizontal="right" vertical="center" wrapText="1"/>
    </xf>
    <xf numFmtId="1" fontId="4" fillId="0" borderId="6" xfId="1" applyNumberFormat="1" applyFont="1" applyFill="1" applyBorder="1" applyAlignment="1">
      <alignment horizontal="right" vertical="center" wrapText="1"/>
    </xf>
    <xf numFmtId="1" fontId="8" fillId="0" borderId="9" xfId="0" applyNumberFormat="1" applyFont="1" applyFill="1" applyBorder="1" applyAlignment="1">
      <alignment horizontal="right" vertical="center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22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9" fontId="7" fillId="0" borderId="36" xfId="1" applyFont="1" applyFill="1" applyBorder="1"/>
    <xf numFmtId="9" fontId="7" fillId="0" borderId="37" xfId="1" applyFont="1" applyFill="1" applyBorder="1"/>
    <xf numFmtId="2" fontId="7" fillId="0" borderId="37" xfId="1" quotePrefix="1" applyNumberFormat="1" applyFont="1" applyFill="1" applyBorder="1"/>
    <xf numFmtId="1" fontId="6" fillId="0" borderId="38" xfId="1" applyNumberFormat="1" applyFont="1" applyFill="1" applyBorder="1"/>
    <xf numFmtId="0" fontId="8" fillId="0" borderId="3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wrapText="1"/>
    </xf>
    <xf numFmtId="1" fontId="8" fillId="0" borderId="22" xfId="0" applyNumberFormat="1" applyFont="1" applyFill="1" applyBorder="1" applyAlignment="1">
      <alignment vertical="center" wrapText="1"/>
    </xf>
    <xf numFmtId="1" fontId="8" fillId="0" borderId="22" xfId="0" applyNumberFormat="1" applyFont="1" applyFill="1" applyBorder="1" applyAlignment="1">
      <alignment wrapText="1"/>
    </xf>
    <xf numFmtId="0" fontId="12" fillId="0" borderId="49" xfId="0" applyFont="1" applyFill="1" applyBorder="1"/>
    <xf numFmtId="0" fontId="12" fillId="0" borderId="28" xfId="0" applyFont="1" applyFill="1" applyBorder="1"/>
    <xf numFmtId="9" fontId="12" fillId="0" borderId="28" xfId="1" applyFont="1" applyFill="1" applyBorder="1"/>
    <xf numFmtId="2" fontId="12" fillId="0" borderId="28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3" fillId="0" borderId="0" xfId="0" applyFont="1" applyFill="1" applyBorder="1"/>
    <xf numFmtId="9" fontId="4" fillId="0" borderId="11" xfId="1" applyFont="1" applyFill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/>
    <xf numFmtId="0" fontId="16" fillId="0" borderId="0" xfId="0" applyFont="1" applyFill="1"/>
    <xf numFmtId="9" fontId="16" fillId="0" borderId="0" xfId="1" applyFont="1" applyFill="1"/>
    <xf numFmtId="2" fontId="16" fillId="0" borderId="0" xfId="0" applyNumberFormat="1" applyFont="1" applyFill="1"/>
    <xf numFmtId="0" fontId="16" fillId="0" borderId="0" xfId="0" applyFont="1" applyFill="1" applyBorder="1"/>
    <xf numFmtId="0" fontId="16" fillId="0" borderId="0" xfId="0" applyFont="1"/>
    <xf numFmtId="0" fontId="7" fillId="0" borderId="14" xfId="0" applyFont="1" applyFill="1" applyBorder="1" applyAlignment="1">
      <alignment horizontal="center" vertical="top" wrapText="1"/>
    </xf>
    <xf numFmtId="1" fontId="8" fillId="0" borderId="22" xfId="0" applyNumberFormat="1" applyFont="1" applyFill="1" applyBorder="1" applyAlignment="1">
      <alignment horizontal="right"/>
    </xf>
    <xf numFmtId="1" fontId="8" fillId="0" borderId="24" xfId="0" applyNumberFormat="1" applyFont="1" applyFill="1" applyBorder="1" applyAlignment="1">
      <alignment horizontal="right"/>
    </xf>
    <xf numFmtId="9" fontId="4" fillId="0" borderId="12" xfId="1" applyFont="1" applyFill="1" applyBorder="1" applyAlignment="1">
      <alignment vertical="center" wrapText="1"/>
    </xf>
    <xf numFmtId="9" fontId="4" fillId="0" borderId="8" xfId="1" applyFont="1" applyFill="1" applyBorder="1" applyAlignment="1">
      <alignment vertical="center" wrapText="1"/>
    </xf>
    <xf numFmtId="9" fontId="4" fillId="0" borderId="5" xfId="1" applyFont="1" applyFill="1" applyBorder="1" applyAlignment="1">
      <alignment vertical="center" wrapText="1"/>
    </xf>
    <xf numFmtId="9" fontId="4" fillId="0" borderId="24" xfId="1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5" xfId="0" applyFont="1" applyFill="1" applyBorder="1"/>
    <xf numFmtId="1" fontId="8" fillId="0" borderId="11" xfId="0" applyNumberFormat="1" applyFont="1" applyFill="1" applyBorder="1" applyAlignment="1">
      <alignment vertical="center"/>
    </xf>
    <xf numFmtId="1" fontId="8" fillId="0" borderId="19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20" xfId="0" applyNumberFormat="1" applyFont="1" applyFill="1" applyBorder="1" applyAlignment="1">
      <alignment vertical="center"/>
    </xf>
    <xf numFmtId="1" fontId="4" fillId="0" borderId="14" xfId="0" applyNumberFormat="1" applyFont="1" applyFill="1" applyBorder="1" applyAlignment="1">
      <alignment horizontal="center"/>
    </xf>
    <xf numFmtId="0" fontId="8" fillId="0" borderId="5" xfId="0" applyFont="1" applyFill="1" applyBorder="1"/>
    <xf numFmtId="9" fontId="8" fillId="0" borderId="4" xfId="1" applyFont="1" applyFill="1" applyBorder="1" applyAlignment="1">
      <alignment horizontal="right" vertical="center" wrapText="1"/>
    </xf>
    <xf numFmtId="9" fontId="8" fillId="0" borderId="13" xfId="1" applyFont="1" applyFill="1" applyBorder="1" applyAlignment="1">
      <alignment vertical="center" wrapText="1"/>
    </xf>
    <xf numFmtId="9" fontId="8" fillId="0" borderId="4" xfId="1" applyFont="1" applyFill="1" applyBorder="1" applyAlignment="1">
      <alignment vertical="center" wrapText="1"/>
    </xf>
    <xf numFmtId="1" fontId="8" fillId="0" borderId="20" xfId="0" applyNumberFormat="1" applyFont="1" applyFill="1" applyBorder="1" applyAlignment="1">
      <alignment horizontal="right" vertical="center"/>
    </xf>
    <xf numFmtId="1" fontId="8" fillId="0" borderId="12" xfId="0" applyNumberFormat="1" applyFont="1" applyFill="1" applyBorder="1" applyAlignment="1">
      <alignment horizontal="right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right" vertical="center"/>
    </xf>
    <xf numFmtId="1" fontId="8" fillId="0" borderId="1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right" vertical="center"/>
    </xf>
    <xf numFmtId="1" fontId="8" fillId="0" borderId="41" xfId="0" applyNumberFormat="1" applyFont="1" applyFill="1" applyBorder="1" applyAlignment="1">
      <alignment horizontal="right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/>
    </xf>
    <xf numFmtId="1" fontId="8" fillId="0" borderId="20" xfId="0" applyNumberFormat="1" applyFont="1" applyFill="1" applyBorder="1" applyAlignment="1">
      <alignment horizontal="right"/>
    </xf>
    <xf numFmtId="1" fontId="8" fillId="0" borderId="25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0" borderId="10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1" fontId="8" fillId="0" borderId="25" xfId="0" applyNumberFormat="1" applyFont="1" applyFill="1" applyBorder="1" applyAlignment="1"/>
    <xf numFmtId="1" fontId="8" fillId="0" borderId="22" xfId="0" applyNumberFormat="1" applyFont="1" applyFill="1" applyBorder="1" applyAlignment="1"/>
    <xf numFmtId="9" fontId="7" fillId="0" borderId="40" xfId="1" applyFont="1" applyFill="1" applyBorder="1" applyAlignment="1">
      <alignment horizontal="center" vertical="center"/>
    </xf>
    <xf numFmtId="9" fontId="7" fillId="0" borderId="15" xfId="1" applyFont="1" applyFill="1" applyBorder="1" applyAlignment="1">
      <alignment horizontal="center" vertical="center"/>
    </xf>
    <xf numFmtId="9" fontId="7" fillId="0" borderId="16" xfId="1" applyFont="1" applyFill="1" applyBorder="1" applyAlignment="1">
      <alignment horizontal="center" vertical="center"/>
    </xf>
    <xf numFmtId="17" fontId="7" fillId="0" borderId="15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17" fontId="7" fillId="0" borderId="40" xfId="0" applyNumberFormat="1" applyFont="1" applyFill="1" applyBorder="1" applyAlignment="1">
      <alignment horizontal="center" vertical="top" wrapText="1"/>
    </xf>
    <xf numFmtId="17" fontId="7" fillId="0" borderId="27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9" fontId="7" fillId="0" borderId="35" xfId="1" applyFont="1" applyFill="1" applyBorder="1" applyAlignment="1">
      <alignment horizontal="center" vertical="center"/>
    </xf>
    <xf numFmtId="9" fontId="7" fillId="0" borderId="33" xfId="1" applyFont="1" applyFill="1" applyBorder="1" applyAlignment="1">
      <alignment horizontal="center" vertical="center"/>
    </xf>
    <xf numFmtId="9" fontId="7" fillId="0" borderId="29" xfId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44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vertical="top" wrapText="1"/>
    </xf>
    <xf numFmtId="9" fontId="11" fillId="0" borderId="28" xfId="1" applyFont="1" applyFill="1" applyBorder="1" applyAlignment="1">
      <alignment horizontal="center"/>
    </xf>
    <xf numFmtId="9" fontId="11" fillId="0" borderId="30" xfId="1" applyFont="1" applyFill="1" applyBorder="1" applyAlignment="1">
      <alignment horizontal="center"/>
    </xf>
    <xf numFmtId="9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9" fontId="7" fillId="0" borderId="44" xfId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43" zoomScaleNormal="70" zoomScaleSheetLayoutView="43" workbookViewId="0">
      <pane xSplit="2" ySplit="12" topLeftCell="C19" activePane="bottomRight" state="frozen"/>
      <selection pane="topRight" activeCell="C1" sqref="C1"/>
      <selection pane="bottomLeft" activeCell="A10" sqref="A10"/>
      <selection pane="bottomRight" activeCell="AE21" sqref="AE21"/>
    </sheetView>
  </sheetViews>
  <sheetFormatPr defaultRowHeight="13.2" x14ac:dyDescent="0.25"/>
  <cols>
    <col min="2" max="2" width="39" customWidth="1"/>
    <col min="3" max="3" width="17.33203125" style="81" customWidth="1"/>
    <col min="4" max="4" width="17.88671875" style="81" customWidth="1"/>
    <col min="5" max="5" width="19.6640625" style="81" customWidth="1"/>
    <col min="6" max="6" width="17.44140625" style="81" customWidth="1"/>
    <col min="7" max="7" width="13.88671875" style="82" customWidth="1"/>
    <col min="8" max="8" width="18.88671875" style="82" customWidth="1"/>
    <col min="9" max="9" width="16.44140625" style="82" customWidth="1"/>
    <col min="10" max="11" width="16.5546875" style="82" customWidth="1"/>
    <col min="12" max="12" width="17.33203125" style="82" customWidth="1"/>
    <col min="13" max="13" width="16.88671875" style="82" customWidth="1"/>
    <col min="14" max="14" width="14.33203125" style="81" customWidth="1"/>
    <col min="15" max="15" width="14.109375" style="81" customWidth="1"/>
    <col min="16" max="16" width="11" style="81" customWidth="1"/>
    <col min="17" max="17" width="17.33203125" style="81" customWidth="1"/>
    <col min="18" max="19" width="17" style="81" customWidth="1"/>
    <col min="20" max="20" width="17.33203125" style="81" customWidth="1"/>
    <col min="21" max="21" width="17.77734375" style="83" customWidth="1"/>
    <col min="22" max="22" width="16.5546875" style="81" customWidth="1"/>
    <col min="23" max="23" width="11" style="88" customWidth="1"/>
    <col min="24" max="24" width="8.88671875" style="137" customWidth="1"/>
  </cols>
  <sheetData>
    <row r="1" spans="1:24" s="147" customFormat="1" ht="21.6" thickBot="1" x14ac:dyDescent="0.45">
      <c r="A1" s="143"/>
      <c r="B1" s="143"/>
      <c r="C1" s="143"/>
      <c r="D1" s="143"/>
      <c r="E1" s="143"/>
      <c r="F1" s="143"/>
      <c r="G1" s="144"/>
      <c r="H1" s="207"/>
      <c r="I1" s="207"/>
      <c r="J1" s="144"/>
      <c r="K1" s="144"/>
      <c r="L1" s="144"/>
      <c r="M1" s="144"/>
      <c r="N1" s="143"/>
      <c r="O1" s="208"/>
      <c r="P1" s="208"/>
      <c r="Q1" s="143"/>
      <c r="R1" s="143"/>
      <c r="S1" s="143"/>
      <c r="T1" s="143"/>
      <c r="U1" s="145"/>
      <c r="V1" s="201" t="s">
        <v>58</v>
      </c>
      <c r="W1" s="201"/>
      <c r="X1" s="146"/>
    </row>
    <row r="2" spans="1:24" s="142" customFormat="1" ht="28.8" thickBot="1" x14ac:dyDescent="0.55000000000000004">
      <c r="A2" s="211" t="s">
        <v>56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3"/>
      <c r="X2" s="141"/>
    </row>
    <row r="3" spans="1:24" s="96" customFormat="1" ht="23.4" thickBot="1" x14ac:dyDescent="0.45">
      <c r="A3" s="133"/>
      <c r="B3" s="134"/>
      <c r="C3" s="134"/>
      <c r="D3" s="134"/>
      <c r="E3" s="134"/>
      <c r="F3" s="134"/>
      <c r="G3" s="135"/>
      <c r="H3" s="205"/>
      <c r="I3" s="206"/>
      <c r="J3" s="135"/>
      <c r="K3" s="135"/>
      <c r="L3" s="135"/>
      <c r="M3" s="135"/>
      <c r="N3" s="134"/>
      <c r="O3" s="209"/>
      <c r="P3" s="210"/>
      <c r="Q3" s="134"/>
      <c r="R3" s="134"/>
      <c r="S3" s="134"/>
      <c r="T3" s="134"/>
      <c r="U3" s="136"/>
      <c r="V3" s="199" t="s">
        <v>53</v>
      </c>
      <c r="W3" s="200"/>
      <c r="X3" s="95"/>
    </row>
    <row r="4" spans="1:24" s="6" customFormat="1" ht="25.2" thickBot="1" x14ac:dyDescent="0.45">
      <c r="A4" s="214" t="s">
        <v>2</v>
      </c>
      <c r="B4" s="202" t="s">
        <v>0</v>
      </c>
      <c r="C4" s="220" t="s">
        <v>54</v>
      </c>
      <c r="D4" s="217"/>
      <c r="E4" s="217"/>
      <c r="F4" s="217"/>
      <c r="G4" s="217"/>
      <c r="H4" s="217"/>
      <c r="I4" s="218"/>
      <c r="J4" s="217" t="s">
        <v>51</v>
      </c>
      <c r="K4" s="217"/>
      <c r="L4" s="217"/>
      <c r="M4" s="217"/>
      <c r="N4" s="217"/>
      <c r="O4" s="217"/>
      <c r="P4" s="218"/>
      <c r="Q4" s="217" t="s">
        <v>52</v>
      </c>
      <c r="R4" s="217"/>
      <c r="S4" s="217"/>
      <c r="T4" s="217"/>
      <c r="U4" s="217"/>
      <c r="V4" s="217"/>
      <c r="W4" s="218"/>
      <c r="X4" s="138"/>
    </row>
    <row r="5" spans="1:24" ht="19.2" customHeight="1" thickBot="1" x14ac:dyDescent="0.3">
      <c r="A5" s="215"/>
      <c r="B5" s="203"/>
      <c r="C5" s="90" t="s">
        <v>49</v>
      </c>
      <c r="D5" s="91" t="s">
        <v>50</v>
      </c>
      <c r="E5" s="91" t="s">
        <v>49</v>
      </c>
      <c r="F5" s="155" t="s">
        <v>50</v>
      </c>
      <c r="G5" s="196" t="s">
        <v>12</v>
      </c>
      <c r="H5" s="197"/>
      <c r="I5" s="198"/>
      <c r="J5" s="148" t="s">
        <v>49</v>
      </c>
      <c r="K5" s="94" t="s">
        <v>50</v>
      </c>
      <c r="L5" s="94" t="s">
        <v>49</v>
      </c>
      <c r="M5" s="94" t="s">
        <v>50</v>
      </c>
      <c r="N5" s="188" t="s">
        <v>12</v>
      </c>
      <c r="O5" s="189"/>
      <c r="P5" s="190"/>
      <c r="Q5" s="91" t="s">
        <v>49</v>
      </c>
      <c r="R5" s="91" t="s">
        <v>50</v>
      </c>
      <c r="S5" s="91" t="s">
        <v>49</v>
      </c>
      <c r="T5" s="91" t="s">
        <v>50</v>
      </c>
      <c r="U5" s="219" t="s">
        <v>12</v>
      </c>
      <c r="V5" s="197"/>
      <c r="W5" s="198"/>
    </row>
    <row r="6" spans="1:24" ht="17.399999999999999" thickBot="1" x14ac:dyDescent="0.3">
      <c r="A6" s="216"/>
      <c r="B6" s="204"/>
      <c r="C6" s="194">
        <v>44075</v>
      </c>
      <c r="D6" s="195"/>
      <c r="E6" s="193">
        <v>44440</v>
      </c>
      <c r="F6" s="195"/>
      <c r="G6" s="92">
        <v>44075</v>
      </c>
      <c r="H6" s="92">
        <v>44440</v>
      </c>
      <c r="I6" s="93" t="s">
        <v>48</v>
      </c>
      <c r="J6" s="191">
        <v>44075</v>
      </c>
      <c r="K6" s="192"/>
      <c r="L6" s="193">
        <v>44440</v>
      </c>
      <c r="M6" s="192"/>
      <c r="N6" s="92">
        <v>44075</v>
      </c>
      <c r="O6" s="92">
        <v>44440</v>
      </c>
      <c r="P6" s="93" t="s">
        <v>48</v>
      </c>
      <c r="Q6" s="193">
        <v>44075</v>
      </c>
      <c r="R6" s="192"/>
      <c r="S6" s="193">
        <v>44440</v>
      </c>
      <c r="T6" s="192"/>
      <c r="U6" s="92">
        <v>44075</v>
      </c>
      <c r="V6" s="92">
        <v>44440</v>
      </c>
      <c r="W6" s="93" t="s">
        <v>48</v>
      </c>
    </row>
    <row r="7" spans="1:24" ht="30.6" customHeight="1" x14ac:dyDescent="0.3">
      <c r="A7" s="36" t="s">
        <v>11</v>
      </c>
      <c r="B7" s="105" t="s">
        <v>3</v>
      </c>
      <c r="C7" s="31"/>
      <c r="D7" s="32"/>
      <c r="E7" s="32"/>
      <c r="F7" s="156"/>
      <c r="G7" s="33"/>
      <c r="H7" s="34"/>
      <c r="I7" s="35"/>
      <c r="J7" s="112"/>
      <c r="K7" s="113"/>
      <c r="L7" s="113"/>
      <c r="M7" s="113"/>
      <c r="N7" s="114"/>
      <c r="O7" s="115"/>
      <c r="P7" s="116"/>
      <c r="Q7" s="124"/>
      <c r="R7" s="125"/>
      <c r="S7" s="125"/>
      <c r="T7" s="125"/>
      <c r="U7" s="126"/>
      <c r="V7" s="115"/>
      <c r="W7" s="127"/>
    </row>
    <row r="8" spans="1:24" ht="30.6" customHeight="1" x14ac:dyDescent="0.3">
      <c r="A8" s="97">
        <v>1</v>
      </c>
      <c r="B8" s="106" t="s">
        <v>14</v>
      </c>
      <c r="C8" s="17">
        <v>3173910</v>
      </c>
      <c r="D8" s="10">
        <v>1609128</v>
      </c>
      <c r="E8" s="10">
        <v>3168853.2123673996</v>
      </c>
      <c r="F8" s="157">
        <v>1542494</v>
      </c>
      <c r="G8" s="40">
        <f>D8/C8</f>
        <v>0.5069860203975538</v>
      </c>
      <c r="H8" s="40">
        <f>F8/E8</f>
        <v>0.48676726141177973</v>
      </c>
      <c r="I8" s="11">
        <f>H8-G8</f>
        <v>-2.0218758985774077E-2</v>
      </c>
      <c r="J8" s="117">
        <v>2867803</v>
      </c>
      <c r="K8" s="18">
        <v>1074922</v>
      </c>
      <c r="L8" s="18">
        <v>3268654.6770516997</v>
      </c>
      <c r="M8" s="18">
        <v>1102612.9880796999</v>
      </c>
      <c r="N8" s="70">
        <f>K8/J8</f>
        <v>0.37482421212335715</v>
      </c>
      <c r="O8" s="70">
        <f>M8/L8</f>
        <v>0.33732929814239293</v>
      </c>
      <c r="P8" s="11">
        <f>O8-N8</f>
        <v>-3.7494913980964217E-2</v>
      </c>
      <c r="Q8" s="17">
        <v>3889788</v>
      </c>
      <c r="R8" s="52">
        <v>1810147</v>
      </c>
      <c r="S8" s="158">
        <v>4108231.7341275997</v>
      </c>
      <c r="T8" s="52">
        <v>1838789.5990305981</v>
      </c>
      <c r="U8" s="70">
        <f>R8/Q8</f>
        <v>0.4653587804785248</v>
      </c>
      <c r="V8" s="70">
        <f>T8/S8</f>
        <v>0.44758663046087216</v>
      </c>
      <c r="W8" s="140">
        <f>V8-U8</f>
        <v>-1.7772150017652644E-2</v>
      </c>
    </row>
    <row r="9" spans="1:24" ht="30.6" customHeight="1" x14ac:dyDescent="0.3">
      <c r="A9" s="97">
        <v>2</v>
      </c>
      <c r="B9" s="106" t="s">
        <v>15</v>
      </c>
      <c r="C9" s="17">
        <v>951886</v>
      </c>
      <c r="D9" s="10">
        <v>379613.62476999999</v>
      </c>
      <c r="E9" s="10">
        <v>1061849</v>
      </c>
      <c r="F9" s="157">
        <v>427772.95463999995</v>
      </c>
      <c r="G9" s="40">
        <f t="shared" ref="G9:G20" si="0">D9/C9</f>
        <v>0.39880156318088511</v>
      </c>
      <c r="H9" s="40">
        <f t="shared" ref="H9:H20" si="1">F9/E9</f>
        <v>0.40285667231404837</v>
      </c>
      <c r="I9" s="11">
        <f t="shared" ref="I9:I20" si="2">H9-G9</f>
        <v>4.0551091331632594E-3</v>
      </c>
      <c r="J9" s="117">
        <v>796976</v>
      </c>
      <c r="K9" s="18">
        <v>350263.90868999989</v>
      </c>
      <c r="L9" s="18">
        <v>863856</v>
      </c>
      <c r="M9" s="18">
        <v>376451.67456999997</v>
      </c>
      <c r="N9" s="70">
        <f t="shared" ref="N9:N20" si="3">K9/J9</f>
        <v>0.43949116245658576</v>
      </c>
      <c r="O9" s="70">
        <f t="shared" ref="O9:O20" si="4">M9/L9</f>
        <v>0.4357805867760367</v>
      </c>
      <c r="P9" s="11">
        <f t="shared" ref="P9:P20" si="5">O9-N9</f>
        <v>-3.7105756805490553E-3</v>
      </c>
      <c r="Q9" s="17">
        <v>1071796</v>
      </c>
      <c r="R9" s="10">
        <v>379705.33045000001</v>
      </c>
      <c r="S9" s="158">
        <v>1131963</v>
      </c>
      <c r="T9" s="10">
        <v>429493.58202000015</v>
      </c>
      <c r="U9" s="70">
        <f t="shared" ref="U9:U50" si="6">R9/Q9</f>
        <v>0.35427015070964996</v>
      </c>
      <c r="V9" s="70">
        <f t="shared" ref="V9:V52" si="7">T9/S9</f>
        <v>0.37942369319491903</v>
      </c>
      <c r="W9" s="140">
        <f t="shared" ref="W9:W52" si="8">V9-U9</f>
        <v>2.5153542485269076E-2</v>
      </c>
    </row>
    <row r="10" spans="1:24" ht="30.6" customHeight="1" x14ac:dyDescent="0.3">
      <c r="A10" s="97">
        <v>3</v>
      </c>
      <c r="B10" s="106" t="s">
        <v>4</v>
      </c>
      <c r="C10" s="17">
        <v>308936.6958760086</v>
      </c>
      <c r="D10" s="10">
        <v>108255.97908993743</v>
      </c>
      <c r="E10" s="10">
        <v>81281</v>
      </c>
      <c r="F10" s="157">
        <v>34428</v>
      </c>
      <c r="G10" s="40">
        <f t="shared" si="0"/>
        <v>0.35041476307296898</v>
      </c>
      <c r="H10" s="40">
        <f t="shared" si="1"/>
        <v>0.42356762342982984</v>
      </c>
      <c r="I10" s="11">
        <f t="shared" si="2"/>
        <v>7.315286035686086E-2</v>
      </c>
      <c r="J10" s="117">
        <v>257707.79531651901</v>
      </c>
      <c r="K10" s="18">
        <v>106398.9763478994</v>
      </c>
      <c r="L10" s="18">
        <v>529497</v>
      </c>
      <c r="M10" s="18">
        <v>172783</v>
      </c>
      <c r="N10" s="70">
        <f t="shared" si="3"/>
        <v>0.41286673620881054</v>
      </c>
      <c r="O10" s="70">
        <f t="shared" si="4"/>
        <v>0.32631535211719803</v>
      </c>
      <c r="P10" s="11">
        <f t="shared" si="5"/>
        <v>-8.6551384091612504E-2</v>
      </c>
      <c r="Q10" s="17">
        <v>334141.26415963308</v>
      </c>
      <c r="R10" s="10">
        <v>244286.70933978225</v>
      </c>
      <c r="S10" s="158">
        <v>320332</v>
      </c>
      <c r="T10" s="10">
        <v>287010.34202668333</v>
      </c>
      <c r="U10" s="70">
        <f t="shared" si="6"/>
        <v>0.7310881221275215</v>
      </c>
      <c r="V10" s="70">
        <f t="shared" si="7"/>
        <v>0.89597774192613699</v>
      </c>
      <c r="W10" s="140">
        <f t="shared" si="8"/>
        <v>0.16488961979861549</v>
      </c>
    </row>
    <row r="11" spans="1:24" ht="30.6" customHeight="1" x14ac:dyDescent="0.3">
      <c r="A11" s="97">
        <v>4</v>
      </c>
      <c r="B11" s="106" t="s">
        <v>16</v>
      </c>
      <c r="C11" s="17">
        <v>76283.590178212995</v>
      </c>
      <c r="D11" s="10">
        <v>43208.648199999996</v>
      </c>
      <c r="E11" s="10">
        <v>67911.836290000007</v>
      </c>
      <c r="F11" s="157">
        <v>29187.201380630599</v>
      </c>
      <c r="G11" s="40">
        <f t="shared" si="0"/>
        <v>0.56642127224290784</v>
      </c>
      <c r="H11" s="40">
        <f t="shared" si="1"/>
        <v>0.42978077129285935</v>
      </c>
      <c r="I11" s="11">
        <f t="shared" si="2"/>
        <v>-0.13664050095004848</v>
      </c>
      <c r="J11" s="117">
        <v>391621.30790878361</v>
      </c>
      <c r="K11" s="18">
        <v>206492.02600000001</v>
      </c>
      <c r="L11" s="18">
        <v>400446.0553819245</v>
      </c>
      <c r="M11" s="18">
        <v>264695.59562343144</v>
      </c>
      <c r="N11" s="70">
        <f t="shared" si="3"/>
        <v>0.52727474687893161</v>
      </c>
      <c r="O11" s="70">
        <f t="shared" si="4"/>
        <v>0.66100188044299402</v>
      </c>
      <c r="P11" s="11">
        <f t="shared" si="5"/>
        <v>0.13372713356406241</v>
      </c>
      <c r="Q11" s="17">
        <v>626117.77234432858</v>
      </c>
      <c r="R11" s="10">
        <v>264966.44999999995</v>
      </c>
      <c r="S11" s="158">
        <v>661228.00515315298</v>
      </c>
      <c r="T11" s="10">
        <v>256610.68961392876</v>
      </c>
      <c r="U11" s="70">
        <f t="shared" si="6"/>
        <v>0.42318947281739788</v>
      </c>
      <c r="V11" s="70">
        <f t="shared" si="7"/>
        <v>0.38808200441312651</v>
      </c>
      <c r="W11" s="140">
        <f t="shared" si="8"/>
        <v>-3.5107468404271369E-2</v>
      </c>
    </row>
    <row r="12" spans="1:24" ht="30.6" customHeight="1" x14ac:dyDescent="0.3">
      <c r="A12" s="97">
        <v>5</v>
      </c>
      <c r="B12" s="106" t="s">
        <v>17</v>
      </c>
      <c r="C12" s="17">
        <v>210727</v>
      </c>
      <c r="D12" s="10">
        <v>95662</v>
      </c>
      <c r="E12" s="10">
        <v>229262</v>
      </c>
      <c r="F12" s="157">
        <v>97797</v>
      </c>
      <c r="G12" s="40">
        <f t="shared" si="0"/>
        <v>0.45396176095137308</v>
      </c>
      <c r="H12" s="40">
        <f t="shared" si="1"/>
        <v>0.4265730910486692</v>
      </c>
      <c r="I12" s="11">
        <f t="shared" si="2"/>
        <v>-2.7388669902703888E-2</v>
      </c>
      <c r="J12" s="117">
        <v>370825</v>
      </c>
      <c r="K12" s="18">
        <v>168448</v>
      </c>
      <c r="L12" s="18">
        <v>402520</v>
      </c>
      <c r="M12" s="18">
        <v>175019</v>
      </c>
      <c r="N12" s="70">
        <f t="shared" si="3"/>
        <v>0.45425200566304863</v>
      </c>
      <c r="O12" s="70">
        <f t="shared" si="4"/>
        <v>0.43480820828778693</v>
      </c>
      <c r="P12" s="11">
        <f t="shared" si="5"/>
        <v>-1.9443797375261695E-2</v>
      </c>
      <c r="Q12" s="17">
        <v>676077</v>
      </c>
      <c r="R12" s="10">
        <v>465619</v>
      </c>
      <c r="S12" s="158">
        <v>722251</v>
      </c>
      <c r="T12" s="10">
        <v>443192.368701</v>
      </c>
      <c r="U12" s="70">
        <f t="shared" si="6"/>
        <v>0.68870705555728118</v>
      </c>
      <c r="V12" s="70">
        <f t="shared" si="7"/>
        <v>0.61362652139076301</v>
      </c>
      <c r="W12" s="140">
        <f t="shared" si="8"/>
        <v>-7.5080534166518165E-2</v>
      </c>
    </row>
    <row r="13" spans="1:24" ht="30.6" customHeight="1" x14ac:dyDescent="0.3">
      <c r="A13" s="97">
        <v>6</v>
      </c>
      <c r="B13" s="106" t="s">
        <v>18</v>
      </c>
      <c r="C13" s="17">
        <v>1047</v>
      </c>
      <c r="D13" s="10">
        <v>625</v>
      </c>
      <c r="E13" s="10">
        <v>1248.3228193</v>
      </c>
      <c r="F13" s="157">
        <v>497.7085146</v>
      </c>
      <c r="G13" s="40">
        <f t="shared" si="0"/>
        <v>0.59694364851957971</v>
      </c>
      <c r="H13" s="40">
        <f t="shared" si="1"/>
        <v>0.39870176760775011</v>
      </c>
      <c r="I13" s="11">
        <f t="shared" si="2"/>
        <v>-0.19824188091182959</v>
      </c>
      <c r="J13" s="117">
        <v>32259.803</v>
      </c>
      <c r="K13" s="18">
        <v>12353.7912</v>
      </c>
      <c r="L13" s="18">
        <v>22450.641225900003</v>
      </c>
      <c r="M13" s="18">
        <v>14764.841218099999</v>
      </c>
      <c r="N13" s="70">
        <v>0</v>
      </c>
      <c r="O13" s="70">
        <f t="shared" si="4"/>
        <v>0.65765788466953268</v>
      </c>
      <c r="P13" s="11">
        <f t="shared" si="5"/>
        <v>0.65765788466953268</v>
      </c>
      <c r="Q13" s="17">
        <v>77802.792999999991</v>
      </c>
      <c r="R13" s="10">
        <v>36456.5648</v>
      </c>
      <c r="S13" s="158">
        <v>85381.405189000012</v>
      </c>
      <c r="T13" s="10">
        <v>55522</v>
      </c>
      <c r="U13" s="70">
        <f t="shared" si="6"/>
        <v>0.46857655611412313</v>
      </c>
      <c r="V13" s="70">
        <f t="shared" si="7"/>
        <v>0.65028210623960425</v>
      </c>
      <c r="W13" s="140">
        <f t="shared" si="8"/>
        <v>0.18170555012548112</v>
      </c>
    </row>
    <row r="14" spans="1:24" ht="30.6" customHeight="1" x14ac:dyDescent="0.3">
      <c r="A14" s="97">
        <v>7</v>
      </c>
      <c r="B14" s="106" t="s">
        <v>19</v>
      </c>
      <c r="C14" s="17">
        <v>402386.97659999999</v>
      </c>
      <c r="D14" s="10">
        <v>143489</v>
      </c>
      <c r="E14" s="10">
        <v>435852</v>
      </c>
      <c r="F14" s="157">
        <v>152301.99824910317</v>
      </c>
      <c r="G14" s="40">
        <f t="shared" si="0"/>
        <v>0.35659454292587062</v>
      </c>
      <c r="H14" s="40">
        <f t="shared" si="1"/>
        <v>0.34943512533865434</v>
      </c>
      <c r="I14" s="11">
        <f t="shared" si="2"/>
        <v>-7.1594175872162769E-3</v>
      </c>
      <c r="J14" s="117">
        <v>563418</v>
      </c>
      <c r="K14" s="18">
        <v>310238</v>
      </c>
      <c r="L14" s="18">
        <v>604085</v>
      </c>
      <c r="M14" s="18">
        <v>304966.37623690499</v>
      </c>
      <c r="N14" s="70">
        <f t="shared" si="3"/>
        <v>0.5506355849475878</v>
      </c>
      <c r="O14" s="70">
        <f t="shared" si="4"/>
        <v>0.50484017354661181</v>
      </c>
      <c r="P14" s="11">
        <f t="shared" si="5"/>
        <v>-4.5795411400975983E-2</v>
      </c>
      <c r="Q14" s="17">
        <v>752272.80133859999</v>
      </c>
      <c r="R14" s="10">
        <v>518470</v>
      </c>
      <c r="S14" s="158">
        <v>806316</v>
      </c>
      <c r="T14" s="10">
        <v>437646.97054109123</v>
      </c>
      <c r="U14" s="70">
        <f t="shared" si="6"/>
        <v>0.68920476598041358</v>
      </c>
      <c r="V14" s="70">
        <f t="shared" si="7"/>
        <v>0.54277351626544834</v>
      </c>
      <c r="W14" s="140">
        <f t="shared" si="8"/>
        <v>-0.14643124971496524</v>
      </c>
    </row>
    <row r="15" spans="1:24" ht="30.6" customHeight="1" x14ac:dyDescent="0.3">
      <c r="A15" s="97">
        <v>8</v>
      </c>
      <c r="B15" s="106" t="s">
        <v>20</v>
      </c>
      <c r="C15" s="17">
        <v>108160.59122050001</v>
      </c>
      <c r="D15" s="10">
        <v>42757.837749500017</v>
      </c>
      <c r="E15" s="10">
        <v>115859.1521046</v>
      </c>
      <c r="F15" s="157">
        <v>43889.951936600002</v>
      </c>
      <c r="G15" s="40">
        <f t="shared" si="0"/>
        <v>0.39531808459083195</v>
      </c>
      <c r="H15" s="40">
        <f t="shared" si="1"/>
        <v>0.37882162211039883</v>
      </c>
      <c r="I15" s="11">
        <f t="shared" si="2"/>
        <v>-1.6496462480433127E-2</v>
      </c>
      <c r="J15" s="117">
        <v>307017.92747390002</v>
      </c>
      <c r="K15" s="18">
        <v>100613.36904549997</v>
      </c>
      <c r="L15" s="18">
        <v>318832.4802169</v>
      </c>
      <c r="M15" s="18">
        <v>106609.52909159999</v>
      </c>
      <c r="N15" s="70">
        <f t="shared" si="3"/>
        <v>0.32771170684830203</v>
      </c>
      <c r="O15" s="70">
        <f t="shared" si="4"/>
        <v>0.33437474443969484</v>
      </c>
      <c r="P15" s="11">
        <f t="shared" si="5"/>
        <v>6.6630375913928064E-3</v>
      </c>
      <c r="Q15" s="17">
        <v>414632.76180869999</v>
      </c>
      <c r="R15" s="10">
        <v>176312.66160830003</v>
      </c>
      <c r="S15" s="158">
        <v>417064.12306710007</v>
      </c>
      <c r="T15" s="10">
        <v>268067.06218209997</v>
      </c>
      <c r="U15" s="70">
        <f t="shared" si="6"/>
        <v>0.42522607436805915</v>
      </c>
      <c r="V15" s="70">
        <f t="shared" si="7"/>
        <v>0.64274783505885869</v>
      </c>
      <c r="W15" s="140">
        <f t="shared" si="8"/>
        <v>0.21752176069079954</v>
      </c>
    </row>
    <row r="16" spans="1:24" ht="30.6" customHeight="1" x14ac:dyDescent="0.3">
      <c r="A16" s="97">
        <v>9</v>
      </c>
      <c r="B16" s="106" t="s">
        <v>21</v>
      </c>
      <c r="C16" s="17">
        <v>149614.09999999998</v>
      </c>
      <c r="D16" s="10">
        <v>60146.640000000007</v>
      </c>
      <c r="E16" s="10">
        <v>137036.20000000001</v>
      </c>
      <c r="F16" s="157">
        <v>64249.78</v>
      </c>
      <c r="G16" s="40">
        <f t="shared" si="0"/>
        <v>0.4020118424667195</v>
      </c>
      <c r="H16" s="40">
        <f t="shared" si="1"/>
        <v>0.46885260974837301</v>
      </c>
      <c r="I16" s="11">
        <f t="shared" si="2"/>
        <v>6.6840767281653501E-2</v>
      </c>
      <c r="J16" s="117">
        <v>367939.82999999996</v>
      </c>
      <c r="K16" s="18">
        <v>140593.60000000001</v>
      </c>
      <c r="L16" s="18">
        <v>341797.5</v>
      </c>
      <c r="M16" s="18">
        <v>146012.74</v>
      </c>
      <c r="N16" s="70">
        <f t="shared" si="3"/>
        <v>0.38211030319821593</v>
      </c>
      <c r="O16" s="70">
        <f t="shared" si="4"/>
        <v>0.42719077816543416</v>
      </c>
      <c r="P16" s="11">
        <f t="shared" si="5"/>
        <v>4.5080474967218231E-2</v>
      </c>
      <c r="Q16" s="17">
        <v>465906.73</v>
      </c>
      <c r="R16" s="10">
        <v>552572.57000000007</v>
      </c>
      <c r="S16" s="158">
        <v>1147261.3999999999</v>
      </c>
      <c r="T16" s="10">
        <v>559051.93999999994</v>
      </c>
      <c r="U16" s="70">
        <f t="shared" si="6"/>
        <v>1.1860154284528153</v>
      </c>
      <c r="V16" s="70">
        <f t="shared" si="7"/>
        <v>0.48729255599464949</v>
      </c>
      <c r="W16" s="140">
        <f t="shared" si="8"/>
        <v>-0.69872287245816578</v>
      </c>
    </row>
    <row r="17" spans="1:24" ht="30.6" customHeight="1" x14ac:dyDescent="0.3">
      <c r="A17" s="97">
        <v>10</v>
      </c>
      <c r="B17" s="106" t="s">
        <v>22</v>
      </c>
      <c r="C17" s="17">
        <v>271784</v>
      </c>
      <c r="D17" s="10">
        <v>73301.06</v>
      </c>
      <c r="E17" s="10">
        <v>95256</v>
      </c>
      <c r="F17" s="157">
        <v>43966</v>
      </c>
      <c r="G17" s="40">
        <f t="shared" si="0"/>
        <v>0.26970336737997819</v>
      </c>
      <c r="H17" s="40">
        <f t="shared" si="1"/>
        <v>0.46155622742924329</v>
      </c>
      <c r="I17" s="11">
        <f t="shared" si="2"/>
        <v>0.19185286004926511</v>
      </c>
      <c r="J17" s="117">
        <v>351572</v>
      </c>
      <c r="K17" s="18">
        <v>254748.9</v>
      </c>
      <c r="L17" s="18">
        <v>220856.5</v>
      </c>
      <c r="M17" s="18">
        <v>168221.02</v>
      </c>
      <c r="N17" s="70">
        <f t="shared" si="3"/>
        <v>0.72459951304426973</v>
      </c>
      <c r="O17" s="70">
        <f t="shared" si="4"/>
        <v>0.76167565817623661</v>
      </c>
      <c r="P17" s="11">
        <f t="shared" si="5"/>
        <v>3.7076145131966887E-2</v>
      </c>
      <c r="Q17" s="17">
        <v>46460</v>
      </c>
      <c r="R17" s="10">
        <v>165606.03999999998</v>
      </c>
      <c r="S17" s="158">
        <v>386085.3</v>
      </c>
      <c r="T17" s="10">
        <v>440307.73119999998</v>
      </c>
      <c r="U17" s="70">
        <f t="shared" si="6"/>
        <v>3.5644864399483422</v>
      </c>
      <c r="V17" s="70">
        <f t="shared" si="7"/>
        <v>1.1404415842820226</v>
      </c>
      <c r="W17" s="140">
        <f t="shared" si="8"/>
        <v>-2.4240448556663194</v>
      </c>
    </row>
    <row r="18" spans="1:24" ht="30.6" customHeight="1" x14ac:dyDescent="0.3">
      <c r="A18" s="97">
        <v>11</v>
      </c>
      <c r="B18" s="106" t="s">
        <v>23</v>
      </c>
      <c r="C18" s="17">
        <v>2020388</v>
      </c>
      <c r="D18" s="10">
        <v>1884220</v>
      </c>
      <c r="E18" s="10">
        <v>2031643</v>
      </c>
      <c r="F18" s="157">
        <v>1696120</v>
      </c>
      <c r="G18" s="40">
        <f t="shared" si="0"/>
        <v>0.93260304456371745</v>
      </c>
      <c r="H18" s="40">
        <f t="shared" si="1"/>
        <v>0.83485139859709601</v>
      </c>
      <c r="I18" s="11">
        <f t="shared" si="2"/>
        <v>-9.7751645966621448E-2</v>
      </c>
      <c r="J18" s="117">
        <v>3704391</v>
      </c>
      <c r="K18" s="18">
        <v>1140317</v>
      </c>
      <c r="L18" s="18">
        <v>4096189</v>
      </c>
      <c r="M18" s="18">
        <v>1119889</v>
      </c>
      <c r="N18" s="70">
        <f t="shared" si="3"/>
        <v>0.307828466271514</v>
      </c>
      <c r="O18" s="70">
        <f t="shared" si="4"/>
        <v>0.27339778511196627</v>
      </c>
      <c r="P18" s="11">
        <f t="shared" si="5"/>
        <v>-3.4430681159547727E-2</v>
      </c>
      <c r="Q18" s="17">
        <v>4860040</v>
      </c>
      <c r="R18" s="10">
        <v>2389625</v>
      </c>
      <c r="S18" s="158">
        <v>5404813</v>
      </c>
      <c r="T18" s="10">
        <v>3219426.4119352009</v>
      </c>
      <c r="U18" s="70">
        <f t="shared" si="6"/>
        <v>0.49168834001366246</v>
      </c>
      <c r="V18" s="70">
        <f t="shared" si="7"/>
        <v>0.59565916747447156</v>
      </c>
      <c r="W18" s="140">
        <f t="shared" si="8"/>
        <v>0.1039708274608091</v>
      </c>
    </row>
    <row r="19" spans="1:24" s="80" customFormat="1" ht="30.6" customHeight="1" thickBot="1" x14ac:dyDescent="0.35">
      <c r="A19" s="98">
        <v>12</v>
      </c>
      <c r="B19" s="107" t="s">
        <v>24</v>
      </c>
      <c r="C19" s="19">
        <v>184634.76791362968</v>
      </c>
      <c r="D19" s="22">
        <v>108022.55229966497</v>
      </c>
      <c r="E19" s="22">
        <v>236692.02621249994</v>
      </c>
      <c r="F19" s="159">
        <v>84804.347795599999</v>
      </c>
      <c r="G19" s="41">
        <f t="shared" si="0"/>
        <v>0.58506073108720702</v>
      </c>
      <c r="H19" s="41">
        <f t="shared" si="1"/>
        <v>0.35828983828742683</v>
      </c>
      <c r="I19" s="12">
        <f t="shared" si="2"/>
        <v>-0.22677089279978019</v>
      </c>
      <c r="J19" s="118">
        <v>288467.4971154037</v>
      </c>
      <c r="K19" s="84">
        <v>292287.55998216994</v>
      </c>
      <c r="L19" s="84">
        <v>476354.56409880001</v>
      </c>
      <c r="M19" s="84">
        <v>231975.65559109999</v>
      </c>
      <c r="N19" s="73">
        <f t="shared" si="3"/>
        <v>1.0132426110565864</v>
      </c>
      <c r="O19" s="73">
        <f t="shared" si="4"/>
        <v>0.48698107056026074</v>
      </c>
      <c r="P19" s="12">
        <f t="shared" si="5"/>
        <v>-0.52626154049632567</v>
      </c>
      <c r="Q19" s="19">
        <v>994262.2475709666</v>
      </c>
      <c r="R19" s="22">
        <v>513384.83251816506</v>
      </c>
      <c r="S19" s="160">
        <v>876941.78410000005</v>
      </c>
      <c r="T19" s="22">
        <v>594667.10904774198</v>
      </c>
      <c r="U19" s="73">
        <f t="shared" si="6"/>
        <v>0.51634750667883689</v>
      </c>
      <c r="V19" s="73">
        <f t="shared" si="7"/>
        <v>0.67811469339215624</v>
      </c>
      <c r="W19" s="151">
        <f t="shared" si="8"/>
        <v>0.16176718671331936</v>
      </c>
      <c r="X19" s="137"/>
    </row>
    <row r="20" spans="1:24" s="29" customFormat="1" ht="30.6" customHeight="1" thickBot="1" x14ac:dyDescent="0.35">
      <c r="A20" s="99"/>
      <c r="B20" s="108" t="s">
        <v>1</v>
      </c>
      <c r="C20" s="14">
        <f>SUM(C8:C19)</f>
        <v>7859758.7217883505</v>
      </c>
      <c r="D20" s="37">
        <f>SUM(D8:D19)</f>
        <v>4548430.3421091028</v>
      </c>
      <c r="E20" s="14">
        <v>7662743.7497937996</v>
      </c>
      <c r="F20" s="37">
        <v>4217508.9425165327</v>
      </c>
      <c r="G20" s="69">
        <f t="shared" si="0"/>
        <v>0.5786984693945143</v>
      </c>
      <c r="H20" s="69">
        <f t="shared" si="1"/>
        <v>0.55039148903159185</v>
      </c>
      <c r="I20" s="67">
        <f t="shared" si="2"/>
        <v>-2.8306980362922451E-2</v>
      </c>
      <c r="J20" s="119">
        <v>10299999.160814606</v>
      </c>
      <c r="K20" s="47">
        <v>4157677.1312655695</v>
      </c>
      <c r="L20" s="47">
        <v>11545539.417975223</v>
      </c>
      <c r="M20" s="47">
        <v>4184001.4204108361</v>
      </c>
      <c r="N20" s="74">
        <f t="shared" si="3"/>
        <v>0.40365800679703623</v>
      </c>
      <c r="O20" s="74">
        <f t="shared" si="4"/>
        <v>0.36239115981855075</v>
      </c>
      <c r="P20" s="4">
        <f t="shared" si="5"/>
        <v>-4.1266846978485483E-2</v>
      </c>
      <c r="Q20" s="59">
        <v>14209297.370222228</v>
      </c>
      <c r="R20" s="59">
        <v>7517152.1587162474</v>
      </c>
      <c r="S20" s="161">
        <v>16067868.751636853</v>
      </c>
      <c r="T20" s="59">
        <v>8829785.8062983453</v>
      </c>
      <c r="U20" s="74">
        <f t="shared" si="6"/>
        <v>0.52903053281646406</v>
      </c>
      <c r="V20" s="74">
        <f t="shared" si="7"/>
        <v>0.54953061558950334</v>
      </c>
      <c r="W20" s="152">
        <f t="shared" si="8"/>
        <v>2.0500082773039274E-2</v>
      </c>
      <c r="X20" s="139"/>
    </row>
    <row r="21" spans="1:24" ht="30.6" customHeight="1" x14ac:dyDescent="0.3">
      <c r="A21" s="100" t="s">
        <v>5</v>
      </c>
      <c r="B21" s="105" t="s">
        <v>6</v>
      </c>
      <c r="C21" s="20"/>
      <c r="D21" s="21"/>
      <c r="E21" s="21"/>
      <c r="F21" s="162"/>
      <c r="G21" s="43"/>
      <c r="H21" s="43"/>
      <c r="I21" s="13"/>
      <c r="J21" s="57"/>
      <c r="K21" s="46"/>
      <c r="L21" s="163"/>
      <c r="M21" s="163"/>
      <c r="N21" s="71"/>
      <c r="O21" s="102"/>
      <c r="P21" s="13"/>
      <c r="Q21" s="128"/>
      <c r="R21" s="53"/>
      <c r="S21" s="164"/>
      <c r="T21" s="165"/>
      <c r="U21" s="71"/>
      <c r="V21" s="102"/>
      <c r="W21" s="153">
        <f t="shared" si="8"/>
        <v>0</v>
      </c>
    </row>
    <row r="22" spans="1:24" ht="30.6" customHeight="1" x14ac:dyDescent="0.3">
      <c r="A22" s="97">
        <v>13</v>
      </c>
      <c r="B22" s="106" t="s">
        <v>25</v>
      </c>
      <c r="C22" s="17">
        <v>75471.926725730984</v>
      </c>
      <c r="D22" s="10">
        <v>20665.158019900002</v>
      </c>
      <c r="E22" s="166">
        <v>115450.18088917529</v>
      </c>
      <c r="F22" s="167">
        <v>39997.667584706825</v>
      </c>
      <c r="G22" s="40">
        <f>D22/C22</f>
        <v>0.27381251435382442</v>
      </c>
      <c r="H22" s="40">
        <f>F22/E22</f>
        <v>0.34644958783652319</v>
      </c>
      <c r="I22" s="11">
        <f>H22-G22</f>
        <v>7.2637073482698766E-2</v>
      </c>
      <c r="J22" s="120">
        <v>134677.08086999998</v>
      </c>
      <c r="K22" s="65">
        <v>40222.447459499999</v>
      </c>
      <c r="L22" s="168">
        <v>100631.00145721911</v>
      </c>
      <c r="M22" s="168">
        <v>43973.399173794445</v>
      </c>
      <c r="N22" s="70">
        <f>K22/J22</f>
        <v>0.29865844432970451</v>
      </c>
      <c r="O22" s="70">
        <f>M22/L22</f>
        <v>0.43697666262904772</v>
      </c>
      <c r="P22" s="11">
        <f>O22-N22</f>
        <v>0.13831821829934321</v>
      </c>
      <c r="Q22" s="19">
        <v>269608.58729675499</v>
      </c>
      <c r="R22" s="22">
        <v>136125.97290660001</v>
      </c>
      <c r="S22" s="160">
        <v>246357.71009109353</v>
      </c>
      <c r="T22" s="22">
        <v>107444.85001228264</v>
      </c>
      <c r="U22" s="70">
        <f t="shared" si="6"/>
        <v>0.50490221499053278</v>
      </c>
      <c r="V22" s="70">
        <f t="shared" si="7"/>
        <v>0.43613349861286543</v>
      </c>
      <c r="W22" s="140">
        <f t="shared" si="8"/>
        <v>-6.8768716377667349E-2</v>
      </c>
    </row>
    <row r="23" spans="1:24" ht="30.6" customHeight="1" x14ac:dyDescent="0.3">
      <c r="A23" s="97">
        <v>14</v>
      </c>
      <c r="B23" s="106" t="s">
        <v>26</v>
      </c>
      <c r="C23" s="17">
        <v>0</v>
      </c>
      <c r="D23" s="10">
        <v>0</v>
      </c>
      <c r="E23" s="169">
        <v>0</v>
      </c>
      <c r="F23" s="170">
        <v>0</v>
      </c>
      <c r="G23" s="40">
        <v>0</v>
      </c>
      <c r="H23" s="40">
        <v>0</v>
      </c>
      <c r="I23" s="11">
        <v>0</v>
      </c>
      <c r="J23" s="121">
        <v>6372</v>
      </c>
      <c r="K23" s="66">
        <v>9345</v>
      </c>
      <c r="L23" s="171">
        <v>7219.85</v>
      </c>
      <c r="M23" s="171">
        <v>10257.859999999999</v>
      </c>
      <c r="N23" s="70">
        <f t="shared" ref="N23:N33" si="9">K23/J23</f>
        <v>1.466572504708098</v>
      </c>
      <c r="O23" s="70">
        <f t="shared" ref="O23:O33" si="10">M23/L23</f>
        <v>1.420785750396476</v>
      </c>
      <c r="P23" s="11">
        <f t="shared" ref="P23:P33" si="11">O23-N23</f>
        <v>-4.5786754311621936E-2</v>
      </c>
      <c r="Q23" s="17">
        <v>107928</v>
      </c>
      <c r="R23" s="10">
        <v>57231</v>
      </c>
      <c r="S23" s="158">
        <v>77672.978551432025</v>
      </c>
      <c r="T23" s="10">
        <v>56542.783396300001</v>
      </c>
      <c r="U23" s="70">
        <f t="shared" si="6"/>
        <v>0.53027018012008009</v>
      </c>
      <c r="V23" s="70">
        <f t="shared" si="7"/>
        <v>0.72795950986815283</v>
      </c>
      <c r="W23" s="140">
        <f t="shared" si="8"/>
        <v>0.19768932974807274</v>
      </c>
    </row>
    <row r="24" spans="1:24" ht="30.6" customHeight="1" x14ac:dyDescent="0.3">
      <c r="A24" s="97">
        <v>15</v>
      </c>
      <c r="B24" s="106" t="s">
        <v>38</v>
      </c>
      <c r="C24" s="17">
        <v>602755</v>
      </c>
      <c r="D24" s="10">
        <v>516927</v>
      </c>
      <c r="E24" s="169">
        <v>788834.94832999981</v>
      </c>
      <c r="F24" s="170">
        <v>591175.9816662001</v>
      </c>
      <c r="G24" s="40">
        <f t="shared" ref="G24:G33" si="12">D24/C24</f>
        <v>0.85760715381871577</v>
      </c>
      <c r="H24" s="40">
        <f t="shared" ref="H24:H33" si="13">F24/E24</f>
        <v>0.74942924742082873</v>
      </c>
      <c r="I24" s="11">
        <f t="shared" ref="I24:I33" si="14">H24-G24</f>
        <v>-0.10817790639788705</v>
      </c>
      <c r="J24" s="121">
        <v>1194330</v>
      </c>
      <c r="K24" s="66">
        <v>1340398.9881908004</v>
      </c>
      <c r="L24" s="171">
        <v>1526161.8856732999</v>
      </c>
      <c r="M24" s="171">
        <v>1566552.6879582361</v>
      </c>
      <c r="N24" s="70">
        <f t="shared" si="9"/>
        <v>1.1223020339360146</v>
      </c>
      <c r="O24" s="70">
        <f t="shared" si="10"/>
        <v>1.0264656080485963</v>
      </c>
      <c r="P24" s="11">
        <f t="shared" si="11"/>
        <v>-9.5836425887418253E-2</v>
      </c>
      <c r="Q24" s="17">
        <v>2255459</v>
      </c>
      <c r="R24" s="10">
        <v>2155431</v>
      </c>
      <c r="S24" s="158">
        <v>2582383.9471162003</v>
      </c>
      <c r="T24" s="10">
        <v>2653695.3542101956</v>
      </c>
      <c r="U24" s="70">
        <f t="shared" si="6"/>
        <v>0.95565071233837551</v>
      </c>
      <c r="V24" s="70">
        <f t="shared" si="7"/>
        <v>1.0276145641215089</v>
      </c>
      <c r="W24" s="140">
        <f t="shared" si="8"/>
        <v>7.1963851783133359E-2</v>
      </c>
    </row>
    <row r="25" spans="1:24" ht="30.6" customHeight="1" x14ac:dyDescent="0.3">
      <c r="A25" s="97">
        <v>16</v>
      </c>
      <c r="B25" s="106" t="s">
        <v>39</v>
      </c>
      <c r="C25" s="17">
        <v>75201</v>
      </c>
      <c r="D25" s="10">
        <v>74540</v>
      </c>
      <c r="E25" s="169">
        <v>83882.536338965001</v>
      </c>
      <c r="F25" s="170">
        <v>82933.177355370004</v>
      </c>
      <c r="G25" s="40">
        <f t="shared" si="12"/>
        <v>0.99121022326830766</v>
      </c>
      <c r="H25" s="40">
        <f t="shared" si="13"/>
        <v>0.98868228090101273</v>
      </c>
      <c r="I25" s="11">
        <f t="shared" si="14"/>
        <v>-2.5279423672949219E-3</v>
      </c>
      <c r="J25" s="121">
        <v>270725</v>
      </c>
      <c r="K25" s="66">
        <v>268343</v>
      </c>
      <c r="L25" s="171">
        <v>301977.130820274</v>
      </c>
      <c r="M25" s="171">
        <v>298559.43847933202</v>
      </c>
      <c r="N25" s="70">
        <f t="shared" si="9"/>
        <v>0.99120140363837839</v>
      </c>
      <c r="O25" s="70">
        <f t="shared" si="10"/>
        <v>0.98868228090101273</v>
      </c>
      <c r="P25" s="11">
        <f t="shared" si="11"/>
        <v>-2.5191227373656533E-3</v>
      </c>
      <c r="Q25" s="17">
        <v>1158103</v>
      </c>
      <c r="R25" s="10">
        <v>1147913</v>
      </c>
      <c r="S25" s="158">
        <v>1291791.059620061</v>
      </c>
      <c r="T25" s="10">
        <v>1382990.2826280978</v>
      </c>
      <c r="U25" s="70">
        <f t="shared" si="6"/>
        <v>0.99120112805164995</v>
      </c>
      <c r="V25" s="70">
        <f t="shared" si="7"/>
        <v>1.0705990510840508</v>
      </c>
      <c r="W25" s="140">
        <f t="shared" si="8"/>
        <v>7.9397923032400897E-2</v>
      </c>
    </row>
    <row r="26" spans="1:24" ht="30.6" customHeight="1" x14ac:dyDescent="0.3">
      <c r="A26" s="97">
        <v>17</v>
      </c>
      <c r="B26" s="106" t="s">
        <v>27</v>
      </c>
      <c r="C26" s="17">
        <v>46182</v>
      </c>
      <c r="D26" s="10">
        <v>60909</v>
      </c>
      <c r="E26" s="169">
        <v>50328.128958100002</v>
      </c>
      <c r="F26" s="170">
        <v>56754</v>
      </c>
      <c r="G26" s="40">
        <f t="shared" si="12"/>
        <v>1.3188904768091465</v>
      </c>
      <c r="H26" s="40">
        <f t="shared" si="13"/>
        <v>1.1276795139205309</v>
      </c>
      <c r="I26" s="11">
        <f t="shared" si="14"/>
        <v>-0.19121096288861561</v>
      </c>
      <c r="J26" s="121">
        <v>111977</v>
      </c>
      <c r="K26" s="66">
        <v>126112</v>
      </c>
      <c r="L26" s="171">
        <v>114600.89785800003</v>
      </c>
      <c r="M26" s="171">
        <v>118446</v>
      </c>
      <c r="N26" s="70">
        <f t="shared" si="9"/>
        <v>1.1262312796377827</v>
      </c>
      <c r="O26" s="70">
        <f t="shared" si="10"/>
        <v>1.033552111840907</v>
      </c>
      <c r="P26" s="11">
        <f t="shared" si="11"/>
        <v>-9.2679167796875683E-2</v>
      </c>
      <c r="Q26" s="17">
        <v>203229</v>
      </c>
      <c r="R26" s="10">
        <v>289516</v>
      </c>
      <c r="S26" s="158">
        <v>196248.72249790002</v>
      </c>
      <c r="T26" s="10">
        <v>280434.14518029999</v>
      </c>
      <c r="U26" s="70">
        <f t="shared" si="6"/>
        <v>1.4245801534229858</v>
      </c>
      <c r="V26" s="70">
        <f t="shared" si="7"/>
        <v>1.4289730990901142</v>
      </c>
      <c r="W26" s="140">
        <f t="shared" si="8"/>
        <v>4.392945667128334E-3</v>
      </c>
    </row>
    <row r="27" spans="1:24" ht="30.6" customHeight="1" x14ac:dyDescent="0.3">
      <c r="A27" s="97">
        <v>18</v>
      </c>
      <c r="B27" s="106" t="s">
        <v>28</v>
      </c>
      <c r="C27" s="17">
        <v>19481</v>
      </c>
      <c r="D27" s="10">
        <v>10561</v>
      </c>
      <c r="E27" s="169">
        <v>25065.124100000001</v>
      </c>
      <c r="F27" s="170">
        <v>10070</v>
      </c>
      <c r="G27" s="40">
        <f t="shared" si="12"/>
        <v>0.54211796109029309</v>
      </c>
      <c r="H27" s="40">
        <f t="shared" si="13"/>
        <v>0.40175344673438101</v>
      </c>
      <c r="I27" s="11">
        <f t="shared" si="14"/>
        <v>-0.14036451435591207</v>
      </c>
      <c r="J27" s="121">
        <v>127320</v>
      </c>
      <c r="K27" s="66">
        <v>26084</v>
      </c>
      <c r="L27" s="171">
        <v>165273.65580000001</v>
      </c>
      <c r="M27" s="171">
        <v>36969.552380649999</v>
      </c>
      <c r="N27" s="70">
        <f t="shared" si="9"/>
        <v>0.20486961985548224</v>
      </c>
      <c r="O27" s="70">
        <f t="shared" si="10"/>
        <v>0.22368690401201857</v>
      </c>
      <c r="P27" s="11">
        <f t="shared" si="11"/>
        <v>1.8817284156536329E-2</v>
      </c>
      <c r="Q27" s="17">
        <v>273581</v>
      </c>
      <c r="R27" s="10">
        <v>207016</v>
      </c>
      <c r="S27" s="158">
        <v>356994.74049999996</v>
      </c>
      <c r="T27" s="10">
        <v>259523.18263532</v>
      </c>
      <c r="U27" s="70">
        <f t="shared" si="6"/>
        <v>0.75668997481550249</v>
      </c>
      <c r="V27" s="70">
        <f t="shared" si="7"/>
        <v>0.72696640368381016</v>
      </c>
      <c r="W27" s="140">
        <f t="shared" si="8"/>
        <v>-2.9723571131692328E-2</v>
      </c>
    </row>
    <row r="28" spans="1:24" ht="30.6" customHeight="1" x14ac:dyDescent="0.3">
      <c r="A28" s="97">
        <v>19</v>
      </c>
      <c r="B28" s="106" t="s">
        <v>29</v>
      </c>
      <c r="C28" s="17">
        <v>0</v>
      </c>
      <c r="D28" s="10">
        <v>0</v>
      </c>
      <c r="E28" s="169">
        <v>0</v>
      </c>
      <c r="F28" s="170">
        <v>0</v>
      </c>
      <c r="G28" s="40">
        <v>0</v>
      </c>
      <c r="H28" s="40">
        <v>0</v>
      </c>
      <c r="I28" s="11">
        <f t="shared" si="14"/>
        <v>0</v>
      </c>
      <c r="J28" s="121">
        <v>31628</v>
      </c>
      <c r="K28" s="66">
        <v>35029</v>
      </c>
      <c r="L28" s="171">
        <v>40582.800000000003</v>
      </c>
      <c r="M28" s="171">
        <v>46285.5</v>
      </c>
      <c r="N28" s="70">
        <v>0</v>
      </c>
      <c r="O28" s="70">
        <f t="shared" si="10"/>
        <v>1.1405201218250096</v>
      </c>
      <c r="P28" s="11">
        <f t="shared" si="11"/>
        <v>1.1405201218250096</v>
      </c>
      <c r="Q28" s="17">
        <v>66414</v>
      </c>
      <c r="R28" s="10">
        <v>75709</v>
      </c>
      <c r="S28" s="158">
        <v>58023.750000000007</v>
      </c>
      <c r="T28" s="10">
        <v>60972</v>
      </c>
      <c r="U28" s="70">
        <f t="shared" si="6"/>
        <v>1.1399554310838076</v>
      </c>
      <c r="V28" s="70">
        <f t="shared" si="7"/>
        <v>1.050811090286305</v>
      </c>
      <c r="W28" s="140">
        <f t="shared" si="8"/>
        <v>-8.9144340797502553E-2</v>
      </c>
    </row>
    <row r="29" spans="1:24" ht="30.6" customHeight="1" x14ac:dyDescent="0.3">
      <c r="A29" s="97">
        <v>20</v>
      </c>
      <c r="B29" s="106" t="s">
        <v>30</v>
      </c>
      <c r="C29" s="17">
        <v>39617</v>
      </c>
      <c r="D29" s="10">
        <v>61399</v>
      </c>
      <c r="E29" s="169">
        <v>51107.265803450995</v>
      </c>
      <c r="F29" s="170">
        <v>80411.645291082066</v>
      </c>
      <c r="G29" s="40">
        <f t="shared" si="12"/>
        <v>1.5498144735845722</v>
      </c>
      <c r="H29" s="40">
        <f t="shared" si="13"/>
        <v>1.5733896937537266</v>
      </c>
      <c r="I29" s="11">
        <f t="shared" si="14"/>
        <v>2.3575220169154365E-2</v>
      </c>
      <c r="J29" s="121">
        <v>138307</v>
      </c>
      <c r="K29" s="66">
        <v>57265</v>
      </c>
      <c r="L29" s="171">
        <v>160935.13265460401</v>
      </c>
      <c r="M29" s="171">
        <v>62322.07026917101</v>
      </c>
      <c r="N29" s="70">
        <f t="shared" si="9"/>
        <v>0.41404267318356991</v>
      </c>
      <c r="O29" s="70">
        <f t="shared" si="10"/>
        <v>0.38724962810280511</v>
      </c>
      <c r="P29" s="11">
        <f t="shared" si="11"/>
        <v>-2.6793045080764799E-2</v>
      </c>
      <c r="Q29" s="17">
        <v>422255</v>
      </c>
      <c r="R29" s="10">
        <v>254890</v>
      </c>
      <c r="S29" s="158">
        <v>498427.51952477614</v>
      </c>
      <c r="T29" s="10">
        <v>240578.60119926298</v>
      </c>
      <c r="U29" s="70">
        <f t="shared" si="6"/>
        <v>0.60363998058045498</v>
      </c>
      <c r="V29" s="70">
        <f t="shared" si="7"/>
        <v>0.48267519704498207</v>
      </c>
      <c r="W29" s="140">
        <f t="shared" si="8"/>
        <v>-0.12096478353547291</v>
      </c>
    </row>
    <row r="30" spans="1:24" s="80" customFormat="1" ht="30.6" customHeight="1" x14ac:dyDescent="0.3">
      <c r="A30" s="97">
        <v>21</v>
      </c>
      <c r="B30" s="106" t="s">
        <v>31</v>
      </c>
      <c r="C30" s="17">
        <v>294560</v>
      </c>
      <c r="D30" s="10">
        <v>113387</v>
      </c>
      <c r="E30" s="169">
        <v>374387.43122000003</v>
      </c>
      <c r="F30" s="170">
        <v>123533.59999999999</v>
      </c>
      <c r="G30" s="40">
        <f t="shared" si="12"/>
        <v>0.38493685497012492</v>
      </c>
      <c r="H30" s="40">
        <f t="shared" si="13"/>
        <v>0.32996193167448606</v>
      </c>
      <c r="I30" s="11">
        <f t="shared" si="14"/>
        <v>-5.4974923295638856E-2</v>
      </c>
      <c r="J30" s="121">
        <v>528778</v>
      </c>
      <c r="K30" s="66">
        <v>255023</v>
      </c>
      <c r="L30" s="171">
        <v>705579.2392800001</v>
      </c>
      <c r="M30" s="171">
        <v>300470.67</v>
      </c>
      <c r="N30" s="70">
        <f t="shared" si="9"/>
        <v>0.48228746279156848</v>
      </c>
      <c r="O30" s="70">
        <f t="shared" si="10"/>
        <v>0.4258496470312983</v>
      </c>
      <c r="P30" s="11">
        <f t="shared" si="11"/>
        <v>-5.6437815760270182E-2</v>
      </c>
      <c r="Q30" s="17">
        <v>719418</v>
      </c>
      <c r="R30" s="10">
        <v>835646</v>
      </c>
      <c r="S30" s="158">
        <v>872077.33315000008</v>
      </c>
      <c r="T30" s="10">
        <v>795319.18791399989</v>
      </c>
      <c r="U30" s="70">
        <f t="shared" si="6"/>
        <v>1.1615583707941697</v>
      </c>
      <c r="V30" s="70">
        <f t="shared" si="7"/>
        <v>0.91198240990997348</v>
      </c>
      <c r="W30" s="140">
        <f t="shared" si="8"/>
        <v>-0.2495759608841962</v>
      </c>
      <c r="X30" s="137"/>
    </row>
    <row r="31" spans="1:24" ht="30.6" customHeight="1" x14ac:dyDescent="0.3">
      <c r="A31" s="97">
        <v>22</v>
      </c>
      <c r="B31" s="106" t="s">
        <v>32</v>
      </c>
      <c r="C31" s="17">
        <v>0</v>
      </c>
      <c r="D31" s="10">
        <v>0</v>
      </c>
      <c r="E31" s="66">
        <v>0</v>
      </c>
      <c r="F31" s="66">
        <v>0</v>
      </c>
      <c r="G31" s="103">
        <v>0</v>
      </c>
      <c r="H31" s="103">
        <v>0</v>
      </c>
      <c r="I31" s="11">
        <v>0</v>
      </c>
      <c r="J31" s="121">
        <v>11185</v>
      </c>
      <c r="K31" s="66">
        <v>1847</v>
      </c>
      <c r="L31" s="171">
        <v>39064</v>
      </c>
      <c r="M31" s="171">
        <v>2843</v>
      </c>
      <c r="N31" s="104">
        <f t="shared" si="9"/>
        <v>0.16513187304425569</v>
      </c>
      <c r="O31" s="104">
        <f t="shared" si="10"/>
        <v>7.2778005324595538E-2</v>
      </c>
      <c r="P31" s="11">
        <f t="shared" si="11"/>
        <v>-9.2353867719660157E-2</v>
      </c>
      <c r="Q31" s="17">
        <v>56895</v>
      </c>
      <c r="R31" s="10">
        <v>24067</v>
      </c>
      <c r="S31" s="10">
        <v>90688</v>
      </c>
      <c r="T31" s="10">
        <v>21856.3</v>
      </c>
      <c r="U31" s="104">
        <f t="shared" si="6"/>
        <v>0.423007294138325</v>
      </c>
      <c r="V31" s="104">
        <f t="shared" si="7"/>
        <v>0.24100542519407198</v>
      </c>
      <c r="W31" s="140">
        <f t="shared" si="8"/>
        <v>-0.18200186894425302</v>
      </c>
    </row>
    <row r="32" spans="1:24" ht="30.6" customHeight="1" thickBot="1" x14ac:dyDescent="0.35">
      <c r="A32" s="101">
        <v>23</v>
      </c>
      <c r="B32" s="109" t="s">
        <v>57</v>
      </c>
      <c r="C32" s="56"/>
      <c r="D32" s="28"/>
      <c r="E32" s="172">
        <v>0</v>
      </c>
      <c r="F32" s="173">
        <v>0</v>
      </c>
      <c r="G32" s="76">
        <v>0</v>
      </c>
      <c r="H32" s="76">
        <v>0</v>
      </c>
      <c r="I32" s="77">
        <v>0</v>
      </c>
      <c r="J32" s="122">
        <v>2555299.0808699997</v>
      </c>
      <c r="K32" s="78">
        <v>2159669.4356503002</v>
      </c>
      <c r="L32" s="174">
        <v>24826.475604799994</v>
      </c>
      <c r="M32" s="174">
        <v>162246.9723828999</v>
      </c>
      <c r="N32" s="79"/>
      <c r="O32" s="79">
        <f t="shared" si="10"/>
        <v>6.5352398369235614</v>
      </c>
      <c r="P32" s="16">
        <v>0</v>
      </c>
      <c r="Q32" s="56">
        <v>5532890.5872967551</v>
      </c>
      <c r="R32" s="30">
        <v>5183544.9729066007</v>
      </c>
      <c r="S32" s="30">
        <v>49942.920661800003</v>
      </c>
      <c r="T32" s="30">
        <v>37455.146695300129</v>
      </c>
      <c r="U32" s="79"/>
      <c r="V32" s="79">
        <f t="shared" si="7"/>
        <v>0.74995907726214661</v>
      </c>
      <c r="W32" s="151">
        <f t="shared" si="8"/>
        <v>0.74995907726214661</v>
      </c>
    </row>
    <row r="33" spans="1:24" s="68" customFormat="1" ht="30.6" customHeight="1" thickBot="1" x14ac:dyDescent="0.35">
      <c r="A33" s="99"/>
      <c r="B33" s="108" t="s">
        <v>1</v>
      </c>
      <c r="C33" s="63">
        <v>1091397.7783760019</v>
      </c>
      <c r="D33" s="64">
        <v>862165.55052497133</v>
      </c>
      <c r="E33" s="14">
        <v>1489055.6156396908</v>
      </c>
      <c r="F33" s="37">
        <v>984876.07189735898</v>
      </c>
      <c r="G33" s="44">
        <f t="shared" si="12"/>
        <v>0.78996454602269051</v>
      </c>
      <c r="H33" s="44">
        <f t="shared" si="13"/>
        <v>0.66140986377749311</v>
      </c>
      <c r="I33" s="67">
        <f t="shared" si="14"/>
        <v>-0.12855468224519739</v>
      </c>
      <c r="J33" s="123">
        <f t="shared" ref="J33" si="15">SUM(J22:J31)</f>
        <v>2555299.0808699997</v>
      </c>
      <c r="K33" s="48">
        <f t="shared" ref="K33" si="16">SUM(K22:K31)</f>
        <v>2159669.4356503002</v>
      </c>
      <c r="L33" s="175">
        <v>3186852.0691481973</v>
      </c>
      <c r="M33" s="175">
        <v>2648927.1506440835</v>
      </c>
      <c r="N33" s="74">
        <f t="shared" si="9"/>
        <v>0.84517286129770774</v>
      </c>
      <c r="O33" s="74">
        <f t="shared" si="10"/>
        <v>0.83120492987053085</v>
      </c>
      <c r="P33" s="4">
        <f t="shared" si="11"/>
        <v>-1.3967931427176894E-2</v>
      </c>
      <c r="Q33" s="86">
        <f t="shared" ref="Q33" si="17">SUM(Q22:Q31)</f>
        <v>5532890.5872967551</v>
      </c>
      <c r="R33" s="60">
        <f t="shared" ref="R33" si="18">SUM(R22:R31)</f>
        <v>5183544.9729066007</v>
      </c>
      <c r="S33" s="60">
        <v>6320608.6817132635</v>
      </c>
      <c r="T33" s="60">
        <v>5896811.8338710591</v>
      </c>
      <c r="U33" s="74">
        <f t="shared" si="6"/>
        <v>0.93686019832160883</v>
      </c>
      <c r="V33" s="74">
        <f t="shared" si="7"/>
        <v>0.93294999434653658</v>
      </c>
      <c r="W33" s="152">
        <f t="shared" si="8"/>
        <v>-3.9102039750722462E-3</v>
      </c>
      <c r="X33" s="139"/>
    </row>
    <row r="34" spans="1:24" ht="30.6" customHeight="1" x14ac:dyDescent="0.3">
      <c r="A34" s="100" t="s">
        <v>41</v>
      </c>
      <c r="B34" s="105" t="s">
        <v>40</v>
      </c>
      <c r="C34" s="20"/>
      <c r="D34" s="21"/>
      <c r="E34" s="21"/>
      <c r="F34" s="162"/>
      <c r="G34" s="43"/>
      <c r="H34" s="43"/>
      <c r="I34" s="13"/>
      <c r="J34" s="57"/>
      <c r="K34" s="46"/>
      <c r="L34" s="163"/>
      <c r="M34" s="163"/>
      <c r="N34" s="71"/>
      <c r="O34" s="102"/>
      <c r="P34" s="13"/>
      <c r="Q34" s="129"/>
      <c r="R34" s="54"/>
      <c r="S34" s="164"/>
      <c r="T34" s="165"/>
      <c r="U34" s="71"/>
      <c r="V34" s="102"/>
      <c r="W34" s="153">
        <f t="shared" si="8"/>
        <v>0</v>
      </c>
    </row>
    <row r="35" spans="1:24" ht="30.6" customHeight="1" x14ac:dyDescent="0.3">
      <c r="A35" s="97">
        <v>24</v>
      </c>
      <c r="B35" s="106" t="s">
        <v>35</v>
      </c>
      <c r="C35" s="17">
        <v>43</v>
      </c>
      <c r="D35" s="10">
        <v>0</v>
      </c>
      <c r="E35" s="10">
        <v>0</v>
      </c>
      <c r="F35" s="176">
        <v>0</v>
      </c>
      <c r="G35" s="40">
        <v>0</v>
      </c>
      <c r="H35" s="40">
        <v>0</v>
      </c>
      <c r="I35" s="11">
        <f>H35-G35</f>
        <v>0</v>
      </c>
      <c r="J35" s="121">
        <v>23909</v>
      </c>
      <c r="K35" s="66">
        <v>20691</v>
      </c>
      <c r="L35" s="10">
        <v>51787.116053000005</v>
      </c>
      <c r="M35" s="171">
        <v>123751</v>
      </c>
      <c r="N35" s="70">
        <f>K35/J35</f>
        <v>0.86540633234346898</v>
      </c>
      <c r="O35" s="70">
        <f>M35/L35</f>
        <v>2.389609799343734</v>
      </c>
      <c r="P35" s="11">
        <f>O35-N35</f>
        <v>1.5242034670002651</v>
      </c>
      <c r="Q35" s="17">
        <v>156579</v>
      </c>
      <c r="R35" s="10">
        <v>97414</v>
      </c>
      <c r="S35" s="158">
        <v>266157.30189240008</v>
      </c>
      <c r="T35" s="10">
        <v>58305.266919423972</v>
      </c>
      <c r="U35" s="70">
        <f t="shared" si="6"/>
        <v>0.62213962281021085</v>
      </c>
      <c r="V35" s="70">
        <f t="shared" si="7"/>
        <v>0.21906318746421299</v>
      </c>
      <c r="W35" s="140">
        <f t="shared" si="8"/>
        <v>-0.40307643534599785</v>
      </c>
    </row>
    <row r="36" spans="1:24" ht="30.6" customHeight="1" x14ac:dyDescent="0.3">
      <c r="A36" s="97">
        <v>25</v>
      </c>
      <c r="B36" s="106" t="s">
        <v>13</v>
      </c>
      <c r="C36" s="17">
        <v>234229</v>
      </c>
      <c r="D36" s="10">
        <v>102646</v>
      </c>
      <c r="E36" s="10">
        <v>119.12030970000002</v>
      </c>
      <c r="F36" s="157">
        <v>99321.096920799871</v>
      </c>
      <c r="G36" s="40">
        <f>D36/C36</f>
        <v>0.43822925427679749</v>
      </c>
      <c r="H36" s="40">
        <f>F36/E36</f>
        <v>833.78810188570094</v>
      </c>
      <c r="I36" s="11">
        <f t="shared" ref="I36:I38" si="19">H36-G36</f>
        <v>833.34987263142409</v>
      </c>
      <c r="J36" s="121">
        <v>136258</v>
      </c>
      <c r="K36" s="66">
        <v>101179</v>
      </c>
      <c r="L36" s="10">
        <v>223200.99398649999</v>
      </c>
      <c r="M36" s="171">
        <v>152246.61656710002</v>
      </c>
      <c r="N36" s="70">
        <f t="shared" ref="N36:N39" si="20">K36/J36</f>
        <v>0.74255456560348754</v>
      </c>
      <c r="O36" s="70">
        <f t="shared" ref="O36:O39" si="21">M36/L36</f>
        <v>0.68210545951380686</v>
      </c>
      <c r="P36" s="11">
        <f t="shared" ref="P36:P39" si="22">O36-N36</f>
        <v>-6.0449106089680682E-2</v>
      </c>
      <c r="Q36" s="17">
        <v>91873</v>
      </c>
      <c r="R36" s="10">
        <v>117430</v>
      </c>
      <c r="S36" s="158">
        <v>99047.222681400002</v>
      </c>
      <c r="T36" s="10">
        <v>139591.56546349972</v>
      </c>
      <c r="U36" s="70">
        <f t="shared" si="6"/>
        <v>1.278177484135709</v>
      </c>
      <c r="V36" s="70">
        <f t="shared" si="7"/>
        <v>1.409343560419827</v>
      </c>
      <c r="W36" s="140">
        <f t="shared" si="8"/>
        <v>0.13116607628411803</v>
      </c>
    </row>
    <row r="37" spans="1:24" ht="30.6" customHeight="1" x14ac:dyDescent="0.3">
      <c r="A37" s="97">
        <v>26</v>
      </c>
      <c r="B37" s="106" t="s">
        <v>36</v>
      </c>
      <c r="C37" s="17">
        <v>0</v>
      </c>
      <c r="D37" s="10">
        <v>0</v>
      </c>
      <c r="E37" s="177">
        <v>211375.82344870002</v>
      </c>
      <c r="F37" s="176">
        <v>0</v>
      </c>
      <c r="G37" s="40">
        <v>0</v>
      </c>
      <c r="H37" s="40">
        <v>0</v>
      </c>
      <c r="I37" s="11">
        <f t="shared" si="19"/>
        <v>0</v>
      </c>
      <c r="J37" s="121">
        <v>12156</v>
      </c>
      <c r="K37" s="66">
        <v>17645</v>
      </c>
      <c r="L37" s="10">
        <v>71907.782348199995</v>
      </c>
      <c r="M37" s="171">
        <v>15145.4091343</v>
      </c>
      <c r="N37" s="70">
        <f t="shared" si="20"/>
        <v>1.4515465613688714</v>
      </c>
      <c r="O37" s="70">
        <f t="shared" si="21"/>
        <v>0.21062267031072085</v>
      </c>
      <c r="P37" s="11">
        <f t="shared" si="22"/>
        <v>-1.2409238910581506</v>
      </c>
      <c r="Q37" s="17">
        <v>59221</v>
      </c>
      <c r="R37" s="10">
        <v>19886</v>
      </c>
      <c r="S37" s="158">
        <v>93119.209445699991</v>
      </c>
      <c r="T37" s="10">
        <v>17735.0377109</v>
      </c>
      <c r="U37" s="70">
        <f t="shared" si="6"/>
        <v>0.33579304638557267</v>
      </c>
      <c r="V37" s="70">
        <f t="shared" si="7"/>
        <v>0.1904552005592543</v>
      </c>
      <c r="W37" s="140">
        <f t="shared" si="8"/>
        <v>-0.14533784582631837</v>
      </c>
    </row>
    <row r="38" spans="1:24" ht="30.6" customHeight="1" thickBot="1" x14ac:dyDescent="0.35">
      <c r="A38" s="98">
        <v>27</v>
      </c>
      <c r="B38" s="107" t="s">
        <v>37</v>
      </c>
      <c r="C38" s="19">
        <v>0</v>
      </c>
      <c r="D38" s="22">
        <v>0</v>
      </c>
      <c r="E38" s="178">
        <v>0</v>
      </c>
      <c r="F38" s="179">
        <v>0</v>
      </c>
      <c r="G38" s="41">
        <v>0</v>
      </c>
      <c r="H38" s="41">
        <v>0</v>
      </c>
      <c r="I38" s="12">
        <f t="shared" si="19"/>
        <v>0</v>
      </c>
      <c r="J38" s="120">
        <v>584</v>
      </c>
      <c r="K38" s="65">
        <v>4137</v>
      </c>
      <c r="L38" s="22">
        <v>4660.5183093000014</v>
      </c>
      <c r="M38" s="168">
        <v>3879.0256600000016</v>
      </c>
      <c r="N38" s="73">
        <f t="shared" si="20"/>
        <v>7.0839041095890414</v>
      </c>
      <c r="O38" s="73">
        <f t="shared" si="21"/>
        <v>0.83231636538353648</v>
      </c>
      <c r="P38" s="12">
        <f t="shared" si="22"/>
        <v>-6.251587744205505</v>
      </c>
      <c r="Q38" s="19">
        <v>47890</v>
      </c>
      <c r="R38" s="22">
        <v>22723</v>
      </c>
      <c r="S38" s="160">
        <v>86046.071857100003</v>
      </c>
      <c r="T38" s="22">
        <v>25927.336240000011</v>
      </c>
      <c r="U38" s="73">
        <f t="shared" si="6"/>
        <v>0.47448319064522865</v>
      </c>
      <c r="V38" s="73">
        <f t="shared" si="7"/>
        <v>0.3013192314352075</v>
      </c>
      <c r="W38" s="151">
        <f t="shared" si="8"/>
        <v>-0.17316395921002115</v>
      </c>
    </row>
    <row r="39" spans="1:24" s="29" customFormat="1" ht="30.6" customHeight="1" thickBot="1" x14ac:dyDescent="0.35">
      <c r="A39" s="99"/>
      <c r="B39" s="108" t="s">
        <v>1</v>
      </c>
      <c r="C39" s="14">
        <v>234272</v>
      </c>
      <c r="D39" s="9">
        <v>102646</v>
      </c>
      <c r="E39" s="14">
        <v>211494.94375840001</v>
      </c>
      <c r="F39" s="37">
        <v>99321.096920799871</v>
      </c>
      <c r="G39" s="44">
        <f t="shared" ref="G39" si="23">D39/C39</f>
        <v>0.43814881846742249</v>
      </c>
      <c r="H39" s="44">
        <f t="shared" ref="H39" si="24">F39/E39</f>
        <v>0.46961452201078968</v>
      </c>
      <c r="I39" s="67">
        <f t="shared" ref="I39" si="25">H39-G39</f>
        <v>3.1465703543367196E-2</v>
      </c>
      <c r="J39" s="51">
        <v>172907</v>
      </c>
      <c r="K39" s="1">
        <v>143652</v>
      </c>
      <c r="L39" s="1">
        <v>351556.41069699998</v>
      </c>
      <c r="M39" s="1">
        <v>295022.05136140005</v>
      </c>
      <c r="N39" s="74">
        <f t="shared" si="20"/>
        <v>0.83080499921923345</v>
      </c>
      <c r="O39" s="74">
        <f t="shared" si="21"/>
        <v>0.839188370300191</v>
      </c>
      <c r="P39" s="4">
        <f t="shared" si="22"/>
        <v>8.3833710809575468E-3</v>
      </c>
      <c r="Q39" s="86">
        <v>355563</v>
      </c>
      <c r="R39" s="61">
        <v>257453</v>
      </c>
      <c r="S39" s="60">
        <v>544369.80587660009</v>
      </c>
      <c r="T39" s="61">
        <v>241559.20633382371</v>
      </c>
      <c r="U39" s="74">
        <f t="shared" si="6"/>
        <v>0.72407140225501532</v>
      </c>
      <c r="V39" s="74">
        <f t="shared" si="7"/>
        <v>0.44374100790700599</v>
      </c>
      <c r="W39" s="152">
        <f t="shared" si="8"/>
        <v>-0.28033039434800933</v>
      </c>
      <c r="X39" s="139"/>
    </row>
    <row r="40" spans="1:24" ht="30.6" customHeight="1" x14ac:dyDescent="0.3">
      <c r="A40" s="100" t="s">
        <v>42</v>
      </c>
      <c r="B40" s="105" t="s">
        <v>7</v>
      </c>
      <c r="C40" s="23"/>
      <c r="D40" s="24"/>
      <c r="E40" s="24"/>
      <c r="F40" s="180"/>
      <c r="G40" s="43"/>
      <c r="H40" s="43"/>
      <c r="I40" s="13"/>
      <c r="J40" s="58"/>
      <c r="K40" s="25"/>
      <c r="L40" s="25"/>
      <c r="M40" s="25"/>
      <c r="N40" s="71"/>
      <c r="O40" s="102"/>
      <c r="P40" s="13"/>
      <c r="Q40" s="129"/>
      <c r="R40" s="54"/>
      <c r="S40" s="164"/>
      <c r="T40" s="165"/>
      <c r="U40" s="71"/>
      <c r="V40" s="102"/>
      <c r="W40" s="153">
        <f t="shared" si="8"/>
        <v>0</v>
      </c>
    </row>
    <row r="41" spans="1:24" ht="30.6" customHeight="1" x14ac:dyDescent="0.3">
      <c r="A41" s="98">
        <v>28</v>
      </c>
      <c r="B41" s="107" t="s">
        <v>33</v>
      </c>
      <c r="C41" s="111">
        <v>702616</v>
      </c>
      <c r="D41" s="38">
        <v>525253</v>
      </c>
      <c r="E41" s="181">
        <v>807469</v>
      </c>
      <c r="F41" s="38">
        <v>588202</v>
      </c>
      <c r="G41" s="41">
        <f>D41/C41</f>
        <v>0.74756766142530207</v>
      </c>
      <c r="H41" s="41">
        <f>F41/E41</f>
        <v>0.72845149473230553</v>
      </c>
      <c r="I41" s="12">
        <f>H41-G41</f>
        <v>-1.9116166692996539E-2</v>
      </c>
      <c r="J41" s="19">
        <v>182562</v>
      </c>
      <c r="K41" s="22">
        <v>127892</v>
      </c>
      <c r="L41" s="22">
        <v>194692</v>
      </c>
      <c r="M41" s="22">
        <v>138772</v>
      </c>
      <c r="N41" s="73">
        <f>K41/J41</f>
        <v>0.70054009048980626</v>
      </c>
      <c r="O41" s="70">
        <f>M41/L41</f>
        <v>0.71277710434943398</v>
      </c>
      <c r="P41" s="12">
        <f>O41-N41</f>
        <v>1.2237013859627721E-2</v>
      </c>
      <c r="Q41" s="19">
        <v>93573</v>
      </c>
      <c r="R41" s="22">
        <v>48952</v>
      </c>
      <c r="S41" s="160">
        <v>133623</v>
      </c>
      <c r="T41" s="22">
        <v>55488</v>
      </c>
      <c r="U41" s="73">
        <f t="shared" si="6"/>
        <v>0.52314235944129184</v>
      </c>
      <c r="V41" s="70">
        <f t="shared" si="7"/>
        <v>0.41525785231584383</v>
      </c>
      <c r="W41" s="140">
        <f t="shared" si="8"/>
        <v>-0.107884507125448</v>
      </c>
    </row>
    <row r="42" spans="1:24" ht="30.6" customHeight="1" thickBot="1" x14ac:dyDescent="0.35">
      <c r="A42" s="101"/>
      <c r="B42" s="109"/>
      <c r="C42" s="149"/>
      <c r="D42" s="150"/>
      <c r="E42" s="182"/>
      <c r="F42" s="183"/>
      <c r="G42" s="76"/>
      <c r="H42" s="76"/>
      <c r="I42" s="77"/>
      <c r="J42" s="56"/>
      <c r="K42" s="28"/>
      <c r="L42" s="28"/>
      <c r="M42" s="28"/>
      <c r="N42" s="79"/>
      <c r="O42" s="79"/>
      <c r="P42" s="16"/>
      <c r="Q42" s="56"/>
      <c r="R42" s="30"/>
      <c r="S42" s="30"/>
      <c r="T42" s="30"/>
      <c r="U42" s="79"/>
      <c r="V42" s="79"/>
      <c r="W42" s="151"/>
    </row>
    <row r="43" spans="1:24" s="29" customFormat="1" ht="30.6" customHeight="1" thickBot="1" x14ac:dyDescent="0.35">
      <c r="A43" s="99"/>
      <c r="B43" s="108" t="s">
        <v>1</v>
      </c>
      <c r="C43" s="7">
        <f>SUM(C41:C41)</f>
        <v>702616</v>
      </c>
      <c r="D43" s="39">
        <f>SUM(D41:D41)</f>
        <v>525253</v>
      </c>
      <c r="E43" s="15">
        <f>E41</f>
        <v>807469</v>
      </c>
      <c r="F43" s="15">
        <f>F41</f>
        <v>588202</v>
      </c>
      <c r="G43" s="44">
        <f>D43/C43</f>
        <v>0.74756766142530207</v>
      </c>
      <c r="H43" s="44">
        <f>F43/E43</f>
        <v>0.72845149473230553</v>
      </c>
      <c r="I43" s="67">
        <f>H43-G43</f>
        <v>-1.9116166692996539E-2</v>
      </c>
      <c r="J43" s="51">
        <f>SUM(J41)</f>
        <v>182562</v>
      </c>
      <c r="K43" s="1">
        <f>SUM(K41)</f>
        <v>127892</v>
      </c>
      <c r="L43" s="1">
        <f>L41</f>
        <v>194692</v>
      </c>
      <c r="M43" s="1">
        <f>M41</f>
        <v>138772</v>
      </c>
      <c r="N43" s="74">
        <f>K43/J43</f>
        <v>0.70054009048980626</v>
      </c>
      <c r="O43" s="74">
        <f>M43/L43</f>
        <v>0.71277710434943398</v>
      </c>
      <c r="P43" s="4">
        <f>O43-N43</f>
        <v>1.2237013859627721E-2</v>
      </c>
      <c r="Q43" s="51">
        <f>SUM(Q41)</f>
        <v>93573</v>
      </c>
      <c r="R43" s="51">
        <f>SUM(R41)</f>
        <v>48952</v>
      </c>
      <c r="S43" s="2">
        <f>S41</f>
        <v>133623</v>
      </c>
      <c r="T43" s="2">
        <f>T41</f>
        <v>55488</v>
      </c>
      <c r="U43" s="74">
        <f t="shared" si="6"/>
        <v>0.52314235944129184</v>
      </c>
      <c r="V43" s="74">
        <f t="shared" si="7"/>
        <v>0.41525785231584383</v>
      </c>
      <c r="W43" s="152">
        <f t="shared" si="8"/>
        <v>-0.107884507125448</v>
      </c>
      <c r="X43" s="139"/>
    </row>
    <row r="44" spans="1:24" ht="30.6" customHeight="1" x14ac:dyDescent="0.3">
      <c r="A44" s="100" t="s">
        <v>43</v>
      </c>
      <c r="B44" s="105" t="s">
        <v>8</v>
      </c>
      <c r="C44" s="20"/>
      <c r="D44" s="21"/>
      <c r="E44" s="21"/>
      <c r="F44" s="162"/>
      <c r="G44" s="43"/>
      <c r="H44" s="43"/>
      <c r="I44" s="13"/>
      <c r="J44" s="58"/>
      <c r="K44" s="25"/>
      <c r="L44" s="25"/>
      <c r="M44" s="25"/>
      <c r="N44" s="71"/>
      <c r="O44" s="72"/>
      <c r="P44" s="13"/>
      <c r="Q44" s="129"/>
      <c r="R44" s="54"/>
      <c r="S44" s="164"/>
      <c r="T44" s="165"/>
      <c r="U44" s="71"/>
      <c r="V44" s="72"/>
      <c r="W44" s="153">
        <f t="shared" si="8"/>
        <v>0</v>
      </c>
    </row>
    <row r="45" spans="1:24" ht="30.6" customHeight="1" thickBot="1" x14ac:dyDescent="0.35">
      <c r="A45" s="98">
        <v>29</v>
      </c>
      <c r="B45" s="107" t="s">
        <v>34</v>
      </c>
      <c r="C45" s="111">
        <v>919325</v>
      </c>
      <c r="D45" s="38">
        <v>751709</v>
      </c>
      <c r="E45" s="184">
        <v>999030.98727131193</v>
      </c>
      <c r="F45" s="38">
        <v>686663</v>
      </c>
      <c r="G45" s="41">
        <f>D45/C45</f>
        <v>0.81767492453702439</v>
      </c>
      <c r="H45" s="41">
        <f>F45/E45</f>
        <v>0.68732903057942829</v>
      </c>
      <c r="I45" s="12">
        <f>H45-G45</f>
        <v>-0.1303458939575961</v>
      </c>
      <c r="J45" s="19">
        <v>409402</v>
      </c>
      <c r="K45" s="22">
        <v>327353</v>
      </c>
      <c r="L45" s="22">
        <v>426486.55698020005</v>
      </c>
      <c r="M45" s="22">
        <v>316580</v>
      </c>
      <c r="N45" s="73">
        <f>K45/J45</f>
        <v>0.79958817983302477</v>
      </c>
      <c r="O45" s="73">
        <f>M45/L45</f>
        <v>0.74229772267991423</v>
      </c>
      <c r="P45" s="12">
        <f>O45-N45</f>
        <v>-5.7290457153110541E-2</v>
      </c>
      <c r="Q45" s="19">
        <v>287435</v>
      </c>
      <c r="R45" s="19">
        <v>116898</v>
      </c>
      <c r="S45" s="160">
        <v>295453.72574848798</v>
      </c>
      <c r="T45" s="19">
        <v>121553.24896870001</v>
      </c>
      <c r="U45" s="73">
        <f t="shared" si="6"/>
        <v>0.40669368726842592</v>
      </c>
      <c r="V45" s="73">
        <f t="shared" si="7"/>
        <v>0.41141213792705766</v>
      </c>
      <c r="W45" s="151">
        <f t="shared" si="8"/>
        <v>4.7184506586317454E-3</v>
      </c>
    </row>
    <row r="46" spans="1:24" s="68" customFormat="1" ht="30.6" customHeight="1" thickBot="1" x14ac:dyDescent="0.35">
      <c r="A46" s="99"/>
      <c r="B46" s="108" t="s">
        <v>1</v>
      </c>
      <c r="C46" s="14">
        <f>SUM(C45:C45)</f>
        <v>919325</v>
      </c>
      <c r="D46" s="89">
        <f>SUM(D45:D45)</f>
        <v>751709</v>
      </c>
      <c r="E46" s="14">
        <v>999030.98727131193</v>
      </c>
      <c r="F46" s="14">
        <v>686663</v>
      </c>
      <c r="G46" s="44">
        <f>D46/C46</f>
        <v>0.81767492453702439</v>
      </c>
      <c r="H46" s="44">
        <f>F46/E46</f>
        <v>0.68732903057942829</v>
      </c>
      <c r="I46" s="67">
        <f>H46-G46</f>
        <v>-0.1303458939575961</v>
      </c>
      <c r="J46" s="51">
        <f>SUM(J45:J45)</f>
        <v>409402</v>
      </c>
      <c r="K46" s="1">
        <f>SUM(K45:K45)</f>
        <v>327353</v>
      </c>
      <c r="L46" s="1">
        <v>426486.55698020005</v>
      </c>
      <c r="M46" s="1">
        <v>316580</v>
      </c>
      <c r="N46" s="74">
        <f>K46/J46</f>
        <v>0.79958817983302477</v>
      </c>
      <c r="O46" s="74">
        <f>M46/L46</f>
        <v>0.74229772267991423</v>
      </c>
      <c r="P46" s="4">
        <f>O46-N46</f>
        <v>-5.7290457153110541E-2</v>
      </c>
      <c r="Q46" s="130">
        <f>Q45</f>
        <v>287435</v>
      </c>
      <c r="R46" s="130">
        <f>R45</f>
        <v>116898</v>
      </c>
      <c r="S46" s="60">
        <v>295453.72574848798</v>
      </c>
      <c r="T46" s="60">
        <v>121553.24896870001</v>
      </c>
      <c r="U46" s="74">
        <f t="shared" si="6"/>
        <v>0.40669368726842592</v>
      </c>
      <c r="V46" s="74">
        <f t="shared" si="7"/>
        <v>0.41141213792705766</v>
      </c>
      <c r="W46" s="152">
        <f t="shared" si="8"/>
        <v>4.7184506586317454E-3</v>
      </c>
      <c r="X46" s="139"/>
    </row>
    <row r="47" spans="1:24" ht="30.6" customHeight="1" thickBot="1" x14ac:dyDescent="0.35">
      <c r="A47" s="101"/>
      <c r="B47" s="110" t="s">
        <v>9</v>
      </c>
      <c r="C47" s="26"/>
      <c r="D47" s="27"/>
      <c r="E47" s="27"/>
      <c r="F47" s="185"/>
      <c r="G47" s="45"/>
      <c r="H47" s="45"/>
      <c r="I47" s="16"/>
      <c r="J47" s="56"/>
      <c r="K47" s="28"/>
      <c r="L47" s="28"/>
      <c r="M47" s="28"/>
      <c r="N47" s="50"/>
      <c r="O47" s="5"/>
      <c r="P47" s="16"/>
      <c r="Q47" s="131"/>
      <c r="R47" s="55"/>
      <c r="S47" s="30"/>
      <c r="T47" s="56"/>
      <c r="U47" s="50"/>
      <c r="V47" s="5"/>
      <c r="W47" s="154">
        <f t="shared" si="8"/>
        <v>0</v>
      </c>
    </row>
    <row r="48" spans="1:24" s="29" customFormat="1" ht="30.6" customHeight="1" thickBot="1" x14ac:dyDescent="0.35">
      <c r="A48" s="99"/>
      <c r="B48" s="108" t="s">
        <v>44</v>
      </c>
      <c r="C48" s="14">
        <v>9247298.6485140808</v>
      </c>
      <c r="D48" s="14">
        <v>5509464.5001290031</v>
      </c>
      <c r="E48" s="14">
        <v>9363294.3091918901</v>
      </c>
      <c r="F48" s="37">
        <v>5301706.1113346908</v>
      </c>
      <c r="G48" s="42">
        <f>D48/C48</f>
        <v>0.59579177763598035</v>
      </c>
      <c r="H48" s="42">
        <f>F48/E48</f>
        <v>0.56622230769036463</v>
      </c>
      <c r="I48" s="4">
        <f>H48-G48</f>
        <v>-2.9569469945615712E-2</v>
      </c>
      <c r="J48" s="51">
        <v>13028205.241684604</v>
      </c>
      <c r="K48" s="1">
        <v>6460998.5669158697</v>
      </c>
      <c r="L48" s="1">
        <f>L39+L33+L20</f>
        <v>15083947.897820421</v>
      </c>
      <c r="M48" s="1">
        <f>M39+M33+M20</f>
        <v>7127950.6224163193</v>
      </c>
      <c r="N48" s="49">
        <f>K48/J48</f>
        <v>0.49592391638439021</v>
      </c>
      <c r="O48" s="3">
        <f>M48/L48</f>
        <v>0.47255205803556799</v>
      </c>
      <c r="P48" s="4">
        <f>O48-N48</f>
        <v>-2.3371858348822216E-2</v>
      </c>
      <c r="Q48" s="86">
        <v>20097750.957518984</v>
      </c>
      <c r="R48" s="60">
        <v>12958150.131622847</v>
      </c>
      <c r="S48" s="60">
        <v>22932847.239226718</v>
      </c>
      <c r="T48" s="60">
        <v>14968156.846503228</v>
      </c>
      <c r="U48" s="49">
        <f t="shared" si="6"/>
        <v>0.64475622964045809</v>
      </c>
      <c r="V48" s="3">
        <f t="shared" si="7"/>
        <v>0.65269509234335898</v>
      </c>
      <c r="W48" s="152">
        <f t="shared" si="8"/>
        <v>7.9388627029008951E-3</v>
      </c>
      <c r="X48" s="139"/>
    </row>
    <row r="49" spans="1:24" s="29" customFormat="1" ht="30.6" customHeight="1" thickBot="1" x14ac:dyDescent="0.35">
      <c r="A49" s="99"/>
      <c r="B49" s="108" t="s">
        <v>45</v>
      </c>
      <c r="C49" s="7">
        <v>702616</v>
      </c>
      <c r="D49" s="8">
        <v>525253</v>
      </c>
      <c r="E49" s="9">
        <v>807469</v>
      </c>
      <c r="F49" s="39">
        <v>588202</v>
      </c>
      <c r="G49" s="42">
        <f t="shared" ref="G49:G50" si="26">D49/C49</f>
        <v>0.74756766142530207</v>
      </c>
      <c r="H49" s="42">
        <f t="shared" ref="H49:H50" si="27">F49/E49</f>
        <v>0.72845149473230553</v>
      </c>
      <c r="I49" s="4">
        <f t="shared" ref="I49:I50" si="28">H49-G49</f>
        <v>-1.9116166692996539E-2</v>
      </c>
      <c r="J49" s="51">
        <v>182562</v>
      </c>
      <c r="K49" s="75">
        <v>127892</v>
      </c>
      <c r="L49" s="1">
        <f>L43</f>
        <v>194692</v>
      </c>
      <c r="M49" s="1">
        <f>M43</f>
        <v>138772</v>
      </c>
      <c r="N49" s="49">
        <f t="shared" ref="N49:N50" si="29">K49/J49</f>
        <v>0.70054009048980626</v>
      </c>
      <c r="O49" s="3">
        <f t="shared" ref="O49:O50" si="30">M49/L49</f>
        <v>0.71277710434943398</v>
      </c>
      <c r="P49" s="4">
        <f t="shared" ref="P49:P50" si="31">O49-N49</f>
        <v>1.2237013859627721E-2</v>
      </c>
      <c r="Q49" s="86">
        <v>93573</v>
      </c>
      <c r="R49" s="60">
        <v>48952</v>
      </c>
      <c r="S49" s="60">
        <v>133623</v>
      </c>
      <c r="T49" s="86">
        <v>55488</v>
      </c>
      <c r="U49" s="49">
        <f t="shared" si="6"/>
        <v>0.52314235944129184</v>
      </c>
      <c r="V49" s="3">
        <f t="shared" si="7"/>
        <v>0.41525785231584383</v>
      </c>
      <c r="W49" s="152">
        <f t="shared" si="8"/>
        <v>-0.107884507125448</v>
      </c>
      <c r="X49" s="139"/>
    </row>
    <row r="50" spans="1:24" s="29" customFormat="1" ht="30.6" customHeight="1" thickBot="1" x14ac:dyDescent="0.35">
      <c r="A50" s="99"/>
      <c r="B50" s="108" t="s">
        <v>46</v>
      </c>
      <c r="C50" s="14">
        <v>9949914.6485140808</v>
      </c>
      <c r="D50" s="14">
        <v>6034717.5001290031</v>
      </c>
      <c r="E50" s="9">
        <v>10170763.30919189</v>
      </c>
      <c r="F50" s="9">
        <v>5889908.1113346908</v>
      </c>
      <c r="G50" s="42">
        <f t="shared" si="26"/>
        <v>0.60650947403154132</v>
      </c>
      <c r="H50" s="42">
        <f t="shared" si="27"/>
        <v>0.57910187586527062</v>
      </c>
      <c r="I50" s="4">
        <f t="shared" si="28"/>
        <v>-2.7407598166270697E-2</v>
      </c>
      <c r="J50" s="51">
        <v>13210767.241684604</v>
      </c>
      <c r="K50" s="1">
        <v>6588890.5669158697</v>
      </c>
      <c r="L50" s="1">
        <f>L49+L48</f>
        <v>15278639.897820421</v>
      </c>
      <c r="M50" s="1">
        <f>M49+M48</f>
        <v>7266722.6224163193</v>
      </c>
      <c r="N50" s="49">
        <f t="shared" si="29"/>
        <v>0.49875154458293752</v>
      </c>
      <c r="O50" s="3">
        <f t="shared" si="30"/>
        <v>0.47561318749667997</v>
      </c>
      <c r="P50" s="4">
        <f t="shared" si="31"/>
        <v>-2.3138357086257555E-2</v>
      </c>
      <c r="Q50" s="86">
        <v>20191323.957518984</v>
      </c>
      <c r="R50" s="60">
        <v>13007101.131622801</v>
      </c>
      <c r="S50" s="60">
        <v>23066470.239226718</v>
      </c>
      <c r="T50" s="60">
        <v>15023644.846503228</v>
      </c>
      <c r="U50" s="49">
        <f t="shared" si="6"/>
        <v>0.64419258286325143</v>
      </c>
      <c r="V50" s="3">
        <f t="shared" si="7"/>
        <v>0.65131962934467957</v>
      </c>
      <c r="W50" s="152">
        <f t="shared" si="8"/>
        <v>7.1270464814281453E-3</v>
      </c>
      <c r="X50" s="139"/>
    </row>
    <row r="51" spans="1:24" ht="30.6" customHeight="1" thickBot="1" x14ac:dyDescent="0.35">
      <c r="A51" s="101"/>
      <c r="B51" s="110" t="s">
        <v>10</v>
      </c>
      <c r="C51" s="26"/>
      <c r="D51" s="27"/>
      <c r="E51" s="27"/>
      <c r="F51" s="185"/>
      <c r="G51" s="45"/>
      <c r="H51" s="45"/>
      <c r="I51" s="16"/>
      <c r="J51" s="56"/>
      <c r="K51" s="28"/>
      <c r="L51" s="28"/>
      <c r="M51" s="28"/>
      <c r="N51" s="50"/>
      <c r="O51" s="5"/>
      <c r="P51" s="16"/>
      <c r="Q51" s="132"/>
      <c r="R51" s="62"/>
      <c r="S51" s="186"/>
      <c r="T51" s="187"/>
      <c r="U51" s="50"/>
      <c r="V51" s="5"/>
      <c r="W51" s="154">
        <f t="shared" si="8"/>
        <v>0</v>
      </c>
    </row>
    <row r="52" spans="1:24" s="29" customFormat="1" ht="30.6" customHeight="1" thickBot="1" x14ac:dyDescent="0.35">
      <c r="A52" s="99"/>
      <c r="B52" s="108" t="s">
        <v>47</v>
      </c>
      <c r="C52" s="14">
        <v>10869239.648514081</v>
      </c>
      <c r="D52" s="15">
        <v>6786426.5001290031</v>
      </c>
      <c r="E52" s="15">
        <f>E50+E45</f>
        <v>11169794.296463203</v>
      </c>
      <c r="F52" s="15">
        <f>F50+F45</f>
        <v>6576571.1113346908</v>
      </c>
      <c r="G52" s="42">
        <f>D52/C52</f>
        <v>0.62436993935051988</v>
      </c>
      <c r="H52" s="42">
        <f>F52/E52</f>
        <v>0.58878175701204205</v>
      </c>
      <c r="I52" s="4">
        <f>H52-G52</f>
        <v>-3.5588182338477825E-2</v>
      </c>
      <c r="J52" s="51">
        <v>13620169.241684604</v>
      </c>
      <c r="K52" s="2">
        <v>6916243.5669158697</v>
      </c>
      <c r="L52" s="1">
        <f>L50+L46</f>
        <v>15705126.454800621</v>
      </c>
      <c r="M52" s="1">
        <f>M50+M46</f>
        <v>7583302.6224163193</v>
      </c>
      <c r="N52" s="49">
        <f>K52/J52</f>
        <v>0.50779424573878773</v>
      </c>
      <c r="O52" s="3">
        <f>M52/L52</f>
        <v>0.48285524120044981</v>
      </c>
      <c r="P52" s="4">
        <f>O52-N52</f>
        <v>-2.4939004538337917E-2</v>
      </c>
      <c r="Q52" s="86">
        <v>20478758.957518984</v>
      </c>
      <c r="R52" s="60">
        <v>13123999.131622801</v>
      </c>
      <c r="S52" s="60">
        <f>S50+S46</f>
        <v>23361923.964975204</v>
      </c>
      <c r="T52" s="60">
        <f>T50+T46</f>
        <v>15145198.095471928</v>
      </c>
      <c r="U52" s="49">
        <f>R52/Q52</f>
        <v>0.64085910473613883</v>
      </c>
      <c r="V52" s="3">
        <f t="shared" si="7"/>
        <v>0.64828556578550622</v>
      </c>
      <c r="W52" s="152">
        <f t="shared" si="8"/>
        <v>7.4264610493673944E-3</v>
      </c>
      <c r="X52" s="139"/>
    </row>
    <row r="53" spans="1:24" x14ac:dyDescent="0.25">
      <c r="A53" s="81"/>
      <c r="B53" s="81"/>
      <c r="H53" s="87"/>
      <c r="N53" s="85"/>
      <c r="O53" s="85"/>
      <c r="V53" s="85" t="s">
        <v>55</v>
      </c>
    </row>
  </sheetData>
  <mergeCells count="21">
    <mergeCell ref="V3:W3"/>
    <mergeCell ref="V1:W1"/>
    <mergeCell ref="Q6:R6"/>
    <mergeCell ref="S6:T6"/>
    <mergeCell ref="B4:B6"/>
    <mergeCell ref="H3:I3"/>
    <mergeCell ref="H1:I1"/>
    <mergeCell ref="O1:P1"/>
    <mergeCell ref="O3:P3"/>
    <mergeCell ref="A2:W2"/>
    <mergeCell ref="A4:A6"/>
    <mergeCell ref="Q4:W4"/>
    <mergeCell ref="U5:W5"/>
    <mergeCell ref="E6:F6"/>
    <mergeCell ref="C4:I4"/>
    <mergeCell ref="J4:P4"/>
    <mergeCell ref="N5:P5"/>
    <mergeCell ref="J6:K6"/>
    <mergeCell ref="L6:M6"/>
    <mergeCell ref="C6:D6"/>
    <mergeCell ref="G5:I5"/>
  </mergeCells>
  <pageMargins left="0.49" right="0.24" top="1.1299999999999999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2021-11-30T07:12:39Z</cp:lastPrinted>
  <dcterms:created xsi:type="dcterms:W3CDTF">2005-03-03T05:09:12Z</dcterms:created>
  <dcterms:modified xsi:type="dcterms:W3CDTF">2021-11-30T07:13:26Z</dcterms:modified>
</cp:coreProperties>
</file>