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08" yWindow="-108" windowWidth="23268" windowHeight="12576"/>
  </bookViews>
  <sheets>
    <sheet name="CD Ratio" sheetId="1" r:id="rId1"/>
  </sheets>
  <definedNames>
    <definedName name="_xlnm.Print_Area" localSheetId="0">'CD Ratio'!$A$1:$O$53</definedName>
  </definedNames>
  <calcPr calcId="162913"/>
</workbook>
</file>

<file path=xl/calcChain.xml><?xml version="1.0" encoding="utf-8"?>
<calcChain xmlns="http://schemas.openxmlformats.org/spreadsheetml/2006/main">
  <c r="G39" i="1" l="1"/>
  <c r="E36" i="1" l="1"/>
  <c r="E37" i="1"/>
  <c r="E38" i="1"/>
  <c r="E23" i="1"/>
  <c r="E24" i="1"/>
  <c r="E25" i="1"/>
  <c r="E26" i="1"/>
  <c r="E27" i="1"/>
  <c r="E28" i="1"/>
  <c r="E29" i="1"/>
  <c r="E30" i="1"/>
  <c r="E31" i="1"/>
  <c r="E32" i="1"/>
  <c r="E9" i="1"/>
  <c r="E10" i="1"/>
  <c r="E11" i="1"/>
  <c r="E12" i="1"/>
  <c r="E13" i="1"/>
  <c r="E14" i="1"/>
  <c r="E15" i="1"/>
  <c r="E16" i="1"/>
  <c r="E17" i="1"/>
  <c r="E18" i="1"/>
  <c r="E19" i="1"/>
  <c r="N33" i="1" l="1"/>
  <c r="O32" i="1"/>
  <c r="M33" i="1"/>
  <c r="D32" i="1"/>
  <c r="K33" i="1"/>
  <c r="L32" i="1"/>
  <c r="J33" i="1"/>
  <c r="H33" i="1"/>
  <c r="G33" i="1"/>
  <c r="E33" i="1" l="1"/>
  <c r="F32" i="1"/>
  <c r="O44" i="1"/>
  <c r="O41" i="1"/>
  <c r="O36" i="1"/>
  <c r="O37" i="1"/>
  <c r="O38" i="1"/>
  <c r="O35" i="1"/>
  <c r="O23" i="1"/>
  <c r="O24" i="1"/>
  <c r="O25" i="1"/>
  <c r="O26" i="1"/>
  <c r="O27" i="1"/>
  <c r="O28" i="1"/>
  <c r="O29" i="1"/>
  <c r="O30" i="1"/>
  <c r="O31" i="1"/>
  <c r="O22" i="1"/>
  <c r="O9" i="1"/>
  <c r="O10" i="1"/>
  <c r="O11" i="1"/>
  <c r="O12" i="1"/>
  <c r="O13" i="1"/>
  <c r="O14" i="1"/>
  <c r="O15" i="1"/>
  <c r="O16" i="1"/>
  <c r="O17" i="1"/>
  <c r="O18" i="1"/>
  <c r="O19" i="1"/>
  <c r="O8" i="1"/>
  <c r="L44" i="1"/>
  <c r="L41" i="1"/>
  <c r="L36" i="1"/>
  <c r="L37" i="1"/>
  <c r="L38" i="1"/>
  <c r="L35" i="1"/>
  <c r="L23" i="1"/>
  <c r="L24" i="1"/>
  <c r="L25" i="1"/>
  <c r="L26" i="1"/>
  <c r="L27" i="1"/>
  <c r="L28" i="1"/>
  <c r="L29" i="1"/>
  <c r="L30" i="1"/>
  <c r="L31" i="1"/>
  <c r="L22" i="1"/>
  <c r="L9" i="1"/>
  <c r="L10" i="1"/>
  <c r="L11" i="1"/>
  <c r="L12" i="1"/>
  <c r="L13" i="1"/>
  <c r="L14" i="1"/>
  <c r="L15" i="1"/>
  <c r="L16" i="1"/>
  <c r="L17" i="1"/>
  <c r="L18" i="1"/>
  <c r="L19" i="1"/>
  <c r="L8" i="1"/>
  <c r="I44" i="1"/>
  <c r="I41" i="1"/>
  <c r="I36" i="1"/>
  <c r="I24" i="1"/>
  <c r="I25" i="1"/>
  <c r="I26" i="1"/>
  <c r="I27" i="1"/>
  <c r="I29" i="1"/>
  <c r="I30" i="1"/>
  <c r="I22" i="1"/>
  <c r="I9" i="1"/>
  <c r="I10" i="1"/>
  <c r="I11" i="1"/>
  <c r="I12" i="1"/>
  <c r="I13" i="1"/>
  <c r="I14" i="1"/>
  <c r="I15" i="1"/>
  <c r="I16" i="1"/>
  <c r="I17" i="1"/>
  <c r="I18" i="1"/>
  <c r="I19" i="1"/>
  <c r="I8" i="1"/>
  <c r="E41" i="1"/>
  <c r="E35" i="1"/>
  <c r="E22" i="1"/>
  <c r="E8" i="1"/>
  <c r="D44" i="1"/>
  <c r="D41" i="1"/>
  <c r="D42" i="1" s="1"/>
  <c r="D48" i="1" s="1"/>
  <c r="D36" i="1"/>
  <c r="F36" i="1" s="1"/>
  <c r="D37" i="1"/>
  <c r="F37" i="1" s="1"/>
  <c r="D38" i="1"/>
  <c r="F38" i="1" s="1"/>
  <c r="D35" i="1"/>
  <c r="D23" i="1"/>
  <c r="D24" i="1"/>
  <c r="D25" i="1"/>
  <c r="D26" i="1"/>
  <c r="D27" i="1"/>
  <c r="F27" i="1" s="1"/>
  <c r="D28" i="1"/>
  <c r="D29" i="1"/>
  <c r="D30" i="1"/>
  <c r="D31" i="1"/>
  <c r="D22" i="1"/>
  <c r="D9" i="1"/>
  <c r="F9" i="1" s="1"/>
  <c r="D10" i="1"/>
  <c r="D11" i="1"/>
  <c r="D12" i="1"/>
  <c r="D13" i="1"/>
  <c r="D14" i="1"/>
  <c r="D15" i="1"/>
  <c r="F15" i="1" s="1"/>
  <c r="D16" i="1"/>
  <c r="D17" i="1"/>
  <c r="D18" i="1"/>
  <c r="D19" i="1"/>
  <c r="D8" i="1"/>
  <c r="E44" i="1"/>
  <c r="I33" i="1"/>
  <c r="O33" i="1"/>
  <c r="G45" i="1"/>
  <c r="N39" i="1"/>
  <c r="M39" i="1"/>
  <c r="K39" i="1"/>
  <c r="J39" i="1"/>
  <c r="H39" i="1"/>
  <c r="I39" i="1"/>
  <c r="L33" i="1"/>
  <c r="M20" i="1"/>
  <c r="M47" i="1" s="1"/>
  <c r="N20" i="1"/>
  <c r="M42" i="1"/>
  <c r="N42" i="1"/>
  <c r="N48" i="1" s="1"/>
  <c r="M45" i="1"/>
  <c r="N45" i="1"/>
  <c r="O45" i="1" s="1"/>
  <c r="G20" i="1"/>
  <c r="H20" i="1"/>
  <c r="H47" i="1"/>
  <c r="G42" i="1"/>
  <c r="G48" i="1"/>
  <c r="H42" i="1"/>
  <c r="H45" i="1"/>
  <c r="J20" i="1"/>
  <c r="J47" i="1" s="1"/>
  <c r="K20" i="1"/>
  <c r="K42" i="1"/>
  <c r="J42" i="1"/>
  <c r="J48" i="1"/>
  <c r="J49" i="1" s="1"/>
  <c r="K45" i="1"/>
  <c r="J45" i="1"/>
  <c r="L42" i="1" l="1"/>
  <c r="O42" i="1"/>
  <c r="O39" i="1"/>
  <c r="E39" i="1"/>
  <c r="O20" i="1"/>
  <c r="E45" i="1"/>
  <c r="K48" i="1"/>
  <c r="L48" i="1" s="1"/>
  <c r="E42" i="1"/>
  <c r="E48" i="1" s="1"/>
  <c r="F48" i="1" s="1"/>
  <c r="L39" i="1"/>
  <c r="K47" i="1"/>
  <c r="L47" i="1" s="1"/>
  <c r="L20" i="1"/>
  <c r="H48" i="1"/>
  <c r="I48" i="1" s="1"/>
  <c r="I42" i="1"/>
  <c r="F41" i="1"/>
  <c r="F35" i="1"/>
  <c r="F22" i="1"/>
  <c r="D33" i="1"/>
  <c r="I20" i="1"/>
  <c r="E20" i="1"/>
  <c r="F8" i="1"/>
  <c r="F19" i="1"/>
  <c r="F13" i="1"/>
  <c r="F31" i="1"/>
  <c r="F25" i="1"/>
  <c r="F14" i="1"/>
  <c r="F17" i="1"/>
  <c r="F11" i="1"/>
  <c r="F29" i="1"/>
  <c r="F23" i="1"/>
  <c r="J51" i="1"/>
  <c r="G47" i="1"/>
  <c r="M48" i="1"/>
  <c r="N47" i="1"/>
  <c r="D20" i="1"/>
  <c r="D39" i="1"/>
  <c r="F26" i="1"/>
  <c r="F18" i="1"/>
  <c r="F12" i="1"/>
  <c r="F30" i="1"/>
  <c r="F24" i="1"/>
  <c r="F16" i="1"/>
  <c r="F10" i="1"/>
  <c r="F28" i="1"/>
  <c r="L45" i="1"/>
  <c r="F44" i="1"/>
  <c r="I45" i="1"/>
  <c r="D45" i="1"/>
  <c r="F39" i="1" l="1"/>
  <c r="F42" i="1"/>
  <c r="K49" i="1"/>
  <c r="K51" i="1" s="1"/>
  <c r="L51" i="1" s="1"/>
  <c r="H49" i="1"/>
  <c r="H51" i="1" s="1"/>
  <c r="I47" i="1"/>
  <c r="G49" i="1"/>
  <c r="O48" i="1"/>
  <c r="M49" i="1"/>
  <c r="M51" i="1" s="1"/>
  <c r="F33" i="1"/>
  <c r="D47" i="1"/>
  <c r="D49" i="1" s="1"/>
  <c r="D51" i="1" s="1"/>
  <c r="O47" i="1"/>
  <c r="N49" i="1"/>
  <c r="E47" i="1"/>
  <c r="E49" i="1" s="1"/>
  <c r="F20" i="1"/>
  <c r="F45" i="1"/>
  <c r="L49" i="1" l="1"/>
  <c r="N51" i="1"/>
  <c r="O51" i="1" s="1"/>
  <c r="O49" i="1"/>
  <c r="G51" i="1"/>
  <c r="I51" i="1" s="1"/>
  <c r="I49" i="1"/>
  <c r="F47" i="1"/>
  <c r="F49" i="1" l="1"/>
  <c r="E51" i="1"/>
  <c r="F51" i="1" s="1"/>
</calcChain>
</file>

<file path=xl/sharedStrings.xml><?xml version="1.0" encoding="utf-8"?>
<sst xmlns="http://schemas.openxmlformats.org/spreadsheetml/2006/main" count="73" uniqueCount="61">
  <si>
    <t>BANK NAME</t>
  </si>
  <si>
    <t>TOTAL</t>
  </si>
  <si>
    <t>DEPOSITS</t>
  </si>
  <si>
    <t>ADVANCES</t>
  </si>
  <si>
    <t>RURAL</t>
  </si>
  <si>
    <t xml:space="preserve"> 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</si>
  <si>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</si>
  <si>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</si>
  <si>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</si>
  <si>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</si>
  <si>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</si>
  <si>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</si>
  <si>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</si>
  <si>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</si>
  <si>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</si>
  <si>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</si>
  <si>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 xml:space="preserve">CD RATIO </t>
  </si>
  <si>
    <t>SEMI URBAN</t>
  </si>
  <si>
    <t>AGG. TOTAL</t>
  </si>
  <si>
    <t>OVERALL  CD RATIO</t>
  </si>
  <si>
    <t>URBAN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</si>
  <si>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</si>
  <si>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</si>
  <si>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</si>
  <si>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</si>
  <si>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</si>
  <si>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</si>
  <si>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</si>
  <si>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</si>
  <si>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</si>
  <si>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</si>
  <si>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</si>
  <si>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</si>
  <si>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</si>
  <si>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</si>
  <si>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</si>
  <si>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</si>
  <si>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</si>
  <si>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</si>
  <si>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</si>
  <si>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</si>
  <si>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</si>
  <si>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</si>
  <si>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</si>
  <si>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</si>
  <si>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</si>
  <si>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</si>
  <si>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</si>
  <si>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SLBC PUNJAB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</si>
  <si>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</si>
  <si>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</si>
  <si>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</si>
  <si>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</si>
  <si>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</si>
  <si>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</si>
  <si>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</si>
  <si>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</si>
  <si>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RBL Bank</t>
  </si>
  <si>
    <t>BANKWISE/ AREA WISE CD RATIO AS ON SEPTEMBER 2021</t>
  </si>
  <si>
    <t>(Amount in lacs)</t>
  </si>
  <si>
    <t>Annexure 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</si>
</sst>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6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0" borderId="19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4" fillId="0" borderId="2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8" xfId="0" applyFont="1" applyFill="1" applyBorder="1"/>
    <xf numFmtId="1" fontId="9" fillId="0" borderId="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9" fillId="0" borderId="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8" fillId="0" borderId="0" xfId="0" applyFont="1" applyFill="1" applyBorder="1"/>
    <xf numFmtId="1" fontId="9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/>
    </xf>
    <xf numFmtId="9" fontId="3" fillId="0" borderId="1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8" xfId="0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2" fontId="9" fillId="0" borderId="20" xfId="1" applyNumberFormat="1" applyFont="1" applyFill="1" applyBorder="1" applyAlignment="1">
      <alignment horizontal="center"/>
    </xf>
    <xf numFmtId="2" fontId="9" fillId="0" borderId="21" xfId="1" applyNumberFormat="1" applyFont="1" applyFill="1" applyBorder="1" applyAlignment="1">
      <alignment horizontal="center"/>
    </xf>
    <xf numFmtId="2" fontId="9" fillId="0" borderId="11" xfId="1" applyNumberFormat="1" applyFont="1" applyFill="1" applyBorder="1" applyAlignment="1">
      <alignment horizontal="center"/>
    </xf>
    <xf numFmtId="2" fontId="9" fillId="0" borderId="9" xfId="1" applyNumberFormat="1" applyFont="1" applyFill="1" applyBorder="1" applyAlignment="1">
      <alignment horizontal="center"/>
    </xf>
    <xf numFmtId="2" fontId="7" fillId="0" borderId="28" xfId="1" applyNumberFormat="1" applyFont="1" applyBorder="1"/>
    <xf numFmtId="2" fontId="3" fillId="0" borderId="11" xfId="1" applyNumberFormat="1" applyFont="1" applyFill="1" applyBorder="1" applyAlignment="1">
      <alignment horizontal="center" vertical="center" wrapText="1"/>
    </xf>
    <xf numFmtId="2" fontId="7" fillId="0" borderId="0" xfId="1" applyNumberFormat="1" applyFont="1"/>
    <xf numFmtId="2" fontId="3" fillId="0" borderId="0" xfId="1" applyNumberFormat="1" applyFont="1" applyFill="1" applyAlignment="1">
      <alignment horizontal="center"/>
    </xf>
    <xf numFmtId="2" fontId="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center" vertical="center"/>
    </xf>
    <xf numFmtId="2" fontId="9" fillId="0" borderId="24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2" fontId="9" fillId="0" borderId="17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3" fillId="0" borderId="32" xfId="1" applyNumberFormat="1" applyFont="1" applyFill="1" applyBorder="1" applyAlignment="1">
      <alignment horizontal="center" vertical="center" wrapText="1"/>
    </xf>
    <xf numFmtId="2" fontId="3" fillId="0" borderId="33" xfId="1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9" fontId="9" fillId="0" borderId="40" xfId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10" fontId="5" fillId="0" borderId="35" xfId="1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4"/>
  <sheetViews>
    <sheetView tabSelected="1" view="pageBreakPreview" zoomScale="84" zoomScaleSheetLayoutView="84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D13" sqref="D13"/>
    </sheetView>
  </sheetViews>
  <sheetFormatPr defaultColWidth="9.109375" defaultRowHeight="15" x14ac:dyDescent="0.25"/>
  <cols>
    <col min="1" max="1" width="9.109375" style="6" customWidth="1"/>
    <col min="2" max="2" width="6.109375" style="28" customWidth="1"/>
    <col min="3" max="3" width="47.6640625" style="29" customWidth="1"/>
    <col min="4" max="4" width="17.33203125" style="4" customWidth="1"/>
    <col min="5" max="5" width="16.33203125" style="4" customWidth="1"/>
    <col min="6" max="6" width="12.21875" style="67" customWidth="1"/>
    <col min="7" max="7" width="15.44140625" style="28" customWidth="1"/>
    <col min="8" max="8" width="14.44140625" style="28" customWidth="1"/>
    <col min="9" max="9" width="13.77734375" style="42" customWidth="1"/>
    <col min="10" max="10" width="15.44140625" style="30" customWidth="1"/>
    <col min="11" max="11" width="14.33203125" style="28" customWidth="1"/>
    <col min="12" max="12" width="12.6640625" style="42" customWidth="1"/>
    <col min="13" max="13" width="16.6640625" style="6" customWidth="1"/>
    <col min="14" max="14" width="16.109375" style="6" customWidth="1"/>
    <col min="15" max="15" width="12.6640625" style="63" customWidth="1"/>
    <col min="16" max="17" width="9.109375" style="6" customWidth="1"/>
    <col min="18" max="18" width="9.109375" style="6"/>
    <col min="19" max="21" width="9.109375" style="6" customWidth="1"/>
    <col min="22" max="16384" width="9.109375" style="6"/>
  </cols>
  <sheetData>
    <row r="2" spans="2:15" ht="26.4" customHeight="1" thickBot="1" x14ac:dyDescent="0.3">
      <c r="B2" s="4"/>
      <c r="C2" s="5"/>
      <c r="D2" s="5"/>
      <c r="E2" s="5"/>
      <c r="F2" s="64"/>
      <c r="G2" s="5"/>
      <c r="H2" s="5"/>
      <c r="I2" s="107" t="s">
        <v>60</v>
      </c>
      <c r="J2" s="107"/>
      <c r="K2" s="107"/>
      <c r="L2" s="107"/>
      <c r="M2" s="107"/>
      <c r="N2" s="107"/>
      <c r="O2" s="107"/>
    </row>
    <row r="3" spans="2:15" ht="31.8" customHeight="1" thickBot="1" x14ac:dyDescent="0.3">
      <c r="B3" s="104" t="s">
        <v>58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2:15" ht="20.25" customHeight="1" thickBot="1" x14ac:dyDescent="0.3">
      <c r="B4" s="7"/>
      <c r="C4" s="8"/>
      <c r="D4" s="8"/>
      <c r="E4" s="8"/>
      <c r="F4" s="65"/>
      <c r="G4" s="8"/>
      <c r="H4" s="8"/>
      <c r="I4" s="41"/>
      <c r="J4" s="9"/>
      <c r="K4" s="108" t="s">
        <v>59</v>
      </c>
      <c r="L4" s="108"/>
      <c r="M4" s="108"/>
      <c r="N4" s="108"/>
      <c r="O4" s="61"/>
    </row>
    <row r="5" spans="2:15" ht="18" customHeight="1" thickBot="1" x14ac:dyDescent="0.3">
      <c r="B5" s="80" t="s">
        <v>6</v>
      </c>
      <c r="C5" s="82" t="s">
        <v>0</v>
      </c>
      <c r="D5" s="84" t="s">
        <v>18</v>
      </c>
      <c r="E5" s="86"/>
      <c r="F5" s="90" t="s">
        <v>19</v>
      </c>
      <c r="G5" s="84" t="s">
        <v>4</v>
      </c>
      <c r="H5" s="85"/>
      <c r="I5" s="86"/>
      <c r="J5" s="87" t="s">
        <v>17</v>
      </c>
      <c r="K5" s="88"/>
      <c r="L5" s="89"/>
      <c r="M5" s="87" t="s">
        <v>20</v>
      </c>
      <c r="N5" s="88"/>
      <c r="O5" s="89"/>
    </row>
    <row r="6" spans="2:15" ht="21.75" customHeight="1" thickBot="1" x14ac:dyDescent="0.3">
      <c r="B6" s="81"/>
      <c r="C6" s="83"/>
      <c r="D6" s="44" t="s">
        <v>2</v>
      </c>
      <c r="E6" s="45" t="s">
        <v>3</v>
      </c>
      <c r="F6" s="91"/>
      <c r="G6" s="3" t="s">
        <v>2</v>
      </c>
      <c r="H6" s="34" t="s">
        <v>3</v>
      </c>
      <c r="I6" s="43" t="s">
        <v>16</v>
      </c>
      <c r="J6" s="3" t="s">
        <v>2</v>
      </c>
      <c r="K6" s="34" t="s">
        <v>3</v>
      </c>
      <c r="L6" s="43" t="s">
        <v>16</v>
      </c>
      <c r="M6" s="2" t="s">
        <v>2</v>
      </c>
      <c r="N6" s="34" t="s">
        <v>3</v>
      </c>
      <c r="O6" s="62" t="s">
        <v>16</v>
      </c>
    </row>
    <row r="7" spans="2:15" ht="18" customHeight="1" x14ac:dyDescent="0.3">
      <c r="B7" s="11" t="s">
        <v>15</v>
      </c>
      <c r="C7" s="12" t="s">
        <v>7</v>
      </c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15" ht="18" customHeight="1" x14ac:dyDescent="0.3">
      <c r="B8" s="13">
        <v>1</v>
      </c>
      <c r="C8" s="1" t="s">
        <v>22</v>
      </c>
      <c r="D8" s="15">
        <f>G8+J8+M8</f>
        <v>10545739.623546699</v>
      </c>
      <c r="E8" s="33">
        <f>H8+K8+N8</f>
        <v>4483896.5871102978</v>
      </c>
      <c r="F8" s="57">
        <f>E8/D8*100</f>
        <v>42.518559600111693</v>
      </c>
      <c r="G8" s="16">
        <v>3168853.2123673996</v>
      </c>
      <c r="H8" s="33">
        <v>1542494</v>
      </c>
      <c r="I8" s="57">
        <f>H8/G8*100</f>
        <v>48.676726141177973</v>
      </c>
      <c r="J8" s="21">
        <v>3268654.6770516997</v>
      </c>
      <c r="K8" s="33">
        <v>1102612.9880796999</v>
      </c>
      <c r="L8" s="57">
        <f>K8/J8*100</f>
        <v>33.732929814239291</v>
      </c>
      <c r="M8" s="16">
        <v>4108231.7341275997</v>
      </c>
      <c r="N8" s="33">
        <v>1838789.5990305981</v>
      </c>
      <c r="O8" s="57">
        <f>N8/M8*100</f>
        <v>44.758663046087214</v>
      </c>
    </row>
    <row r="9" spans="2:15" ht="18" customHeight="1" x14ac:dyDescent="0.3">
      <c r="B9" s="13">
        <v>2</v>
      </c>
      <c r="C9" s="1" t="s">
        <v>23</v>
      </c>
      <c r="D9" s="15">
        <f t="shared" ref="D9:D19" si="0">G9+J9+M9</f>
        <v>3057668</v>
      </c>
      <c r="E9" s="33">
        <f t="shared" ref="E9:E20" si="1">H9+K9+N9</f>
        <v>1233718.21123</v>
      </c>
      <c r="F9" s="57">
        <f t="shared" ref="F9:F20" si="2">E9/D9*100</f>
        <v>40.348337727640804</v>
      </c>
      <c r="G9" s="16">
        <v>1061849</v>
      </c>
      <c r="H9" s="33">
        <v>427772.95463999995</v>
      </c>
      <c r="I9" s="57">
        <f t="shared" ref="I9:I20" si="3">H9/G9*100</f>
        <v>40.285667231404837</v>
      </c>
      <c r="J9" s="21">
        <v>863856</v>
      </c>
      <c r="K9" s="33">
        <v>376451.67456999997</v>
      </c>
      <c r="L9" s="57">
        <f t="shared" ref="L9:L20" si="4">K9/J9*100</f>
        <v>43.578058677603671</v>
      </c>
      <c r="M9" s="16">
        <v>1131963</v>
      </c>
      <c r="N9" s="33">
        <v>429493.58202000015</v>
      </c>
      <c r="O9" s="57">
        <f t="shared" ref="O9:O20" si="5">N9/M9*100</f>
        <v>37.942369319491903</v>
      </c>
    </row>
    <row r="10" spans="2:15" ht="18" customHeight="1" x14ac:dyDescent="0.3">
      <c r="B10" s="13">
        <v>3</v>
      </c>
      <c r="C10" s="1" t="s">
        <v>8</v>
      </c>
      <c r="D10" s="15">
        <f t="shared" si="0"/>
        <v>931110</v>
      </c>
      <c r="E10" s="33">
        <f t="shared" si="1"/>
        <v>494221.34202668333</v>
      </c>
      <c r="F10" s="57">
        <f t="shared" si="2"/>
        <v>53.078727757910805</v>
      </c>
      <c r="G10" s="16">
        <v>81281</v>
      </c>
      <c r="H10" s="33">
        <v>34428</v>
      </c>
      <c r="I10" s="57">
        <f t="shared" si="3"/>
        <v>42.356762342982982</v>
      </c>
      <c r="J10" s="21">
        <v>529497</v>
      </c>
      <c r="K10" s="33">
        <v>172783</v>
      </c>
      <c r="L10" s="57">
        <f t="shared" si="4"/>
        <v>32.6315352117198</v>
      </c>
      <c r="M10" s="16">
        <v>320332</v>
      </c>
      <c r="N10" s="33">
        <v>287010.34202668333</v>
      </c>
      <c r="O10" s="57">
        <f t="shared" si="5"/>
        <v>89.597774192613699</v>
      </c>
    </row>
    <row r="11" spans="2:15" ht="18" customHeight="1" x14ac:dyDescent="0.3">
      <c r="B11" s="13">
        <v>4</v>
      </c>
      <c r="C11" s="1" t="s">
        <v>24</v>
      </c>
      <c r="D11" s="15">
        <f t="shared" si="0"/>
        <v>1129585.8968250775</v>
      </c>
      <c r="E11" s="33">
        <f t="shared" si="1"/>
        <v>550493.48661799077</v>
      </c>
      <c r="F11" s="57">
        <f t="shared" si="2"/>
        <v>48.734096996541879</v>
      </c>
      <c r="G11" s="16">
        <v>67911.836290000007</v>
      </c>
      <c r="H11" s="33">
        <v>29187.201380630599</v>
      </c>
      <c r="I11" s="57">
        <f t="shared" si="3"/>
        <v>42.978077129285936</v>
      </c>
      <c r="J11" s="21">
        <v>400446.0553819245</v>
      </c>
      <c r="K11" s="33">
        <v>264695.59562343144</v>
      </c>
      <c r="L11" s="57">
        <f t="shared" si="4"/>
        <v>66.100188044299401</v>
      </c>
      <c r="M11" s="16">
        <v>661228.00515315298</v>
      </c>
      <c r="N11" s="33">
        <v>256610.68961392876</v>
      </c>
      <c r="O11" s="57">
        <f t="shared" si="5"/>
        <v>38.80820044131265</v>
      </c>
    </row>
    <row r="12" spans="2:15" ht="18" customHeight="1" x14ac:dyDescent="0.3">
      <c r="B12" s="13">
        <v>5</v>
      </c>
      <c r="C12" s="1" t="s">
        <v>25</v>
      </c>
      <c r="D12" s="15">
        <f t="shared" si="0"/>
        <v>1354033</v>
      </c>
      <c r="E12" s="33">
        <f t="shared" si="1"/>
        <v>716008.368701</v>
      </c>
      <c r="F12" s="57">
        <f t="shared" si="2"/>
        <v>52.879683781783747</v>
      </c>
      <c r="G12" s="15">
        <v>229262</v>
      </c>
      <c r="H12" s="38">
        <v>97797</v>
      </c>
      <c r="I12" s="57">
        <f t="shared" si="3"/>
        <v>42.657309104866918</v>
      </c>
      <c r="J12" s="21">
        <v>402520</v>
      </c>
      <c r="K12" s="33">
        <v>175019</v>
      </c>
      <c r="L12" s="57">
        <f t="shared" si="4"/>
        <v>43.480820828778697</v>
      </c>
      <c r="M12" s="16">
        <v>722251</v>
      </c>
      <c r="N12" s="33">
        <v>443192.368701</v>
      </c>
      <c r="O12" s="57">
        <f t="shared" si="5"/>
        <v>61.362652139076303</v>
      </c>
    </row>
    <row r="13" spans="2:15" ht="18" customHeight="1" x14ac:dyDescent="0.3">
      <c r="B13" s="13">
        <v>6</v>
      </c>
      <c r="C13" s="1" t="s">
        <v>26</v>
      </c>
      <c r="D13" s="15">
        <f t="shared" si="0"/>
        <v>109080.36923420001</v>
      </c>
      <c r="E13" s="33">
        <f t="shared" si="1"/>
        <v>70784.549732700005</v>
      </c>
      <c r="F13" s="57">
        <f t="shared" si="2"/>
        <v>64.892106828793999</v>
      </c>
      <c r="G13" s="15">
        <v>1248.3228193</v>
      </c>
      <c r="H13" s="38">
        <v>497.7085146</v>
      </c>
      <c r="I13" s="57">
        <f t="shared" si="3"/>
        <v>39.87017676077501</v>
      </c>
      <c r="J13" s="21">
        <v>22450.641225900003</v>
      </c>
      <c r="K13" s="33">
        <v>14764.841218099999</v>
      </c>
      <c r="L13" s="57">
        <f t="shared" si="4"/>
        <v>65.765788466953268</v>
      </c>
      <c r="M13" s="15">
        <v>85381.405189000012</v>
      </c>
      <c r="N13" s="38">
        <v>55522</v>
      </c>
      <c r="O13" s="57">
        <f t="shared" si="5"/>
        <v>65.028210623960419</v>
      </c>
    </row>
    <row r="14" spans="2:15" ht="18" customHeight="1" x14ac:dyDescent="0.3">
      <c r="B14" s="13">
        <v>7</v>
      </c>
      <c r="C14" s="1" t="s">
        <v>27</v>
      </c>
      <c r="D14" s="15">
        <f t="shared" si="0"/>
        <v>1846253</v>
      </c>
      <c r="E14" s="33">
        <f t="shared" si="1"/>
        <v>894915.34502709936</v>
      </c>
      <c r="F14" s="57">
        <f t="shared" si="2"/>
        <v>48.471977839824739</v>
      </c>
      <c r="G14" s="15">
        <v>435852</v>
      </c>
      <c r="H14" s="38">
        <v>152301.99824910317</v>
      </c>
      <c r="I14" s="57">
        <f t="shared" si="3"/>
        <v>34.943512533865437</v>
      </c>
      <c r="J14" s="21">
        <v>604085</v>
      </c>
      <c r="K14" s="33">
        <v>304966.37623690499</v>
      </c>
      <c r="L14" s="57">
        <f t="shared" si="4"/>
        <v>50.484017354661184</v>
      </c>
      <c r="M14" s="15">
        <v>806316</v>
      </c>
      <c r="N14" s="38">
        <v>437646.97054109123</v>
      </c>
      <c r="O14" s="57">
        <f t="shared" si="5"/>
        <v>54.277351626544835</v>
      </c>
    </row>
    <row r="15" spans="2:15" ht="18" customHeight="1" x14ac:dyDescent="0.3">
      <c r="B15" s="13">
        <v>8</v>
      </c>
      <c r="C15" s="1" t="s">
        <v>28</v>
      </c>
      <c r="D15" s="15">
        <f t="shared" si="0"/>
        <v>851755.75538860005</v>
      </c>
      <c r="E15" s="33">
        <f t="shared" si="1"/>
        <v>418566.54321029998</v>
      </c>
      <c r="F15" s="57">
        <f t="shared" si="2"/>
        <v>49.141616075060817</v>
      </c>
      <c r="G15" s="15">
        <v>115859.1521046</v>
      </c>
      <c r="H15" s="38">
        <v>43889.951936600002</v>
      </c>
      <c r="I15" s="57">
        <f t="shared" si="3"/>
        <v>37.882162211039883</v>
      </c>
      <c r="J15" s="21">
        <v>318832.4802169</v>
      </c>
      <c r="K15" s="33">
        <v>106609.52909159999</v>
      </c>
      <c r="L15" s="57">
        <f t="shared" si="4"/>
        <v>33.437474443969485</v>
      </c>
      <c r="M15" s="15">
        <v>417064.12306710007</v>
      </c>
      <c r="N15" s="38">
        <v>268067.06218209997</v>
      </c>
      <c r="O15" s="57">
        <f t="shared" si="5"/>
        <v>64.274783505885864</v>
      </c>
    </row>
    <row r="16" spans="2:15" ht="18" customHeight="1" x14ac:dyDescent="0.3">
      <c r="B16" s="13">
        <v>9</v>
      </c>
      <c r="C16" s="1" t="s">
        <v>29</v>
      </c>
      <c r="D16" s="15">
        <f t="shared" si="0"/>
        <v>1626095.0999999999</v>
      </c>
      <c r="E16" s="33">
        <f t="shared" si="1"/>
        <v>769314.46</v>
      </c>
      <c r="F16" s="57">
        <f t="shared" si="2"/>
        <v>47.31054536724205</v>
      </c>
      <c r="G16" s="15">
        <v>137036.20000000001</v>
      </c>
      <c r="H16" s="38">
        <v>64249.78</v>
      </c>
      <c r="I16" s="57">
        <f t="shared" si="3"/>
        <v>46.885260974837301</v>
      </c>
      <c r="J16" s="21">
        <v>341797.5</v>
      </c>
      <c r="K16" s="33">
        <v>146012.74</v>
      </c>
      <c r="L16" s="57">
        <f t="shared" si="4"/>
        <v>42.719077816543418</v>
      </c>
      <c r="M16" s="15">
        <v>1147261.3999999999</v>
      </c>
      <c r="N16" s="38">
        <v>559051.93999999994</v>
      </c>
      <c r="O16" s="57">
        <f t="shared" si="5"/>
        <v>48.729255599464949</v>
      </c>
    </row>
    <row r="17" spans="2:16" ht="18" customHeight="1" x14ac:dyDescent="0.3">
      <c r="B17" s="13">
        <v>10</v>
      </c>
      <c r="C17" s="1" t="s">
        <v>30</v>
      </c>
      <c r="D17" s="15">
        <f t="shared" si="0"/>
        <v>702197.8</v>
      </c>
      <c r="E17" s="33">
        <f t="shared" si="1"/>
        <v>652494.75119999994</v>
      </c>
      <c r="F17" s="57">
        <f t="shared" si="2"/>
        <v>92.921788020412464</v>
      </c>
      <c r="G17" s="15">
        <v>95256</v>
      </c>
      <c r="H17" s="38">
        <v>43966</v>
      </c>
      <c r="I17" s="57">
        <f t="shared" si="3"/>
        <v>46.155622742924329</v>
      </c>
      <c r="J17" s="21">
        <v>220856.5</v>
      </c>
      <c r="K17" s="33">
        <v>168221.02</v>
      </c>
      <c r="L17" s="57">
        <f t="shared" si="4"/>
        <v>76.167565817623668</v>
      </c>
      <c r="M17" s="15">
        <v>386085.3</v>
      </c>
      <c r="N17" s="38">
        <v>440307.73119999998</v>
      </c>
      <c r="O17" s="57">
        <f t="shared" si="5"/>
        <v>114.04415842820225</v>
      </c>
    </row>
    <row r="18" spans="2:16" ht="18" customHeight="1" x14ac:dyDescent="0.3">
      <c r="B18" s="13">
        <v>11</v>
      </c>
      <c r="C18" s="1" t="s">
        <v>31</v>
      </c>
      <c r="D18" s="15">
        <f t="shared" si="0"/>
        <v>11532645</v>
      </c>
      <c r="E18" s="33">
        <f t="shared" si="1"/>
        <v>6035435.4119352009</v>
      </c>
      <c r="F18" s="57">
        <f t="shared" si="2"/>
        <v>52.333488214847513</v>
      </c>
      <c r="G18" s="15">
        <v>2031643</v>
      </c>
      <c r="H18" s="38">
        <v>1696120</v>
      </c>
      <c r="I18" s="57">
        <f t="shared" si="3"/>
        <v>83.485139859709605</v>
      </c>
      <c r="J18" s="21">
        <v>4096189</v>
      </c>
      <c r="K18" s="33">
        <v>1119889</v>
      </c>
      <c r="L18" s="57">
        <f t="shared" si="4"/>
        <v>27.339778511196627</v>
      </c>
      <c r="M18" s="15">
        <v>5404813</v>
      </c>
      <c r="N18" s="38">
        <v>3219426.4119352009</v>
      </c>
      <c r="O18" s="57">
        <f t="shared" si="5"/>
        <v>59.565916747447154</v>
      </c>
    </row>
    <row r="19" spans="2:16" ht="18" customHeight="1" thickBot="1" x14ac:dyDescent="0.35">
      <c r="B19" s="13">
        <v>12</v>
      </c>
      <c r="C19" s="1" t="s">
        <v>32</v>
      </c>
      <c r="D19" s="15">
        <f t="shared" si="0"/>
        <v>1589988.3744113001</v>
      </c>
      <c r="E19" s="33">
        <f t="shared" si="1"/>
        <v>911447.11243444192</v>
      </c>
      <c r="F19" s="58">
        <f t="shared" si="2"/>
        <v>57.324136899548662</v>
      </c>
      <c r="G19" s="15">
        <v>236692.02621249994</v>
      </c>
      <c r="H19" s="38">
        <v>84804.347795599999</v>
      </c>
      <c r="I19" s="58">
        <f t="shared" si="3"/>
        <v>35.828983828742686</v>
      </c>
      <c r="J19" s="21">
        <v>476354.56409880001</v>
      </c>
      <c r="K19" s="33">
        <v>231975.65559109999</v>
      </c>
      <c r="L19" s="58">
        <f t="shared" si="4"/>
        <v>48.698107056026075</v>
      </c>
      <c r="M19" s="15">
        <v>876941.78410000005</v>
      </c>
      <c r="N19" s="38">
        <v>594667.10904774198</v>
      </c>
      <c r="O19" s="57">
        <f t="shared" si="5"/>
        <v>67.81146933921562</v>
      </c>
    </row>
    <row r="20" spans="2:16" ht="18" customHeight="1" thickBot="1" x14ac:dyDescent="0.35">
      <c r="B20" s="17"/>
      <c r="C20" s="18" t="s">
        <v>1</v>
      </c>
      <c r="D20" s="19">
        <f>SUM(D8:D19)</f>
        <v>35276151.919405878</v>
      </c>
      <c r="E20" s="19">
        <f t="shared" si="1"/>
        <v>17231296.169225715</v>
      </c>
      <c r="F20" s="59">
        <f t="shared" si="2"/>
        <v>48.846870283905744</v>
      </c>
      <c r="G20" s="19">
        <f>SUM(G8:G19)</f>
        <v>7662743.7497937996</v>
      </c>
      <c r="H20" s="39">
        <f>SUM(H8:H19)</f>
        <v>4217508.9425165327</v>
      </c>
      <c r="I20" s="59">
        <f t="shared" si="3"/>
        <v>55.039148903159187</v>
      </c>
      <c r="J20" s="19">
        <f>SUM(J8:J19)</f>
        <v>11545539.417975223</v>
      </c>
      <c r="K20" s="39">
        <f>SUM(K8:K19)</f>
        <v>4184001.4204108361</v>
      </c>
      <c r="L20" s="59">
        <f t="shared" si="4"/>
        <v>36.239115981855072</v>
      </c>
      <c r="M20" s="19">
        <f>SUM(M8:M19)</f>
        <v>16067868.751636853</v>
      </c>
      <c r="N20" s="39">
        <f>SUM(N8:N19)</f>
        <v>8829785.8062983453</v>
      </c>
      <c r="O20" s="57">
        <f t="shared" si="5"/>
        <v>54.953061558950331</v>
      </c>
    </row>
    <row r="21" spans="2:16" ht="18" customHeight="1" thickBot="1" x14ac:dyDescent="0.35">
      <c r="B21" s="20" t="s">
        <v>9</v>
      </c>
      <c r="C21" s="12" t="s">
        <v>10</v>
      </c>
      <c r="D21" s="36"/>
      <c r="E21" s="37"/>
      <c r="F21" s="95"/>
      <c r="G21" s="93"/>
      <c r="H21" s="93"/>
      <c r="I21" s="96"/>
      <c r="J21" s="93"/>
      <c r="K21" s="93"/>
      <c r="L21" s="96"/>
      <c r="M21" s="93"/>
      <c r="N21" s="93"/>
      <c r="O21" s="97"/>
    </row>
    <row r="22" spans="2:16" ht="18" customHeight="1" x14ac:dyDescent="0.3">
      <c r="B22" s="13">
        <v>13</v>
      </c>
      <c r="C22" s="1" t="s">
        <v>33</v>
      </c>
      <c r="D22" s="14">
        <f>J22+G22+M22</f>
        <v>462438.89243748796</v>
      </c>
      <c r="E22" s="35">
        <f>H22+K22+N22</f>
        <v>191415.91677078389</v>
      </c>
      <c r="F22" s="78">
        <f>E22/D22*100</f>
        <v>41.392694235089515</v>
      </c>
      <c r="G22" s="76">
        <v>115450.18088917529</v>
      </c>
      <c r="H22" s="40">
        <v>39997.667584706825</v>
      </c>
      <c r="I22" s="78">
        <f>H22/G22*100</f>
        <v>34.644958783652321</v>
      </c>
      <c r="J22" s="76">
        <v>100631.00145721911</v>
      </c>
      <c r="K22" s="35">
        <v>43973.399173794445</v>
      </c>
      <c r="L22" s="78">
        <f>K22/J22*100</f>
        <v>43.697666262904775</v>
      </c>
      <c r="M22" s="76">
        <v>246357.71009109353</v>
      </c>
      <c r="N22" s="40">
        <v>107444.85001228264</v>
      </c>
      <c r="O22" s="78">
        <f>N22/M22*100</f>
        <v>43.613349861286544</v>
      </c>
    </row>
    <row r="23" spans="2:16" ht="18" customHeight="1" x14ac:dyDescent="0.3">
      <c r="B23" s="13">
        <v>14</v>
      </c>
      <c r="C23" s="1" t="s">
        <v>34</v>
      </c>
      <c r="D23" s="14">
        <f t="shared" ref="D23:D32" si="6">J23+G23+M23</f>
        <v>84892.828551432031</v>
      </c>
      <c r="E23" s="35">
        <f t="shared" ref="E23:E33" si="7">H23+K23+N23</f>
        <v>66800.643396300002</v>
      </c>
      <c r="F23" s="57">
        <f t="shared" ref="F23:F33" si="8">E23/D23*100</f>
        <v>78.688205512941607</v>
      </c>
      <c r="G23" s="76">
        <v>0</v>
      </c>
      <c r="H23" s="40">
        <v>0</v>
      </c>
      <c r="I23" s="57">
        <v>0</v>
      </c>
      <c r="J23" s="76">
        <v>7219.85</v>
      </c>
      <c r="K23" s="35">
        <v>10257.859999999999</v>
      </c>
      <c r="L23" s="57">
        <f t="shared" ref="L23:L33" si="9">K23/J23*100</f>
        <v>142.0785750396476</v>
      </c>
      <c r="M23" s="76">
        <v>77672.978551432025</v>
      </c>
      <c r="N23" s="40">
        <v>56542.783396300001</v>
      </c>
      <c r="O23" s="57">
        <f t="shared" ref="O23:O33" si="10">N23/M23*100</f>
        <v>72.795950986815285</v>
      </c>
    </row>
    <row r="24" spans="2:16" ht="18" customHeight="1" x14ac:dyDescent="0.3">
      <c r="B24" s="13">
        <v>15</v>
      </c>
      <c r="C24" s="1" t="s">
        <v>46</v>
      </c>
      <c r="D24" s="14">
        <f t="shared" si="6"/>
        <v>4897380.7811194994</v>
      </c>
      <c r="E24" s="35">
        <f t="shared" si="7"/>
        <v>4811424.0238346318</v>
      </c>
      <c r="F24" s="57">
        <f t="shared" si="8"/>
        <v>98.2448422712759</v>
      </c>
      <c r="G24" s="76">
        <v>788834.94832999981</v>
      </c>
      <c r="H24" s="40">
        <v>591175.9816662001</v>
      </c>
      <c r="I24" s="57">
        <f t="shared" ref="I24:I33" si="11">H24/G24*100</f>
        <v>74.942924742082866</v>
      </c>
      <c r="J24" s="76">
        <v>1526161.8856732999</v>
      </c>
      <c r="K24" s="35">
        <v>1566552.6879582361</v>
      </c>
      <c r="L24" s="57">
        <f t="shared" si="9"/>
        <v>102.64656080485963</v>
      </c>
      <c r="M24" s="76">
        <v>2582383.9471162003</v>
      </c>
      <c r="N24" s="40">
        <v>2653695.3542101956</v>
      </c>
      <c r="O24" s="57">
        <f t="shared" si="10"/>
        <v>102.76145641215089</v>
      </c>
    </row>
    <row r="25" spans="2:16" ht="18" customHeight="1" x14ac:dyDescent="0.3">
      <c r="B25" s="13">
        <v>16</v>
      </c>
      <c r="C25" s="1" t="s">
        <v>47</v>
      </c>
      <c r="D25" s="14">
        <f t="shared" si="6"/>
        <v>1677650.7267793</v>
      </c>
      <c r="E25" s="35">
        <f t="shared" si="7"/>
        <v>1764482.8984627998</v>
      </c>
      <c r="F25" s="57">
        <f t="shared" si="8"/>
        <v>105.1758193941952</v>
      </c>
      <c r="G25" s="76">
        <v>83882.536338965001</v>
      </c>
      <c r="H25" s="40">
        <v>82933.177355370004</v>
      </c>
      <c r="I25" s="57">
        <f t="shared" si="11"/>
        <v>98.868228090101269</v>
      </c>
      <c r="J25" s="76">
        <v>301977.130820274</v>
      </c>
      <c r="K25" s="35">
        <v>298559.43847933202</v>
      </c>
      <c r="L25" s="57">
        <f t="shared" si="9"/>
        <v>98.868228090101269</v>
      </c>
      <c r="M25" s="76">
        <v>1291791.059620061</v>
      </c>
      <c r="N25" s="40">
        <v>1382990.2826280978</v>
      </c>
      <c r="O25" s="57">
        <f t="shared" si="10"/>
        <v>107.05990510840509</v>
      </c>
    </row>
    <row r="26" spans="2:16" ht="18" customHeight="1" x14ac:dyDescent="0.3">
      <c r="B26" s="13">
        <v>17</v>
      </c>
      <c r="C26" s="1" t="s">
        <v>35</v>
      </c>
      <c r="D26" s="14">
        <f t="shared" si="6"/>
        <v>361177.74931400002</v>
      </c>
      <c r="E26" s="35">
        <f t="shared" si="7"/>
        <v>455634.14518029999</v>
      </c>
      <c r="F26" s="57">
        <f t="shared" si="8"/>
        <v>126.15232971734969</v>
      </c>
      <c r="G26" s="76">
        <v>50328.128958100002</v>
      </c>
      <c r="H26" s="40">
        <v>56754</v>
      </c>
      <c r="I26" s="57">
        <f t="shared" si="11"/>
        <v>112.76795139205309</v>
      </c>
      <c r="J26" s="76">
        <v>114600.89785800003</v>
      </c>
      <c r="K26" s="35">
        <v>118446</v>
      </c>
      <c r="L26" s="57">
        <f t="shared" si="9"/>
        <v>103.35521118409071</v>
      </c>
      <c r="M26" s="76">
        <v>196248.72249790002</v>
      </c>
      <c r="N26" s="40">
        <v>280434.14518029999</v>
      </c>
      <c r="O26" s="57">
        <f t="shared" si="10"/>
        <v>142.89730990901143</v>
      </c>
    </row>
    <row r="27" spans="2:16" ht="18" customHeight="1" x14ac:dyDescent="0.3">
      <c r="B27" s="13">
        <v>18</v>
      </c>
      <c r="C27" s="1" t="s">
        <v>36</v>
      </c>
      <c r="D27" s="14">
        <f t="shared" si="6"/>
        <v>547333.52040000004</v>
      </c>
      <c r="E27" s="35">
        <f t="shared" si="7"/>
        <v>306562.73501597001</v>
      </c>
      <c r="F27" s="57">
        <f t="shared" si="8"/>
        <v>56.010224769703321</v>
      </c>
      <c r="G27" s="76">
        <v>25065.124100000001</v>
      </c>
      <c r="H27" s="40">
        <v>10070</v>
      </c>
      <c r="I27" s="57">
        <f t="shared" si="11"/>
        <v>40.175344673438104</v>
      </c>
      <c r="J27" s="76">
        <v>165273.65580000001</v>
      </c>
      <c r="K27" s="35">
        <v>36969.552380649999</v>
      </c>
      <c r="L27" s="57">
        <f t="shared" si="9"/>
        <v>22.368690401201857</v>
      </c>
      <c r="M27" s="76">
        <v>356994.74049999996</v>
      </c>
      <c r="N27" s="40">
        <v>259523.18263532</v>
      </c>
      <c r="O27" s="57">
        <f t="shared" si="10"/>
        <v>72.696640368381011</v>
      </c>
    </row>
    <row r="28" spans="2:16" ht="18" customHeight="1" x14ac:dyDescent="0.3">
      <c r="B28" s="13">
        <v>19</v>
      </c>
      <c r="C28" s="1" t="s">
        <v>37</v>
      </c>
      <c r="D28" s="14">
        <f t="shared" si="6"/>
        <v>98606.550000000017</v>
      </c>
      <c r="E28" s="35">
        <f t="shared" si="7"/>
        <v>107257.5</v>
      </c>
      <c r="F28" s="57">
        <f t="shared" si="8"/>
        <v>108.77320015759599</v>
      </c>
      <c r="G28" s="76">
        <v>0</v>
      </c>
      <c r="H28" s="40">
        <v>0</v>
      </c>
      <c r="I28" s="57">
        <v>0</v>
      </c>
      <c r="J28" s="76">
        <v>40582.800000000003</v>
      </c>
      <c r="K28" s="35">
        <v>46285.5</v>
      </c>
      <c r="L28" s="57">
        <f t="shared" si="9"/>
        <v>114.05201218250096</v>
      </c>
      <c r="M28" s="76">
        <v>58023.750000000007</v>
      </c>
      <c r="N28" s="40">
        <v>60972</v>
      </c>
      <c r="O28" s="57">
        <f t="shared" si="10"/>
        <v>105.08110902863051</v>
      </c>
    </row>
    <row r="29" spans="2:16" ht="18" customHeight="1" x14ac:dyDescent="0.3">
      <c r="B29" s="13">
        <v>20</v>
      </c>
      <c r="C29" s="1" t="s">
        <v>38</v>
      </c>
      <c r="D29" s="14">
        <f t="shared" si="6"/>
        <v>710469.91798283113</v>
      </c>
      <c r="E29" s="35">
        <f t="shared" si="7"/>
        <v>383312.31675951602</v>
      </c>
      <c r="F29" s="57">
        <f t="shared" si="8"/>
        <v>53.951941814484947</v>
      </c>
      <c r="G29" s="76">
        <v>51107.265803450995</v>
      </c>
      <c r="H29" s="40">
        <v>80411.645291082066</v>
      </c>
      <c r="I29" s="57">
        <f t="shared" si="11"/>
        <v>157.33896937537267</v>
      </c>
      <c r="J29" s="76">
        <v>160935.13265460401</v>
      </c>
      <c r="K29" s="35">
        <v>62322.07026917101</v>
      </c>
      <c r="L29" s="57">
        <f t="shared" si="9"/>
        <v>38.724962810280509</v>
      </c>
      <c r="M29" s="76">
        <v>498427.51952477614</v>
      </c>
      <c r="N29" s="40">
        <v>240578.60119926298</v>
      </c>
      <c r="O29" s="57">
        <f t="shared" si="10"/>
        <v>48.267519704498206</v>
      </c>
    </row>
    <row r="30" spans="2:16" ht="18" customHeight="1" x14ac:dyDescent="0.3">
      <c r="B30" s="13">
        <v>21</v>
      </c>
      <c r="C30" s="1" t="s">
        <v>39</v>
      </c>
      <c r="D30" s="14">
        <f t="shared" si="6"/>
        <v>1952044.0036500001</v>
      </c>
      <c r="E30" s="35">
        <f t="shared" si="7"/>
        <v>1219323.4579139999</v>
      </c>
      <c r="F30" s="57">
        <f t="shared" si="8"/>
        <v>62.463932966370962</v>
      </c>
      <c r="G30" s="76">
        <v>374387.43122000003</v>
      </c>
      <c r="H30" s="40">
        <v>123533.59999999999</v>
      </c>
      <c r="I30" s="57">
        <f t="shared" si="11"/>
        <v>32.99619316744861</v>
      </c>
      <c r="J30" s="76">
        <v>705579.2392800001</v>
      </c>
      <c r="K30" s="40">
        <v>300470.67</v>
      </c>
      <c r="L30" s="57">
        <f t="shared" si="9"/>
        <v>42.584964703129828</v>
      </c>
      <c r="M30" s="76">
        <v>872077.33315000008</v>
      </c>
      <c r="N30" s="40">
        <v>795319.18791399989</v>
      </c>
      <c r="O30" s="57">
        <f t="shared" si="10"/>
        <v>91.198240990997348</v>
      </c>
      <c r="P30" s="10"/>
    </row>
    <row r="31" spans="2:16" ht="18" customHeight="1" x14ac:dyDescent="0.3">
      <c r="B31" s="73">
        <v>22</v>
      </c>
      <c r="C31" s="74" t="s">
        <v>40</v>
      </c>
      <c r="D31" s="75">
        <f t="shared" si="6"/>
        <v>129752</v>
      </c>
      <c r="E31" s="35">
        <f t="shared" si="7"/>
        <v>24699.3</v>
      </c>
      <c r="F31" s="57">
        <f t="shared" si="8"/>
        <v>19.035775941796658</v>
      </c>
      <c r="G31" s="76">
        <v>0</v>
      </c>
      <c r="H31" s="35">
        <v>0</v>
      </c>
      <c r="I31" s="57">
        <v>0</v>
      </c>
      <c r="J31" s="76">
        <v>39064</v>
      </c>
      <c r="K31" s="35">
        <v>2843</v>
      </c>
      <c r="L31" s="57">
        <f t="shared" si="9"/>
        <v>7.2778005324595538</v>
      </c>
      <c r="M31" s="76">
        <v>90688</v>
      </c>
      <c r="N31" s="35">
        <v>21856.3</v>
      </c>
      <c r="O31" s="57">
        <f t="shared" si="10"/>
        <v>24.100542519407199</v>
      </c>
      <c r="P31" s="10"/>
    </row>
    <row r="32" spans="2:16" ht="18" customHeight="1" thickBot="1" x14ac:dyDescent="0.35">
      <c r="B32" s="24">
        <v>23</v>
      </c>
      <c r="C32" s="68" t="s">
        <v>57</v>
      </c>
      <c r="D32" s="69">
        <f t="shared" si="6"/>
        <v>74769.396266600001</v>
      </c>
      <c r="E32" s="72">
        <f t="shared" si="7"/>
        <v>199702.11907820002</v>
      </c>
      <c r="F32" s="70">
        <f t="shared" si="8"/>
        <v>267.09072033447501</v>
      </c>
      <c r="G32" s="77">
        <v>0</v>
      </c>
      <c r="H32" s="71">
        <v>0</v>
      </c>
      <c r="I32" s="70">
        <v>0</v>
      </c>
      <c r="J32" s="77">
        <v>24826.475604799994</v>
      </c>
      <c r="K32" s="71">
        <v>162246.9723828999</v>
      </c>
      <c r="L32" s="70">
        <f t="shared" si="9"/>
        <v>653.52398369235618</v>
      </c>
      <c r="M32" s="71">
        <v>49942.920661800003</v>
      </c>
      <c r="N32" s="71">
        <v>37455.146695300129</v>
      </c>
      <c r="O32" s="70">
        <f t="shared" si="10"/>
        <v>74.995907726214668</v>
      </c>
      <c r="P32" s="10"/>
    </row>
    <row r="33" spans="2:16" ht="18" customHeight="1" thickBot="1" x14ac:dyDescent="0.35">
      <c r="B33" s="17"/>
      <c r="C33" s="18" t="s">
        <v>1</v>
      </c>
      <c r="D33" s="19">
        <f>SUM(D22:D32)</f>
        <v>10996516.366501151</v>
      </c>
      <c r="E33" s="55">
        <f t="shared" si="7"/>
        <v>9530615.0564125013</v>
      </c>
      <c r="F33" s="59">
        <f t="shared" si="8"/>
        <v>86.669402734176387</v>
      </c>
      <c r="G33" s="32">
        <f>SUM(G22:G32)</f>
        <v>1489055.6156396908</v>
      </c>
      <c r="H33" s="39">
        <f>SUM(H22:H32)</f>
        <v>984876.07189735898</v>
      </c>
      <c r="I33" s="59">
        <f t="shared" si="11"/>
        <v>66.140986377749314</v>
      </c>
      <c r="J33" s="32">
        <f>SUM(J22:J32)</f>
        <v>3186852.0691481973</v>
      </c>
      <c r="K33" s="39">
        <f>SUM(K22:K32)</f>
        <v>2648927.1506440835</v>
      </c>
      <c r="L33" s="59">
        <f t="shared" si="9"/>
        <v>83.120492987053083</v>
      </c>
      <c r="M33" s="39">
        <f>SUM(M22:M32)</f>
        <v>6320608.6817132635</v>
      </c>
      <c r="N33" s="55">
        <f>SUM(N22:N32)</f>
        <v>5896811.8338710591</v>
      </c>
      <c r="O33" s="59">
        <f t="shared" si="10"/>
        <v>93.294999434653661</v>
      </c>
      <c r="P33" s="10"/>
    </row>
    <row r="34" spans="2:16" ht="18" customHeight="1" x14ac:dyDescent="0.3">
      <c r="B34" s="24" t="s">
        <v>50</v>
      </c>
      <c r="C34" s="25" t="s">
        <v>49</v>
      </c>
      <c r="D34" s="99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/>
      <c r="P34" s="10"/>
    </row>
    <row r="35" spans="2:16" ht="18" customHeight="1" x14ac:dyDescent="0.3">
      <c r="B35" s="13">
        <v>24</v>
      </c>
      <c r="C35" s="1" t="s">
        <v>43</v>
      </c>
      <c r="D35" s="14">
        <f>G35+J35+M35</f>
        <v>317944.41794540011</v>
      </c>
      <c r="E35" s="35">
        <f>H35+K35+N35</f>
        <v>182056.26691942397</v>
      </c>
      <c r="F35" s="57">
        <f>E35/D35*100</f>
        <v>57.260406738981686</v>
      </c>
      <c r="G35" s="14">
        <v>0</v>
      </c>
      <c r="H35" s="40">
        <v>0</v>
      </c>
      <c r="I35" s="57">
        <v>0</v>
      </c>
      <c r="J35" s="14">
        <v>51787.116053000005</v>
      </c>
      <c r="K35" s="35">
        <v>123751</v>
      </c>
      <c r="L35" s="57">
        <f>K35/J35*100</f>
        <v>238.9609799343734</v>
      </c>
      <c r="M35" s="14">
        <v>266157.30189240008</v>
      </c>
      <c r="N35" s="40">
        <v>58305.266919423972</v>
      </c>
      <c r="O35" s="57">
        <f>N35/M35*100</f>
        <v>21.906318746421299</v>
      </c>
    </row>
    <row r="36" spans="2:16" ht="18" customHeight="1" x14ac:dyDescent="0.3">
      <c r="B36" s="13">
        <v>25</v>
      </c>
      <c r="C36" s="1" t="s">
        <v>21</v>
      </c>
      <c r="D36" s="14">
        <f t="shared" ref="D36:D39" si="12">G36+J36+M36</f>
        <v>322367.3369776</v>
      </c>
      <c r="E36" s="35">
        <f t="shared" ref="E36:E39" si="13">H36+K36+N36</f>
        <v>391159.27895139961</v>
      </c>
      <c r="F36" s="57">
        <f t="shared" ref="F36:F39" si="14">E36/D36*100</f>
        <v>121.33961294551987</v>
      </c>
      <c r="G36" s="14">
        <v>119.12030970000002</v>
      </c>
      <c r="H36" s="40">
        <v>99321.096920799871</v>
      </c>
      <c r="I36" s="57">
        <f t="shared" ref="I36:I39" si="15">H36/G36*100</f>
        <v>83378.810188570089</v>
      </c>
      <c r="J36" s="14">
        <v>223200.99398649999</v>
      </c>
      <c r="K36" s="35">
        <v>152246.61656710002</v>
      </c>
      <c r="L36" s="57">
        <f t="shared" ref="L36:L39" si="16">K36/J36*100</f>
        <v>68.210545951380681</v>
      </c>
      <c r="M36" s="14">
        <v>99047.222681400002</v>
      </c>
      <c r="N36" s="40">
        <v>139591.56546349972</v>
      </c>
      <c r="O36" s="57">
        <f t="shared" ref="O36:O39" si="17">N36/M36*100</f>
        <v>140.93435604198271</v>
      </c>
    </row>
    <row r="37" spans="2:16" ht="18" customHeight="1" x14ac:dyDescent="0.3">
      <c r="B37" s="13">
        <v>26</v>
      </c>
      <c r="C37" s="1" t="s">
        <v>44</v>
      </c>
      <c r="D37" s="14">
        <f t="shared" si="12"/>
        <v>376402.81524259999</v>
      </c>
      <c r="E37" s="35">
        <f t="shared" si="13"/>
        <v>32880.4468452</v>
      </c>
      <c r="F37" s="57">
        <f t="shared" si="14"/>
        <v>8.7354412649671129</v>
      </c>
      <c r="G37" s="14">
        <v>211375.82344870002</v>
      </c>
      <c r="H37" s="40">
        <v>0</v>
      </c>
      <c r="I37" s="57">
        <v>0</v>
      </c>
      <c r="J37" s="14">
        <v>71907.782348199995</v>
      </c>
      <c r="K37" s="35">
        <v>15145.4091343</v>
      </c>
      <c r="L37" s="57">
        <f t="shared" si="16"/>
        <v>21.062267031072086</v>
      </c>
      <c r="M37" s="14">
        <v>93119.209445699991</v>
      </c>
      <c r="N37" s="40">
        <v>17735.0377109</v>
      </c>
      <c r="O37" s="57">
        <f t="shared" si="17"/>
        <v>19.045520055925429</v>
      </c>
    </row>
    <row r="38" spans="2:16" ht="18" customHeight="1" thickBot="1" x14ac:dyDescent="0.35">
      <c r="B38" s="13">
        <v>27</v>
      </c>
      <c r="C38" s="1" t="s">
        <v>45</v>
      </c>
      <c r="D38" s="14">
        <f t="shared" si="12"/>
        <v>90706.590166400012</v>
      </c>
      <c r="E38" s="35">
        <f t="shared" si="13"/>
        <v>29806.361900000014</v>
      </c>
      <c r="F38" s="58">
        <f t="shared" si="14"/>
        <v>32.860194441573256</v>
      </c>
      <c r="G38" s="14">
        <v>0</v>
      </c>
      <c r="H38" s="40">
        <v>0</v>
      </c>
      <c r="I38" s="58">
        <v>0</v>
      </c>
      <c r="J38" s="14">
        <v>4660.5183093000014</v>
      </c>
      <c r="K38" s="35">
        <v>3879.0256600000016</v>
      </c>
      <c r="L38" s="58">
        <f t="shared" si="16"/>
        <v>83.231636538353655</v>
      </c>
      <c r="M38" s="14">
        <v>86046.071857100003</v>
      </c>
      <c r="N38" s="40">
        <v>25927.336240000011</v>
      </c>
      <c r="O38" s="57">
        <f t="shared" si="17"/>
        <v>30.131923143520751</v>
      </c>
    </row>
    <row r="39" spans="2:16" ht="18" customHeight="1" thickBot="1" x14ac:dyDescent="0.35">
      <c r="B39" s="17"/>
      <c r="C39" s="18" t="s">
        <v>1</v>
      </c>
      <c r="D39" s="19">
        <f t="shared" si="12"/>
        <v>1107421.1603320001</v>
      </c>
      <c r="E39" s="19">
        <f t="shared" si="13"/>
        <v>635902.3546160236</v>
      </c>
      <c r="F39" s="59">
        <f t="shared" si="14"/>
        <v>57.421907526616408</v>
      </c>
      <c r="G39" s="55">
        <f>G38+G37+G36+G35</f>
        <v>211494.94375840001</v>
      </c>
      <c r="H39" s="56">
        <f t="shared" ref="H39" si="18">SUM(H35:H38)</f>
        <v>99321.096920799871</v>
      </c>
      <c r="I39" s="59">
        <f t="shared" si="15"/>
        <v>46.96145220107897</v>
      </c>
      <c r="J39" s="55">
        <f t="shared" ref="J39:K39" si="19">SUM(J35:J38)</f>
        <v>351556.41069699998</v>
      </c>
      <c r="K39" s="56">
        <f t="shared" si="19"/>
        <v>295022.05136140005</v>
      </c>
      <c r="L39" s="59">
        <f t="shared" si="16"/>
        <v>83.918837030019105</v>
      </c>
      <c r="M39" s="19">
        <f t="shared" ref="M39:N39" si="20">SUM(M35:M38)</f>
        <v>544369.80587660009</v>
      </c>
      <c r="N39" s="39">
        <f t="shared" si="20"/>
        <v>241559.20633382371</v>
      </c>
      <c r="O39" s="57">
        <f t="shared" si="17"/>
        <v>44.374100790700602</v>
      </c>
      <c r="P39" s="10"/>
    </row>
    <row r="40" spans="2:16" ht="18" customHeight="1" x14ac:dyDescent="0.3">
      <c r="B40" s="20" t="s">
        <v>51</v>
      </c>
      <c r="C40" s="12" t="s">
        <v>11</v>
      </c>
      <c r="D40" s="98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4"/>
      <c r="P40" s="22"/>
    </row>
    <row r="41" spans="2:16" ht="18" customHeight="1" thickBot="1" x14ac:dyDescent="0.35">
      <c r="B41" s="13">
        <v>28</v>
      </c>
      <c r="C41" s="1" t="s">
        <v>41</v>
      </c>
      <c r="D41" s="15">
        <f>G41+J41+M41</f>
        <v>1135784</v>
      </c>
      <c r="E41" s="33">
        <f>H41+K41+N41</f>
        <v>782462</v>
      </c>
      <c r="F41" s="58">
        <f>E41/D41*100</f>
        <v>68.891796327470715</v>
      </c>
      <c r="G41" s="14">
        <v>807469</v>
      </c>
      <c r="H41" s="40">
        <v>588202</v>
      </c>
      <c r="I41" s="57">
        <f>H41/G41*100</f>
        <v>72.845149473230549</v>
      </c>
      <c r="J41" s="14">
        <v>194692</v>
      </c>
      <c r="K41" s="35">
        <v>138772</v>
      </c>
      <c r="L41" s="57">
        <f>K41/J41*100</f>
        <v>71.277710434943401</v>
      </c>
      <c r="M41" s="14">
        <v>133623</v>
      </c>
      <c r="N41" s="40">
        <v>55488</v>
      </c>
      <c r="O41" s="57">
        <f>N41/M41*100</f>
        <v>41.525785231584386</v>
      </c>
    </row>
    <row r="42" spans="2:16" ht="18" customHeight="1" thickBot="1" x14ac:dyDescent="0.35">
      <c r="B42" s="17"/>
      <c r="C42" s="18" t="s">
        <v>1</v>
      </c>
      <c r="D42" s="19">
        <f>SUM(D41:D41)</f>
        <v>1135784</v>
      </c>
      <c r="E42" s="19">
        <f>H42+K42+N42</f>
        <v>782462</v>
      </c>
      <c r="F42" s="59">
        <f>E42/D42*100</f>
        <v>68.891796327470715</v>
      </c>
      <c r="G42" s="19">
        <f>SUM(G41:G41)</f>
        <v>807469</v>
      </c>
      <c r="H42" s="32">
        <f>SUM(H41:H41)</f>
        <v>588202</v>
      </c>
      <c r="I42" s="57">
        <f>H42/G42*100</f>
        <v>72.845149473230549</v>
      </c>
      <c r="J42" s="19">
        <f>SUM(J41:J41)</f>
        <v>194692</v>
      </c>
      <c r="K42" s="39">
        <f>SUM(K41:K41)</f>
        <v>138772</v>
      </c>
      <c r="L42" s="57">
        <f>K42/J42*100</f>
        <v>71.277710434943401</v>
      </c>
      <c r="M42" s="56">
        <f t="shared" ref="M42:N42" si="21">SUM(M41:M41)</f>
        <v>133623</v>
      </c>
      <c r="N42" s="48">
        <f t="shared" si="21"/>
        <v>55488</v>
      </c>
      <c r="O42" s="57">
        <f>N42/M42*100</f>
        <v>41.525785231584386</v>
      </c>
    </row>
    <row r="43" spans="2:16" ht="18" customHeight="1" x14ac:dyDescent="0.3">
      <c r="B43" s="20" t="s">
        <v>52</v>
      </c>
      <c r="C43" s="12" t="s">
        <v>12</v>
      </c>
      <c r="D43" s="98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</row>
    <row r="44" spans="2:16" s="47" customFormat="1" ht="18" customHeight="1" thickBot="1" x14ac:dyDescent="0.35">
      <c r="B44" s="13">
        <v>29</v>
      </c>
      <c r="C44" s="1" t="s">
        <v>42</v>
      </c>
      <c r="D44" s="15">
        <f>G44+J44+M44</f>
        <v>1720971.27</v>
      </c>
      <c r="E44" s="33">
        <f>H44+K44+N44</f>
        <v>1124796.2489686999</v>
      </c>
      <c r="F44" s="58">
        <f>E44/D44*100</f>
        <v>65.358223497170869</v>
      </c>
      <c r="G44" s="14">
        <v>999030.98727131193</v>
      </c>
      <c r="H44" s="40">
        <v>686663</v>
      </c>
      <c r="I44" s="57">
        <f>H44/G44*100</f>
        <v>68.732903057942835</v>
      </c>
      <c r="J44" s="14">
        <v>426486.55698020005</v>
      </c>
      <c r="K44" s="35">
        <v>316580</v>
      </c>
      <c r="L44" s="57">
        <f>K44/J44*100</f>
        <v>74.229772267991422</v>
      </c>
      <c r="M44" s="14">
        <v>295453.72574848798</v>
      </c>
      <c r="N44" s="40">
        <v>121553.24896870001</v>
      </c>
      <c r="O44" s="57">
        <f>N44/M44*100</f>
        <v>41.14121379270577</v>
      </c>
    </row>
    <row r="45" spans="2:16" ht="18" customHeight="1" thickBot="1" x14ac:dyDescent="0.35">
      <c r="B45" s="17"/>
      <c r="C45" s="18" t="s">
        <v>1</v>
      </c>
      <c r="D45" s="23">
        <f>SUM(D44:D44)</f>
        <v>1720971.27</v>
      </c>
      <c r="E45" s="33">
        <f>H45+K45+N45</f>
        <v>1124796.2489686999</v>
      </c>
      <c r="F45" s="59">
        <f>E45/D45*100</f>
        <v>65.358223497170869</v>
      </c>
      <c r="G45" s="23">
        <f>SUM(G44:G44)</f>
        <v>999030.98727131193</v>
      </c>
      <c r="H45" s="26">
        <f>SUM(H44:H44)</f>
        <v>686663</v>
      </c>
      <c r="I45" s="57">
        <f>H45/G45*100</f>
        <v>68.732903057942835</v>
      </c>
      <c r="J45" s="23">
        <f>SUM(J44:J44)</f>
        <v>426486.55698020005</v>
      </c>
      <c r="K45" s="49">
        <f>SUM(K44:K44)</f>
        <v>316580</v>
      </c>
      <c r="L45" s="57">
        <f>K45/J45*100</f>
        <v>74.229772267991422</v>
      </c>
      <c r="M45" s="50">
        <f>SUM(M44:M44)</f>
        <v>295453.72574848798</v>
      </c>
      <c r="N45" s="49">
        <f>SUM(N44:N44)</f>
        <v>121553.24896870001</v>
      </c>
      <c r="O45" s="57">
        <f>N45/M45*100</f>
        <v>41.14121379270577</v>
      </c>
    </row>
    <row r="46" spans="2:16" ht="18" customHeight="1" thickBot="1" x14ac:dyDescent="0.35">
      <c r="B46" s="24"/>
      <c r="C46" s="25" t="s">
        <v>13</v>
      </c>
      <c r="D46" s="103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2"/>
    </row>
    <row r="47" spans="2:16" ht="18" customHeight="1" thickBot="1" x14ac:dyDescent="0.35">
      <c r="B47" s="17"/>
      <c r="C47" s="18" t="s">
        <v>53</v>
      </c>
      <c r="D47" s="50">
        <f>SUM(D20+D33+D39)</f>
        <v>47380089.446239032</v>
      </c>
      <c r="E47" s="49">
        <f>SUM(E20+E33+E39)</f>
        <v>27397813.580254242</v>
      </c>
      <c r="F47" s="59">
        <f>E47/D47*100</f>
        <v>57.825584333988722</v>
      </c>
      <c r="G47" s="50">
        <f>SUM(G20+G33+G39)</f>
        <v>9363294.3091918901</v>
      </c>
      <c r="H47" s="49">
        <f>SUM(H20+H33+H39)</f>
        <v>5301706.1113346908</v>
      </c>
      <c r="I47" s="59">
        <f>H47/G47*100</f>
        <v>56.622230769036463</v>
      </c>
      <c r="J47" s="52">
        <f>J39+J33+J20</f>
        <v>15083947.897820421</v>
      </c>
      <c r="K47" s="50">
        <f>SUM(K20+K33+K39)</f>
        <v>7127950.6224163193</v>
      </c>
      <c r="L47" s="60">
        <f>K47/J47*100</f>
        <v>47.255205803556798</v>
      </c>
      <c r="M47" s="23">
        <f>SUM(M20+M33+M39)</f>
        <v>22932847.239226718</v>
      </c>
      <c r="N47" s="52">
        <f>SUM(N20+N33+N39)</f>
        <v>14968156.846503228</v>
      </c>
      <c r="O47" s="59">
        <f>N47/M47*100</f>
        <v>65.269509234335899</v>
      </c>
    </row>
    <row r="48" spans="2:16" ht="18" customHeight="1" thickBot="1" x14ac:dyDescent="0.35">
      <c r="B48" s="24"/>
      <c r="C48" s="25" t="s">
        <v>54</v>
      </c>
      <c r="D48" s="50">
        <f>SUM(D42)</f>
        <v>1135784</v>
      </c>
      <c r="E48" s="51">
        <f>SUM(E42)</f>
        <v>782462</v>
      </c>
      <c r="F48" s="59">
        <f t="shared" ref="F48:F49" si="22">E48/D48*100</f>
        <v>68.891796327470715</v>
      </c>
      <c r="G48" s="50">
        <f>SUM(G42)</f>
        <v>807469</v>
      </c>
      <c r="H48" s="51">
        <f>SUM(H42)</f>
        <v>588202</v>
      </c>
      <c r="I48" s="59">
        <f t="shared" ref="I48:I49" si="23">H48/G48*100</f>
        <v>72.845149473230549</v>
      </c>
      <c r="J48" s="53">
        <f>SUM(J42)</f>
        <v>194692</v>
      </c>
      <c r="K48" s="50">
        <f>SUM(K42)</f>
        <v>138772</v>
      </c>
      <c r="L48" s="60">
        <f t="shared" ref="L48:L49" si="24">K48/J48*100</f>
        <v>71.277710434943401</v>
      </c>
      <c r="M48" s="54">
        <f>SUM(M42)</f>
        <v>133623</v>
      </c>
      <c r="N48" s="50">
        <f>SUM(N42)</f>
        <v>55488</v>
      </c>
      <c r="O48" s="59">
        <f t="shared" ref="O48:O49" si="25">N48/M48*100</f>
        <v>41.525785231584386</v>
      </c>
    </row>
    <row r="49" spans="2:15" ht="18" thickBot="1" x14ac:dyDescent="0.35">
      <c r="B49" s="17"/>
      <c r="C49" s="18" t="s">
        <v>55</v>
      </c>
      <c r="D49" s="50">
        <f>SUM(D47:D48)</f>
        <v>48515873.446239032</v>
      </c>
      <c r="E49" s="49">
        <f>SUM(E47:E48)</f>
        <v>28180275.580254242</v>
      </c>
      <c r="F49" s="59">
        <f t="shared" si="22"/>
        <v>58.084650607148426</v>
      </c>
      <c r="G49" s="50">
        <f>SUM(G47:G48)</f>
        <v>10170763.30919189</v>
      </c>
      <c r="H49" s="49">
        <f>SUM(H47:H48)</f>
        <v>5889908.1113346908</v>
      </c>
      <c r="I49" s="59">
        <f t="shared" si="23"/>
        <v>57.910187586527059</v>
      </c>
      <c r="J49" s="52">
        <f>SUM(J47:J48)</f>
        <v>15278639.897820421</v>
      </c>
      <c r="K49" s="50">
        <f>SUM(K47:K48)</f>
        <v>7266722.6224163193</v>
      </c>
      <c r="L49" s="60">
        <f t="shared" si="24"/>
        <v>47.561318749667997</v>
      </c>
      <c r="M49" s="52">
        <f t="shared" ref="M49:N49" si="26">SUM(M47:M48)</f>
        <v>23066470.239226718</v>
      </c>
      <c r="N49" s="50">
        <f t="shared" si="26"/>
        <v>15023644.846503228</v>
      </c>
      <c r="O49" s="59">
        <f t="shared" si="25"/>
        <v>65.131962934467964</v>
      </c>
    </row>
    <row r="50" spans="2:15" ht="18" thickBot="1" x14ac:dyDescent="0.35">
      <c r="B50" s="24"/>
      <c r="C50" s="25" t="s">
        <v>14</v>
      </c>
      <c r="D50" s="100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2"/>
    </row>
    <row r="51" spans="2:15" ht="18" thickBot="1" x14ac:dyDescent="0.35">
      <c r="B51" s="17"/>
      <c r="C51" s="18" t="s">
        <v>56</v>
      </c>
      <c r="D51" s="52">
        <f>D49+D44</f>
        <v>50236844.716239035</v>
      </c>
      <c r="E51" s="50">
        <f>E49+E44</f>
        <v>29305071.82922294</v>
      </c>
      <c r="F51" s="60">
        <f>E51/D51*100</f>
        <v>58.333822505675982</v>
      </c>
      <c r="G51" s="23">
        <f t="shared" ref="G51:H51" si="27">G49+G44</f>
        <v>11169794.296463203</v>
      </c>
      <c r="H51" s="49">
        <f t="shared" si="27"/>
        <v>6576571.1113346908</v>
      </c>
      <c r="I51" s="59">
        <f>H51/G51*100</f>
        <v>58.878175701204206</v>
      </c>
      <c r="J51" s="52">
        <f t="shared" ref="J51:K51" si="28">J49+J44</f>
        <v>15705126.454800621</v>
      </c>
      <c r="K51" s="50">
        <f t="shared" si="28"/>
        <v>7583302.6224163193</v>
      </c>
      <c r="L51" s="60">
        <f>K51/J51*100</f>
        <v>48.285524120044983</v>
      </c>
      <c r="M51" s="23">
        <f t="shared" ref="M51:N51" si="29">M49+M44</f>
        <v>23361923.964975204</v>
      </c>
      <c r="N51" s="52">
        <f t="shared" si="29"/>
        <v>15145198.095471928</v>
      </c>
      <c r="O51" s="59">
        <f>N51/M51*100</f>
        <v>64.828556578550618</v>
      </c>
    </row>
    <row r="52" spans="2:15" x14ac:dyDescent="0.25">
      <c r="B52" s="4"/>
      <c r="C52" s="27"/>
      <c r="D52" s="46"/>
      <c r="E52" s="46"/>
      <c r="F52" s="66"/>
      <c r="G52" s="79"/>
      <c r="H52" s="79"/>
      <c r="I52" s="79"/>
      <c r="J52" s="79"/>
      <c r="K52" s="79"/>
      <c r="L52" s="79"/>
    </row>
    <row r="53" spans="2:15" x14ac:dyDescent="0.25">
      <c r="N53" s="31" t="s">
        <v>48</v>
      </c>
    </row>
    <row r="64" spans="2:15" x14ac:dyDescent="0.25">
      <c r="K64" s="28" t="s">
        <v>5</v>
      </c>
    </row>
  </sheetData>
  <mergeCells count="18">
    <mergeCell ref="B3:O3"/>
    <mergeCell ref="I2:O2"/>
    <mergeCell ref="K4:N4"/>
    <mergeCell ref="G52:L52"/>
    <mergeCell ref="B5:B6"/>
    <mergeCell ref="C5:C6"/>
    <mergeCell ref="G5:I5"/>
    <mergeCell ref="J5:L5"/>
    <mergeCell ref="D5:E5"/>
    <mergeCell ref="F5:F6"/>
    <mergeCell ref="D7:O7"/>
    <mergeCell ref="F21:O21"/>
    <mergeCell ref="D40:O40"/>
    <mergeCell ref="D34:O34"/>
    <mergeCell ref="D50:O50"/>
    <mergeCell ref="D46:O46"/>
    <mergeCell ref="D43:O43"/>
    <mergeCell ref="M5:O5"/>
  </mergeCells>
  <phoneticPr fontId="0" type="noConversion"/>
  <pageMargins left="0.44" right="0.24" top="0.65" bottom="0.75" header="0.17" footer="0.26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Ratio</vt:lpstr>
      <vt:lpstr>'CD Ratio'!Print_Area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2021-11-01T07:37:19Z</cp:lastPrinted>
  <dcterms:created xsi:type="dcterms:W3CDTF">2005-03-03T05:09:12Z</dcterms:created>
  <dcterms:modified xsi:type="dcterms:W3CDTF">2021-11-15T07:04:48Z</dcterms:modified>
</cp:coreProperties>
</file>