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PC\Desktop\158 MEETING\final 158\"/>
    </mc:Choice>
  </mc:AlternateContent>
  <bookViews>
    <workbookView xWindow="0" yWindow="0" windowWidth="21264" windowHeight="7680"/>
  </bookViews>
  <sheets>
    <sheet name="Sheet2" sheetId="14" r:id="rId1"/>
  </sheets>
  <definedNames>
    <definedName name="_xlnm.Print_Area" localSheetId="0">Sheet2!$A$1:$AP$40</definedName>
  </definedNames>
  <calcPr calcId="162913"/>
</workbook>
</file>

<file path=xl/calcChain.xml><?xml version="1.0" encoding="utf-8"?>
<calcChain xmlns="http://schemas.openxmlformats.org/spreadsheetml/2006/main">
  <c r="AG8" i="14" l="1"/>
  <c r="AH8" i="14"/>
  <c r="AG9" i="14"/>
  <c r="AH9" i="14"/>
  <c r="AG10" i="14"/>
  <c r="AH10" i="14"/>
  <c r="AG11" i="14"/>
  <c r="AH11" i="14"/>
  <c r="AG12" i="14"/>
  <c r="AH12" i="14"/>
  <c r="AG13" i="14"/>
  <c r="AH13" i="14"/>
  <c r="AG14" i="14"/>
  <c r="AH14" i="14"/>
  <c r="AG15" i="14"/>
  <c r="AH15" i="14"/>
  <c r="AG16" i="14"/>
  <c r="AH16" i="14"/>
  <c r="AG17" i="14"/>
  <c r="AH17" i="14"/>
  <c r="AG18" i="14"/>
  <c r="AH18" i="14"/>
  <c r="AG19" i="14"/>
  <c r="AH19" i="14"/>
  <c r="AG20" i="14"/>
  <c r="AH20" i="14"/>
  <c r="AG21" i="14"/>
  <c r="AH21" i="14"/>
  <c r="AG22" i="14"/>
  <c r="AH22" i="14"/>
  <c r="AG23" i="14"/>
  <c r="AH23" i="14"/>
  <c r="AG24" i="14"/>
  <c r="AH24" i="14"/>
  <c r="AG25" i="14"/>
  <c r="AH25" i="14"/>
  <c r="AG26" i="14"/>
  <c r="AH26" i="14"/>
  <c r="AG27" i="14"/>
  <c r="AH27" i="14"/>
  <c r="AG28" i="14"/>
  <c r="AH28" i="14"/>
  <c r="AG29" i="14"/>
  <c r="AH29" i="14"/>
  <c r="AG30" i="14"/>
  <c r="AH30" i="14"/>
  <c r="AG31" i="14"/>
  <c r="AH31" i="14"/>
  <c r="AG32" i="14"/>
  <c r="AH32" i="14"/>
  <c r="AG33" i="14"/>
  <c r="AH33" i="14"/>
  <c r="AG34" i="14"/>
  <c r="AH34" i="14"/>
  <c r="AG35" i="14"/>
  <c r="AH35" i="14"/>
  <c r="AG36" i="14"/>
  <c r="AH36" i="14"/>
  <c r="AG37" i="14"/>
  <c r="AH37" i="14"/>
  <c r="AG38" i="14"/>
  <c r="AH38" i="14"/>
  <c r="AH7" i="14"/>
  <c r="AG7" i="14"/>
  <c r="AK8" i="14" l="1"/>
  <c r="AL8" i="14"/>
  <c r="AK9" i="14"/>
  <c r="AL9" i="14"/>
  <c r="AK10" i="14"/>
  <c r="AL10" i="14"/>
  <c r="AK11" i="14"/>
  <c r="AL11" i="14"/>
  <c r="AK12" i="14"/>
  <c r="AL12" i="14"/>
  <c r="AK13" i="14"/>
  <c r="AL13" i="14"/>
  <c r="AK14" i="14"/>
  <c r="AL14" i="14"/>
  <c r="AK15" i="14"/>
  <c r="AL15" i="14"/>
  <c r="AK16" i="14"/>
  <c r="AL16" i="14"/>
  <c r="AK17" i="14"/>
  <c r="AL17" i="14"/>
  <c r="AK18" i="14"/>
  <c r="AL18" i="14"/>
  <c r="AK19" i="14"/>
  <c r="AL19" i="14"/>
  <c r="AK20" i="14"/>
  <c r="AL20" i="14"/>
  <c r="AK21" i="14"/>
  <c r="AL21" i="14"/>
  <c r="AK22" i="14"/>
  <c r="AL22" i="14"/>
  <c r="AK23" i="14"/>
  <c r="AL23" i="14"/>
  <c r="AK24" i="14"/>
  <c r="AL24" i="14"/>
  <c r="AK25" i="14"/>
  <c r="AL25" i="14"/>
  <c r="AK26" i="14"/>
  <c r="AL26" i="14"/>
  <c r="AK27" i="14"/>
  <c r="AL27" i="14"/>
  <c r="AK28" i="14"/>
  <c r="AL28" i="14"/>
  <c r="AK29" i="14"/>
  <c r="AL29" i="14"/>
  <c r="AK30" i="14"/>
  <c r="AL30" i="14"/>
  <c r="AK31" i="14"/>
  <c r="AL31" i="14"/>
  <c r="AK32" i="14"/>
  <c r="AL32" i="14"/>
  <c r="AK33" i="14"/>
  <c r="AL33" i="14"/>
  <c r="AK34" i="14"/>
  <c r="AL34" i="14"/>
  <c r="AK35" i="14"/>
  <c r="AL35" i="14"/>
  <c r="AK36" i="14"/>
  <c r="AL36" i="14"/>
  <c r="AK37" i="14"/>
  <c r="AL37" i="14"/>
  <c r="AK38" i="14"/>
  <c r="AL38" i="14"/>
  <c r="AL7" i="14"/>
  <c r="AK7" i="14"/>
  <c r="AB38" i="14"/>
  <c r="AA38" i="14"/>
  <c r="R38" i="14"/>
  <c r="Q38" i="14"/>
  <c r="H38" i="14"/>
  <c r="G38" i="14"/>
  <c r="F35" i="14" l="1"/>
  <c r="F36" i="14" s="1"/>
  <c r="E35" i="14"/>
  <c r="E36" i="14" s="1"/>
  <c r="F19" i="14"/>
  <c r="E19" i="14"/>
  <c r="AF38" i="14" l="1"/>
  <c r="AF8" i="14"/>
  <c r="AF9" i="14"/>
  <c r="AF10" i="14"/>
  <c r="AF11" i="14"/>
  <c r="AF12" i="14"/>
  <c r="AF13" i="14"/>
  <c r="AF14" i="14"/>
  <c r="AF15" i="14"/>
  <c r="AF16" i="14"/>
  <c r="AF17" i="14"/>
  <c r="AF18" i="14"/>
  <c r="AF19" i="14"/>
  <c r="AF20" i="14"/>
  <c r="AF21" i="14"/>
  <c r="AF22" i="14"/>
  <c r="AF23" i="14"/>
  <c r="AF24" i="14"/>
  <c r="AF25" i="14"/>
  <c r="AF26" i="14"/>
  <c r="AF27" i="14"/>
  <c r="AF28" i="14"/>
  <c r="AF31" i="14"/>
  <c r="AF32" i="14"/>
  <c r="AF35" i="14"/>
  <c r="AF36" i="14"/>
  <c r="AF7" i="14"/>
  <c r="AE8" i="14"/>
  <c r="AE9" i="14"/>
  <c r="AE10" i="14"/>
  <c r="AE11" i="14"/>
  <c r="AE12" i="14"/>
  <c r="AE13" i="14"/>
  <c r="AE14" i="14"/>
  <c r="AE15" i="14"/>
  <c r="AE16" i="14"/>
  <c r="AE17" i="14"/>
  <c r="AE18" i="14"/>
  <c r="AE19" i="14"/>
  <c r="AE20" i="14"/>
  <c r="AE21" i="14"/>
  <c r="AE22" i="14"/>
  <c r="AE23" i="14"/>
  <c r="AE24" i="14"/>
  <c r="AE25" i="14"/>
  <c r="AE26" i="14"/>
  <c r="AE27" i="14"/>
  <c r="AE28" i="14"/>
  <c r="AE31" i="14"/>
  <c r="AE32" i="14"/>
  <c r="AE35" i="14"/>
  <c r="AE36" i="14"/>
  <c r="AE38" i="14"/>
  <c r="AE7" i="14"/>
  <c r="AD8" i="14"/>
  <c r="AD9" i="14"/>
  <c r="AD10" i="14"/>
  <c r="AD11" i="14"/>
  <c r="AD12" i="14"/>
  <c r="AD13" i="14"/>
  <c r="AD14" i="14"/>
  <c r="AD15" i="14"/>
  <c r="AD16" i="14"/>
  <c r="AD17" i="14"/>
  <c r="AD18" i="14"/>
  <c r="AD19" i="14"/>
  <c r="AD20" i="14"/>
  <c r="AD21" i="14"/>
  <c r="AD22" i="14"/>
  <c r="AD23" i="14"/>
  <c r="AD24" i="14"/>
  <c r="AD25" i="14"/>
  <c r="AD26" i="14"/>
  <c r="AD27" i="14"/>
  <c r="AD28" i="14"/>
  <c r="AD31" i="14"/>
  <c r="AD32" i="14"/>
  <c r="AD35" i="14"/>
  <c r="AD36" i="14"/>
  <c r="AD38" i="14"/>
  <c r="AD7" i="14"/>
  <c r="AC8" i="14"/>
  <c r="AC9" i="14"/>
  <c r="AC10" i="14"/>
  <c r="AC11" i="14"/>
  <c r="AC12" i="14"/>
  <c r="AC13" i="14"/>
  <c r="AC14" i="14"/>
  <c r="AC15" i="14"/>
  <c r="AC16" i="14"/>
  <c r="AC17" i="14"/>
  <c r="AC18" i="14"/>
  <c r="AC19" i="14"/>
  <c r="AC20" i="14"/>
  <c r="AC21" i="14"/>
  <c r="AC22" i="14"/>
  <c r="AC23" i="14"/>
  <c r="AC24" i="14"/>
  <c r="AC25" i="14"/>
  <c r="AC26" i="14"/>
  <c r="AC27" i="14"/>
  <c r="AC28" i="14"/>
  <c r="AC31" i="14"/>
  <c r="AC32" i="14"/>
  <c r="AC35" i="14"/>
  <c r="AC36" i="14"/>
  <c r="AC38" i="14"/>
  <c r="AC7" i="14"/>
  <c r="V8" i="14"/>
  <c r="V9" i="14"/>
  <c r="V10" i="14"/>
  <c r="V11" i="14"/>
  <c r="V12" i="14"/>
  <c r="V13" i="14"/>
  <c r="V14" i="14"/>
  <c r="V15" i="14"/>
  <c r="V16" i="14"/>
  <c r="V17" i="14"/>
  <c r="V18" i="14"/>
  <c r="V19" i="14"/>
  <c r="V20" i="14"/>
  <c r="V21" i="14"/>
  <c r="V22" i="14"/>
  <c r="V23" i="14"/>
  <c r="V24" i="14"/>
  <c r="V25" i="14"/>
  <c r="V26" i="14"/>
  <c r="V27" i="14"/>
  <c r="V28" i="14"/>
  <c r="V29" i="14"/>
  <c r="V31" i="14"/>
  <c r="V32" i="14"/>
  <c r="V34" i="14"/>
  <c r="V35" i="14"/>
  <c r="V36" i="14"/>
  <c r="V38" i="14"/>
  <c r="V7" i="14"/>
  <c r="U8" i="14"/>
  <c r="U9" i="14"/>
  <c r="U10" i="14"/>
  <c r="U11" i="14"/>
  <c r="U12" i="14"/>
  <c r="U13" i="14"/>
  <c r="U14" i="14"/>
  <c r="U15" i="14"/>
  <c r="U16" i="14"/>
  <c r="U17" i="14"/>
  <c r="U18" i="14"/>
  <c r="U19" i="14"/>
  <c r="U20" i="14"/>
  <c r="U21" i="14"/>
  <c r="U22" i="14"/>
  <c r="U23" i="14"/>
  <c r="U24" i="14"/>
  <c r="U25" i="14"/>
  <c r="U26" i="14"/>
  <c r="U27" i="14"/>
  <c r="U28" i="14"/>
  <c r="U29" i="14"/>
  <c r="U31" i="14"/>
  <c r="U32" i="14"/>
  <c r="U34" i="14"/>
  <c r="U35" i="14"/>
  <c r="U36" i="14"/>
  <c r="U38" i="14"/>
  <c r="U7" i="14"/>
  <c r="T38" i="14"/>
  <c r="T8" i="14"/>
  <c r="T9" i="14"/>
  <c r="T10" i="14"/>
  <c r="T11" i="14"/>
  <c r="T12" i="14"/>
  <c r="T13" i="14"/>
  <c r="T14" i="14"/>
  <c r="T15" i="14"/>
  <c r="T16" i="14"/>
  <c r="T17" i="14"/>
  <c r="T18" i="14"/>
  <c r="T19" i="14"/>
  <c r="T20" i="14"/>
  <c r="T21" i="14"/>
  <c r="T22" i="14"/>
  <c r="T23" i="14"/>
  <c r="T24" i="14"/>
  <c r="T25" i="14"/>
  <c r="T26" i="14"/>
  <c r="T27" i="14"/>
  <c r="T28" i="14"/>
  <c r="T29" i="14"/>
  <c r="T31" i="14"/>
  <c r="T32" i="14"/>
  <c r="T34" i="14"/>
  <c r="T35" i="14"/>
  <c r="T36" i="14"/>
  <c r="T37" i="14"/>
  <c r="T7" i="14"/>
  <c r="S8" i="14"/>
  <c r="S9" i="14"/>
  <c r="S10" i="14"/>
  <c r="S11" i="14"/>
  <c r="S12" i="14"/>
  <c r="S13" i="14"/>
  <c r="S14" i="14"/>
  <c r="S15" i="14"/>
  <c r="S16" i="14"/>
  <c r="S17" i="14"/>
  <c r="S18" i="14"/>
  <c r="S19" i="14"/>
  <c r="S20" i="14"/>
  <c r="S21" i="14"/>
  <c r="S22" i="14"/>
  <c r="S23" i="14"/>
  <c r="S24" i="14"/>
  <c r="S25" i="14"/>
  <c r="S26" i="14"/>
  <c r="S27" i="14"/>
  <c r="S28" i="14"/>
  <c r="S29" i="14"/>
  <c r="S31" i="14"/>
  <c r="S32" i="14"/>
  <c r="S34" i="14"/>
  <c r="S35" i="14"/>
  <c r="S36" i="14"/>
  <c r="S37" i="14"/>
  <c r="S38" i="14"/>
  <c r="S7" i="14"/>
  <c r="L8" i="14"/>
  <c r="L9" i="14"/>
  <c r="L10" i="14"/>
  <c r="L11" i="14"/>
  <c r="L12" i="14"/>
  <c r="L13" i="14"/>
  <c r="L14" i="14"/>
  <c r="L15" i="14"/>
  <c r="L16" i="14"/>
  <c r="L17" i="14"/>
  <c r="L18" i="14"/>
  <c r="L20" i="14"/>
  <c r="L21" i="14"/>
  <c r="L22" i="14"/>
  <c r="L23" i="14"/>
  <c r="L24" i="14"/>
  <c r="L25" i="14"/>
  <c r="L26" i="14"/>
  <c r="L27" i="14"/>
  <c r="L28" i="14"/>
  <c r="L29" i="14"/>
  <c r="L31" i="14"/>
  <c r="L32" i="14"/>
  <c r="L33" i="14"/>
  <c r="L34" i="14"/>
  <c r="L37" i="14"/>
  <c r="L38" i="14"/>
  <c r="K8" i="14"/>
  <c r="K9" i="14"/>
  <c r="K10" i="14"/>
  <c r="K11" i="14"/>
  <c r="K12" i="14"/>
  <c r="K13" i="14"/>
  <c r="K14" i="14"/>
  <c r="K15" i="14"/>
  <c r="K16" i="14"/>
  <c r="K17" i="14"/>
  <c r="K18" i="14"/>
  <c r="K20" i="14"/>
  <c r="K21" i="14"/>
  <c r="K22" i="14"/>
  <c r="K23" i="14"/>
  <c r="K24" i="14"/>
  <c r="K25" i="14"/>
  <c r="K26" i="14"/>
  <c r="K27" i="14"/>
  <c r="K28" i="14"/>
  <c r="K29" i="14"/>
  <c r="K31" i="14"/>
  <c r="K32" i="14"/>
  <c r="K33" i="14"/>
  <c r="K34" i="14"/>
  <c r="K37" i="14"/>
  <c r="K38" i="14"/>
  <c r="J8" i="14"/>
  <c r="J9" i="14"/>
  <c r="J10" i="14"/>
  <c r="J11" i="14"/>
  <c r="J12" i="14"/>
  <c r="J13" i="14"/>
  <c r="J14" i="14"/>
  <c r="J15" i="14"/>
  <c r="J16" i="14"/>
  <c r="J17" i="14"/>
  <c r="J18" i="14"/>
  <c r="J20" i="14"/>
  <c r="J21" i="14"/>
  <c r="J22" i="14"/>
  <c r="J23" i="14"/>
  <c r="J24" i="14"/>
  <c r="J25" i="14"/>
  <c r="J26" i="14"/>
  <c r="J27" i="14"/>
  <c r="J28" i="14"/>
  <c r="J29" i="14"/>
  <c r="J31" i="14"/>
  <c r="J32" i="14"/>
  <c r="J33" i="14"/>
  <c r="J34" i="14"/>
  <c r="J37" i="14"/>
  <c r="J38" i="14"/>
  <c r="J7" i="14"/>
  <c r="K7" i="14"/>
  <c r="L7" i="14"/>
  <c r="I8" i="14"/>
  <c r="I9" i="14"/>
  <c r="I10" i="14"/>
  <c r="I11" i="14"/>
  <c r="I12" i="14"/>
  <c r="I13" i="14"/>
  <c r="I14" i="14"/>
  <c r="I15" i="14"/>
  <c r="I16" i="14"/>
  <c r="I17" i="14"/>
  <c r="I18" i="14"/>
  <c r="I20" i="14"/>
  <c r="I21" i="14"/>
  <c r="I22" i="14"/>
  <c r="I23" i="14"/>
  <c r="I24" i="14"/>
  <c r="I25" i="14"/>
  <c r="I26" i="14"/>
  <c r="I27" i="14"/>
  <c r="I28" i="14"/>
  <c r="I29" i="14"/>
  <c r="I31" i="14"/>
  <c r="I32" i="14"/>
  <c r="I33" i="14"/>
  <c r="I34" i="14"/>
  <c r="I37" i="14"/>
  <c r="I38" i="14"/>
  <c r="I7" i="14"/>
  <c r="L36" i="14" l="1"/>
  <c r="J36" i="14"/>
  <c r="K35" i="14"/>
  <c r="L35" i="14"/>
  <c r="J35" i="14"/>
  <c r="K19" i="14"/>
  <c r="I19" i="14"/>
  <c r="L19" i="14"/>
  <c r="J19" i="14"/>
  <c r="I35" i="14"/>
  <c r="K36" i="14" l="1"/>
  <c r="I36" i="14"/>
  <c r="AN21" i="14" l="1"/>
  <c r="AI7" i="14"/>
  <c r="AJ7" i="14"/>
  <c r="AI8" i="14"/>
  <c r="AJ8" i="14"/>
  <c r="AI9" i="14"/>
  <c r="AJ9" i="14"/>
  <c r="AI10" i="14"/>
  <c r="AJ10" i="14"/>
  <c r="AI11" i="14"/>
  <c r="AJ11" i="14"/>
  <c r="AI12" i="14"/>
  <c r="AJ12" i="14"/>
  <c r="AI13" i="14"/>
  <c r="AJ13" i="14"/>
  <c r="AI14" i="14"/>
  <c r="AJ14" i="14"/>
  <c r="AI15" i="14"/>
  <c r="AJ15" i="14"/>
  <c r="AI16" i="14"/>
  <c r="AJ16" i="14"/>
  <c r="AI17" i="14"/>
  <c r="AJ17" i="14"/>
  <c r="AI18" i="14"/>
  <c r="AJ18" i="14"/>
  <c r="AI20" i="14"/>
  <c r="AJ20" i="14"/>
  <c r="AN20" i="14"/>
  <c r="AI21" i="14"/>
  <c r="AJ21" i="14"/>
  <c r="AP21" i="14" s="1"/>
  <c r="AI22" i="14"/>
  <c r="AJ22" i="14"/>
  <c r="AI23" i="14"/>
  <c r="AJ23" i="14"/>
  <c r="AI24" i="14"/>
  <c r="AJ24" i="14"/>
  <c r="AI25" i="14"/>
  <c r="AJ25" i="14"/>
  <c r="AI26" i="14"/>
  <c r="AJ26" i="14"/>
  <c r="AI27" i="14"/>
  <c r="AJ27" i="14"/>
  <c r="AI28" i="14"/>
  <c r="AJ28" i="14"/>
  <c r="AI31" i="14"/>
  <c r="AJ31" i="14"/>
  <c r="AI32" i="14"/>
  <c r="AJ32" i="14"/>
  <c r="AN32" i="14" l="1"/>
  <c r="AN28" i="14"/>
  <c r="AN24" i="14"/>
  <c r="AM20" i="14"/>
  <c r="AN31" i="14"/>
  <c r="AN27" i="14"/>
  <c r="AN26" i="14"/>
  <c r="AN25" i="14"/>
  <c r="AN23" i="14"/>
  <c r="AN22" i="14"/>
  <c r="AM21" i="14"/>
  <c r="AM32" i="14"/>
  <c r="AM31" i="14"/>
  <c r="AM28" i="14"/>
  <c r="AM27" i="14"/>
  <c r="AM26" i="14"/>
  <c r="AM25" i="14"/>
  <c r="AM24" i="14"/>
  <c r="AM23" i="14"/>
  <c r="AM22" i="14"/>
  <c r="AN18" i="14"/>
  <c r="AN17" i="14"/>
  <c r="AN16" i="14"/>
  <c r="AN15" i="14"/>
  <c r="AN14" i="14"/>
  <c r="AN13" i="14"/>
  <c r="AN12" i="14"/>
  <c r="AN11" i="14"/>
  <c r="AN10" i="14"/>
  <c r="AN9" i="14"/>
  <c r="AN8" i="14"/>
  <c r="AN7" i="14"/>
  <c r="AM18" i="14"/>
  <c r="AM17" i="14"/>
  <c r="AM16" i="14"/>
  <c r="AM15" i="14"/>
  <c r="AM14" i="14"/>
  <c r="AM13" i="14"/>
  <c r="AM12" i="14"/>
  <c r="AM11" i="14"/>
  <c r="AM10" i="14"/>
  <c r="AM9" i="14"/>
  <c r="AM8" i="14"/>
  <c r="AM7" i="14"/>
  <c r="AP20" i="14"/>
  <c r="AO32" i="14"/>
  <c r="AO31" i="14"/>
  <c r="AO28" i="14"/>
  <c r="AO27" i="14"/>
  <c r="AO26" i="14"/>
  <c r="AO25" i="14"/>
  <c r="AO24" i="14"/>
  <c r="AO23" i="14"/>
  <c r="AO22" i="14"/>
  <c r="AP32" i="14"/>
  <c r="AP31" i="14"/>
  <c r="AP28" i="14"/>
  <c r="AP27" i="14"/>
  <c r="AP26" i="14"/>
  <c r="AP25" i="14"/>
  <c r="AP24" i="14"/>
  <c r="AP23" i="14"/>
  <c r="AP22" i="14"/>
  <c r="AO21" i="14"/>
  <c r="AO20" i="14"/>
  <c r="AP18" i="14"/>
  <c r="AP17" i="14"/>
  <c r="AP16" i="14"/>
  <c r="AP15" i="14"/>
  <c r="AP14" i="14"/>
  <c r="AP13" i="14"/>
  <c r="AP12" i="14"/>
  <c r="AP11" i="14"/>
  <c r="AP10" i="14"/>
  <c r="AP9" i="14"/>
  <c r="AP8" i="14"/>
  <c r="AP7" i="14"/>
  <c r="AO18" i="14"/>
  <c r="AO17" i="14"/>
  <c r="AO16" i="14"/>
  <c r="AO15" i="14"/>
  <c r="AO14" i="14"/>
  <c r="AO13" i="14"/>
  <c r="AO12" i="14"/>
  <c r="AO11" i="14"/>
  <c r="AO10" i="14"/>
  <c r="AO9" i="14"/>
  <c r="AO8" i="14"/>
  <c r="AO7" i="14"/>
  <c r="AM29" i="14" l="1"/>
  <c r="AN29" i="14"/>
  <c r="AJ29" i="14"/>
  <c r="AP29" i="14" s="1"/>
  <c r="AJ33" i="14"/>
  <c r="AP33" i="14" s="1"/>
  <c r="AJ34" i="14"/>
  <c r="AP34" i="14" s="1"/>
  <c r="AJ37" i="14"/>
  <c r="AP37" i="14" s="1"/>
  <c r="AI29" i="14"/>
  <c r="AO29" i="14" s="1"/>
  <c r="AI33" i="14"/>
  <c r="AO33" i="14" s="1"/>
  <c r="AI34" i="14"/>
  <c r="AO34" i="14" s="1"/>
  <c r="AI37" i="14"/>
  <c r="AO37" i="14" s="1"/>
  <c r="AM33" i="14"/>
  <c r="AN33" i="14"/>
  <c r="AM34" i="14"/>
  <c r="AN34" i="14"/>
  <c r="AM37" i="14"/>
  <c r="AN37" i="14"/>
  <c r="AN35" i="14" l="1"/>
  <c r="AM19" i="14"/>
  <c r="AN19" i="14"/>
  <c r="AJ35" i="14"/>
  <c r="AP35" i="14" s="1"/>
  <c r="AM35" i="14"/>
  <c r="AJ19" i="14"/>
  <c r="AP19" i="14" s="1"/>
  <c r="AI35" i="14"/>
  <c r="AO35" i="14" s="1"/>
  <c r="AI19" i="14"/>
  <c r="AO19" i="14" s="1"/>
  <c r="AI36" i="14" l="1"/>
  <c r="AO36" i="14" s="1"/>
  <c r="AJ36" i="14"/>
  <c r="AP36" i="14" s="1"/>
  <c r="AN36" i="14"/>
  <c r="AM36" i="14"/>
  <c r="AJ38" i="14" l="1"/>
  <c r="AP38" i="14" s="1"/>
  <c r="AN38" i="14"/>
  <c r="AM38" i="14"/>
  <c r="AI38" i="14"/>
  <c r="AO38" i="14" s="1"/>
</calcChain>
</file>

<file path=xl/sharedStrings.xml><?xml version="1.0" encoding="utf-8"?>
<sst xmlns="http://schemas.openxmlformats.org/spreadsheetml/2006/main" count="91" uniqueCount="46">
  <si>
    <t>Name of the Bank</t>
  </si>
  <si>
    <t>No. of Units</t>
  </si>
  <si>
    <t>UCO BANK</t>
  </si>
  <si>
    <t>HDFC BK</t>
  </si>
  <si>
    <t>ICICI BK</t>
  </si>
  <si>
    <t>IDBI BK</t>
  </si>
  <si>
    <t>AXIS BK</t>
  </si>
  <si>
    <t>O/s</t>
  </si>
  <si>
    <t>KOTAK MAH.BK.</t>
  </si>
  <si>
    <t>J &amp; K BANK</t>
  </si>
  <si>
    <t>Yes Bank</t>
  </si>
  <si>
    <t>Federal Bank Ltd.</t>
  </si>
  <si>
    <t>IndusInd Bank</t>
  </si>
  <si>
    <t>CAPITAL SMALL FIN. BK.</t>
  </si>
  <si>
    <t>Punjab Gramin Bank</t>
  </si>
  <si>
    <t>Micro Enterprises</t>
  </si>
  <si>
    <t>Small Enterprises</t>
  </si>
  <si>
    <t>Medium Enterprises</t>
  </si>
  <si>
    <t>MSME</t>
  </si>
  <si>
    <t>BANDHAN BANK</t>
  </si>
  <si>
    <t>AU SMALL FINANCE BANK</t>
  </si>
  <si>
    <t>UJJIVAN SMALL FINANCE BANK</t>
  </si>
  <si>
    <t>JANA SMALL FINANCE BANK</t>
  </si>
  <si>
    <t>TOTAL PSU BANKS</t>
  </si>
  <si>
    <t>TOTAL PVT BANKS</t>
  </si>
  <si>
    <t>TOTAL PSU &amp; PVT BANKS</t>
  </si>
  <si>
    <t>TOTAL COMMCL. BANK</t>
  </si>
  <si>
    <t>YOY</t>
  </si>
  <si>
    <t>QOQ</t>
  </si>
  <si>
    <t>PUNJAB NATIONAL BANK</t>
  </si>
  <si>
    <t>PUNJAB &amp; SIND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</si>
  <si>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</si>
  <si>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</si>
  <si>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</si>
  <si>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</si>
  <si>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</si>
  <si>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</si>
  <si>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</si>
  <si>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</si>
  <si>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</si>
  <si>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Amount in lakhs</t>
  </si>
  <si>
    <t>SLBC Punjab</t>
  </si>
  <si>
    <t>S.NO</t>
  </si>
  <si>
    <t>RBL Bank</t>
  </si>
  <si>
    <t>Bank Wise MSME Comparison YOY &amp; QOQ SSEPTEMBER 2021</t>
  </si>
  <si>
    <t>Annexure-16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</si>
</sst>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name val="Helv"/>
    </font>
    <font>
      <b/>
      <sz val="12"/>
      <name val="Helv"/>
    </font>
    <font>
      <sz val="12"/>
      <name val="Helv"/>
    </font>
    <font>
      <b/>
      <sz val="14"/>
      <name val="Tahoma"/>
      <family val="2"/>
    </font>
    <font>
      <sz val="14"/>
      <name val="Tahoma"/>
      <family val="2"/>
    </font>
    <font>
      <sz val="25"/>
      <name val="Tahoma"/>
      <family val="2"/>
    </font>
    <font>
      <b/>
      <sz val="18"/>
      <name val="Tahoma"/>
      <family val="2"/>
    </font>
    <font>
      <b/>
      <sz val="24"/>
      <name val="Tahoma"/>
      <family val="2"/>
    </font>
    <font>
      <sz val="20"/>
      <name val="Tahoma"/>
      <family val="2"/>
    </font>
    <font>
      <b/>
      <sz val="30"/>
      <name val="Tahoma"/>
      <family val="2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00">
    <xf numFmtId="0" fontId="0" fillId="0" borderId="0" xfId="0"/>
    <xf numFmtId="1" fontId="4" fillId="0" borderId="5" xfId="0" applyNumberFormat="1" applyFont="1" applyFill="1" applyBorder="1"/>
    <xf numFmtId="1" fontId="4" fillId="0" borderId="1" xfId="0" applyNumberFormat="1" applyFont="1" applyFill="1" applyBorder="1"/>
    <xf numFmtId="1" fontId="3" fillId="0" borderId="1" xfId="0" applyNumberFormat="1" applyFont="1" applyFill="1" applyBorder="1"/>
    <xf numFmtId="1" fontId="3" fillId="0" borderId="5" xfId="0" applyNumberFormat="1" applyFont="1" applyFill="1" applyBorder="1"/>
    <xf numFmtId="1" fontId="4" fillId="0" borderId="9" xfId="0" applyNumberFormat="1" applyFont="1" applyFill="1" applyBorder="1"/>
    <xf numFmtId="1" fontId="4" fillId="0" borderId="10" xfId="0" applyNumberFormat="1" applyFont="1" applyFill="1" applyBorder="1"/>
    <xf numFmtId="0" fontId="3" fillId="0" borderId="7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wrapText="1"/>
    </xf>
    <xf numFmtId="1" fontId="4" fillId="0" borderId="2" xfId="0" applyNumberFormat="1" applyFont="1" applyFill="1" applyBorder="1"/>
    <xf numFmtId="0" fontId="0" fillId="0" borderId="0" xfId="0" applyFill="1"/>
    <xf numFmtId="0" fontId="0" fillId="0" borderId="0" xfId="0" applyFill="1" applyAlignment="1">
      <alignment wrapText="1"/>
    </xf>
    <xf numFmtId="1" fontId="3" fillId="0" borderId="2" xfId="0" applyNumberFormat="1" applyFont="1" applyFill="1" applyBorder="1"/>
    <xf numFmtId="0" fontId="1" fillId="0" borderId="0" xfId="0" applyFont="1" applyFill="1"/>
    <xf numFmtId="0" fontId="5" fillId="0" borderId="11" xfId="0" applyFont="1" applyFill="1" applyBorder="1" applyAlignment="1"/>
    <xf numFmtId="0" fontId="3" fillId="0" borderId="0" xfId="0" applyFont="1" applyFill="1" applyBorder="1" applyAlignment="1">
      <alignment wrapText="1"/>
    </xf>
    <xf numFmtId="1" fontId="3" fillId="0" borderId="0" xfId="0" applyNumberFormat="1" applyFont="1" applyFill="1" applyBorder="1"/>
    <xf numFmtId="0" fontId="3" fillId="0" borderId="12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wrapText="1"/>
    </xf>
    <xf numFmtId="9" fontId="3" fillId="0" borderId="0" xfId="1" applyFont="1" applyFill="1" applyBorder="1" applyAlignment="1">
      <alignment wrapText="1"/>
    </xf>
    <xf numFmtId="9" fontId="3" fillId="0" borderId="0" xfId="0" applyNumberFormat="1" applyFont="1" applyFill="1" applyBorder="1"/>
    <xf numFmtId="9" fontId="3" fillId="0" borderId="0" xfId="1" applyFont="1" applyFill="1" applyBorder="1"/>
    <xf numFmtId="0" fontId="3" fillId="0" borderId="31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1" fontId="4" fillId="0" borderId="32" xfId="0" applyNumberFormat="1" applyFont="1" applyFill="1" applyBorder="1"/>
    <xf numFmtId="1" fontId="4" fillId="0" borderId="29" xfId="0" applyNumberFormat="1" applyFont="1" applyFill="1" applyBorder="1"/>
    <xf numFmtId="1" fontId="4" fillId="0" borderId="27" xfId="0" applyNumberFormat="1" applyFont="1" applyFill="1" applyBorder="1"/>
    <xf numFmtId="1" fontId="4" fillId="0" borderId="30" xfId="0" applyNumberFormat="1" applyFont="1" applyFill="1" applyBorder="1"/>
    <xf numFmtId="0" fontId="3" fillId="0" borderId="26" xfId="0" applyFont="1" applyFill="1" applyBorder="1"/>
    <xf numFmtId="1" fontId="3" fillId="0" borderId="34" xfId="0" applyNumberFormat="1" applyFont="1" applyFill="1" applyBorder="1"/>
    <xf numFmtId="1" fontId="3" fillId="0" borderId="35" xfId="0" applyNumberFormat="1" applyFont="1" applyFill="1" applyBorder="1"/>
    <xf numFmtId="1" fontId="3" fillId="0" borderId="37" xfId="0" applyNumberFormat="1" applyFont="1" applyFill="1" applyBorder="1"/>
    <xf numFmtId="1" fontId="3" fillId="0" borderId="29" xfId="0" applyNumberFormat="1" applyFont="1" applyFill="1" applyBorder="1"/>
    <xf numFmtId="1" fontId="3" fillId="0" borderId="27" xfId="0" applyNumberFormat="1" applyFont="1" applyFill="1" applyBorder="1"/>
    <xf numFmtId="1" fontId="3" fillId="0" borderId="30" xfId="0" applyNumberFormat="1" applyFont="1" applyFill="1" applyBorder="1"/>
    <xf numFmtId="0" fontId="3" fillId="0" borderId="40" xfId="0" applyFont="1" applyFill="1" applyBorder="1"/>
    <xf numFmtId="0" fontId="3" fillId="0" borderId="41" xfId="0" applyFont="1" applyFill="1" applyBorder="1"/>
    <xf numFmtId="0" fontId="3" fillId="0" borderId="42" xfId="0" applyFont="1" applyFill="1" applyBorder="1"/>
    <xf numFmtId="0" fontId="1" fillId="0" borderId="27" xfId="0" applyFont="1" applyFill="1" applyBorder="1"/>
    <xf numFmtId="0" fontId="1" fillId="0" borderId="10" xfId="0" applyFont="1" applyFill="1" applyBorder="1"/>
    <xf numFmtId="0" fontId="1" fillId="0" borderId="1" xfId="0" applyFont="1" applyFill="1" applyBorder="1"/>
    <xf numFmtId="0" fontId="3" fillId="0" borderId="41" xfId="0" applyFont="1" applyFill="1" applyBorder="1" applyAlignment="1">
      <alignment wrapText="1"/>
    </xf>
    <xf numFmtId="0" fontId="3" fillId="0" borderId="25" xfId="0" applyFont="1" applyFill="1" applyBorder="1" applyAlignment="1">
      <alignment wrapText="1"/>
    </xf>
    <xf numFmtId="0" fontId="1" fillId="0" borderId="26" xfId="0" applyFont="1" applyFill="1" applyBorder="1"/>
    <xf numFmtId="0" fontId="1" fillId="0" borderId="34" xfId="0" applyFont="1" applyFill="1" applyBorder="1"/>
    <xf numFmtId="0" fontId="9" fillId="0" borderId="23" xfId="0" applyFont="1" applyFill="1" applyBorder="1" applyAlignment="1"/>
    <xf numFmtId="0" fontId="6" fillId="0" borderId="23" xfId="0" applyFont="1" applyFill="1" applyBorder="1" applyAlignment="1"/>
    <xf numFmtId="0" fontId="5" fillId="0" borderId="0" xfId="0" applyFont="1" applyFill="1" applyBorder="1" applyAlignment="1"/>
    <xf numFmtId="0" fontId="9" fillId="0" borderId="0" xfId="0" applyFont="1" applyFill="1" applyBorder="1" applyAlignment="1"/>
    <xf numFmtId="0" fontId="6" fillId="0" borderId="0" xfId="0" applyFont="1" applyFill="1" applyBorder="1" applyAlignment="1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1" fillId="0" borderId="0" xfId="0" applyFont="1" applyFill="1" applyBorder="1"/>
    <xf numFmtId="2" fontId="3" fillId="0" borderId="10" xfId="1" applyNumberFormat="1" applyFont="1" applyFill="1" applyBorder="1" applyAlignment="1">
      <alignment wrapText="1"/>
    </xf>
    <xf numFmtId="2" fontId="3" fillId="0" borderId="10" xfId="1" applyNumberFormat="1" applyFont="1" applyFill="1" applyBorder="1"/>
    <xf numFmtId="2" fontId="3" fillId="0" borderId="33" xfId="1" applyNumberFormat="1" applyFont="1" applyFill="1" applyBorder="1"/>
    <xf numFmtId="2" fontId="3" fillId="0" borderId="10" xfId="0" applyNumberFormat="1" applyFont="1" applyFill="1" applyBorder="1"/>
    <xf numFmtId="2" fontId="3" fillId="0" borderId="4" xfId="0" applyNumberFormat="1" applyFont="1" applyFill="1" applyBorder="1"/>
    <xf numFmtId="2" fontId="3" fillId="0" borderId="33" xfId="0" applyNumberFormat="1" applyFont="1" applyFill="1" applyBorder="1"/>
    <xf numFmtId="2" fontId="3" fillId="0" borderId="4" xfId="1" applyNumberFormat="1" applyFont="1" applyFill="1" applyBorder="1"/>
    <xf numFmtId="2" fontId="3" fillId="0" borderId="3" xfId="1" applyNumberFormat="1" applyFont="1" applyFill="1" applyBorder="1"/>
    <xf numFmtId="2" fontId="3" fillId="0" borderId="43" xfId="1" applyNumberFormat="1" applyFont="1" applyFill="1" applyBorder="1" applyAlignment="1">
      <alignment wrapText="1"/>
    </xf>
    <xf numFmtId="2" fontId="3" fillId="0" borderId="43" xfId="1" applyNumberFormat="1" applyFont="1" applyFill="1" applyBorder="1"/>
    <xf numFmtId="2" fontId="3" fillId="0" borderId="44" xfId="1" applyNumberFormat="1" applyFont="1" applyFill="1" applyBorder="1"/>
    <xf numFmtId="2" fontId="3" fillId="0" borderId="43" xfId="0" applyNumberFormat="1" applyFont="1" applyFill="1" applyBorder="1"/>
    <xf numFmtId="2" fontId="3" fillId="0" borderId="45" xfId="0" applyNumberFormat="1" applyFont="1" applyFill="1" applyBorder="1"/>
    <xf numFmtId="2" fontId="3" fillId="0" borderId="44" xfId="0" applyNumberFormat="1" applyFont="1" applyFill="1" applyBorder="1"/>
    <xf numFmtId="2" fontId="3" fillId="0" borderId="28" xfId="1" applyNumberFormat="1" applyFont="1" applyFill="1" applyBorder="1"/>
    <xf numFmtId="2" fontId="3" fillId="0" borderId="35" xfId="1" applyNumberFormat="1" applyFont="1" applyFill="1" applyBorder="1" applyAlignment="1">
      <alignment wrapText="1"/>
    </xf>
    <xf numFmtId="2" fontId="3" fillId="0" borderId="35" xfId="1" applyNumberFormat="1" applyFont="1" applyFill="1" applyBorder="1"/>
    <xf numFmtId="2" fontId="3" fillId="0" borderId="36" xfId="1" applyNumberFormat="1" applyFont="1" applyFill="1" applyBorder="1"/>
    <xf numFmtId="2" fontId="3" fillId="0" borderId="35" xfId="0" applyNumberFormat="1" applyFont="1" applyFill="1" applyBorder="1"/>
    <xf numFmtId="2" fontId="3" fillId="0" borderId="38" xfId="0" applyNumberFormat="1" applyFont="1" applyFill="1" applyBorder="1"/>
    <xf numFmtId="2" fontId="3" fillId="0" borderId="36" xfId="0" applyNumberFormat="1" applyFont="1" applyFill="1" applyBorder="1"/>
    <xf numFmtId="0" fontId="1" fillId="0" borderId="15" xfId="0" applyNumberFormat="1" applyFont="1" applyFill="1" applyBorder="1" applyAlignment="1"/>
    <xf numFmtId="0" fontId="0" fillId="0" borderId="16" xfId="0" applyNumberFormat="1" applyBorder="1" applyAlignment="1"/>
    <xf numFmtId="0" fontId="0" fillId="0" borderId="17" xfId="0" applyNumberFormat="1" applyBorder="1" applyAlignment="1"/>
    <xf numFmtId="0" fontId="7" fillId="0" borderId="0" xfId="0" applyFont="1" applyFill="1" applyBorder="1" applyAlignment="1">
      <alignment horizontal="center"/>
    </xf>
    <xf numFmtId="0" fontId="7" fillId="0" borderId="39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 vertical="top"/>
    </xf>
    <xf numFmtId="0" fontId="3" fillId="0" borderId="21" xfId="0" applyFont="1" applyFill="1" applyBorder="1" applyAlignment="1">
      <alignment horizontal="center" vertical="top"/>
    </xf>
    <xf numFmtId="17" fontId="3" fillId="0" borderId="13" xfId="0" quotePrefix="1" applyNumberFormat="1" applyFont="1" applyFill="1" applyBorder="1" applyAlignment="1">
      <alignment horizontal="center" vertical="top"/>
    </xf>
    <xf numFmtId="0" fontId="3" fillId="0" borderId="18" xfId="0" applyFont="1" applyFill="1" applyBorder="1" applyAlignment="1">
      <alignment horizontal="center" vertical="top"/>
    </xf>
    <xf numFmtId="17" fontId="3" fillId="0" borderId="19" xfId="0" quotePrefix="1" applyNumberFormat="1" applyFont="1" applyFill="1" applyBorder="1" applyAlignment="1">
      <alignment horizontal="center" vertical="top"/>
    </xf>
    <xf numFmtId="0" fontId="3" fillId="0" borderId="14" xfId="0" applyFont="1" applyFill="1" applyBorder="1" applyAlignment="1">
      <alignment horizontal="center" vertical="top"/>
    </xf>
    <xf numFmtId="0" fontId="9" fillId="0" borderId="23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right"/>
    </xf>
    <xf numFmtId="0" fontId="6" fillId="0" borderId="24" xfId="0" applyFont="1" applyFill="1" applyBorder="1" applyAlignment="1">
      <alignment horizontal="right"/>
    </xf>
    <xf numFmtId="0" fontId="8" fillId="0" borderId="23" xfId="0" applyFont="1" applyFill="1" applyBorder="1" applyAlignment="1">
      <alignment horizontal="right"/>
    </xf>
    <xf numFmtId="0" fontId="8" fillId="0" borderId="24" xfId="0" applyFont="1" applyFill="1" applyBorder="1" applyAlignment="1">
      <alignment horizontal="right"/>
    </xf>
    <xf numFmtId="0" fontId="3" fillId="0" borderId="22" xfId="0" applyFont="1" applyFill="1" applyBorder="1" applyAlignment="1">
      <alignment horizontal="center" vertical="top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top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40"/>
  <sheetViews>
    <sheetView tabSelected="1" view="pageBreakPreview" zoomScale="55" zoomScaleSheetLayoutView="55" workbookViewId="0">
      <selection activeCell="K15" sqref="K15"/>
    </sheetView>
  </sheetViews>
  <sheetFormatPr defaultColWidth="8.81640625" defaultRowHeight="15.6" x14ac:dyDescent="0.3"/>
  <cols>
    <col min="1" max="1" width="8.81640625" style="13"/>
    <col min="2" max="2" width="34.453125" style="13" customWidth="1"/>
    <col min="3" max="3" width="10.81640625" style="13" customWidth="1"/>
    <col min="4" max="4" width="11.36328125" style="13" customWidth="1"/>
    <col min="5" max="5" width="10" style="13" customWidth="1"/>
    <col min="6" max="6" width="11.81640625" style="13" customWidth="1"/>
    <col min="7" max="7" width="10.1796875" style="13" customWidth="1"/>
    <col min="8" max="9" width="11.81640625" style="13" customWidth="1"/>
    <col min="10" max="10" width="12.453125" style="13" customWidth="1"/>
    <col min="11" max="11" width="11" style="13" customWidth="1"/>
    <col min="12" max="12" width="10.08984375" style="13" customWidth="1"/>
    <col min="13" max="13" width="10.1796875" style="13" customWidth="1"/>
    <col min="14" max="14" width="11.453125" style="13" customWidth="1"/>
    <col min="15" max="15" width="11.08984375" style="13" customWidth="1"/>
    <col min="16" max="16" width="11.1796875" style="13" customWidth="1"/>
    <col min="17" max="17" width="10.453125" style="13" customWidth="1"/>
    <col min="18" max="18" width="12.90625" style="13" customWidth="1"/>
    <col min="19" max="20" width="11.453125" style="13" customWidth="1"/>
    <col min="21" max="21" width="11.1796875" style="16" customWidth="1"/>
    <col min="22" max="22" width="11.36328125" style="16" customWidth="1"/>
    <col min="23" max="23" width="10.453125" style="13" customWidth="1"/>
    <col min="24" max="24" width="12.36328125" style="13" customWidth="1"/>
    <col min="25" max="27" width="10.453125" style="13" customWidth="1"/>
    <col min="28" max="28" width="11.6328125" style="13" customWidth="1"/>
    <col min="29" max="29" width="10.6328125" style="13" customWidth="1"/>
    <col min="30" max="30" width="11.90625" style="13" customWidth="1"/>
    <col min="31" max="31" width="10.81640625" style="16" customWidth="1"/>
    <col min="32" max="32" width="11.453125" style="16" customWidth="1"/>
    <col min="33" max="33" width="11.453125" style="13" customWidth="1"/>
    <col min="34" max="34" width="12.54296875" style="13" customWidth="1"/>
    <col min="35" max="35" width="11.453125" style="13" customWidth="1"/>
    <col min="36" max="37" width="12.453125" style="13" customWidth="1"/>
    <col min="38" max="38" width="11.453125" style="13" customWidth="1"/>
    <col min="39" max="39" width="12.1796875" style="16" customWidth="1"/>
    <col min="40" max="40" width="11.08984375" style="16" customWidth="1"/>
    <col min="41" max="41" width="12.453125" style="16" customWidth="1"/>
    <col min="42" max="42" width="10.81640625" style="16" customWidth="1"/>
    <col min="43" max="69" width="8.81640625" style="53"/>
    <col min="70" max="16384" width="8.81640625" style="13"/>
  </cols>
  <sheetData>
    <row r="1" spans="1:69" s="17" customFormat="1" ht="37.950000000000003" customHeight="1" thickBot="1" x14ac:dyDescent="0.55000000000000004">
      <c r="A1" s="93" t="s">
        <v>45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</row>
    <row r="2" spans="1:69" s="48" customFormat="1" ht="38.4" customHeight="1" thickBot="1" x14ac:dyDescent="0.6">
      <c r="A2" s="89" t="s">
        <v>44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</row>
    <row r="3" spans="1:69" s="49" customFormat="1" ht="26.4" customHeight="1" thickBot="1" x14ac:dyDescent="0.4">
      <c r="A3" s="91" t="s">
        <v>40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</row>
    <row r="4" spans="1:69" ht="30" customHeight="1" thickBot="1" x14ac:dyDescent="0.5">
      <c r="A4" s="77" t="s">
        <v>42</v>
      </c>
      <c r="B4" s="96" t="s">
        <v>0</v>
      </c>
      <c r="C4" s="82" t="s">
        <v>15</v>
      </c>
      <c r="D4" s="80"/>
      <c r="E4" s="80"/>
      <c r="F4" s="80"/>
      <c r="G4" s="80"/>
      <c r="H4" s="80"/>
      <c r="I4" s="80"/>
      <c r="J4" s="80"/>
      <c r="K4" s="80"/>
      <c r="L4" s="81"/>
      <c r="M4" s="80" t="s">
        <v>16</v>
      </c>
      <c r="N4" s="80"/>
      <c r="O4" s="80"/>
      <c r="P4" s="80"/>
      <c r="Q4" s="80"/>
      <c r="R4" s="80"/>
      <c r="S4" s="80"/>
      <c r="T4" s="80"/>
      <c r="U4" s="80"/>
      <c r="V4" s="80"/>
      <c r="W4" s="82" t="s">
        <v>17</v>
      </c>
      <c r="X4" s="80"/>
      <c r="Y4" s="80"/>
      <c r="Z4" s="80"/>
      <c r="AA4" s="80"/>
      <c r="AB4" s="80"/>
      <c r="AC4" s="80"/>
      <c r="AD4" s="80"/>
      <c r="AE4" s="80"/>
      <c r="AF4" s="81"/>
      <c r="AG4" s="80" t="s">
        <v>18</v>
      </c>
      <c r="AH4" s="80"/>
      <c r="AI4" s="80"/>
      <c r="AJ4" s="80"/>
      <c r="AK4" s="80"/>
      <c r="AL4" s="80"/>
      <c r="AM4" s="80"/>
      <c r="AN4" s="80"/>
      <c r="AO4" s="80"/>
      <c r="AP4" s="81"/>
    </row>
    <row r="5" spans="1:69" ht="40.200000000000003" customHeight="1" x14ac:dyDescent="0.3">
      <c r="A5" s="78"/>
      <c r="B5" s="97"/>
      <c r="C5" s="85">
        <v>44075</v>
      </c>
      <c r="D5" s="86"/>
      <c r="E5" s="87">
        <v>44348</v>
      </c>
      <c r="F5" s="88"/>
      <c r="G5" s="87">
        <v>44440</v>
      </c>
      <c r="H5" s="88"/>
      <c r="I5" s="95" t="s">
        <v>27</v>
      </c>
      <c r="J5" s="84"/>
      <c r="K5" s="95" t="s">
        <v>28</v>
      </c>
      <c r="L5" s="84"/>
      <c r="M5" s="85">
        <v>44075</v>
      </c>
      <c r="N5" s="86"/>
      <c r="O5" s="87">
        <v>44348</v>
      </c>
      <c r="P5" s="88"/>
      <c r="Q5" s="87">
        <v>44440</v>
      </c>
      <c r="R5" s="88"/>
      <c r="S5" s="83" t="s">
        <v>27</v>
      </c>
      <c r="T5" s="83"/>
      <c r="U5" s="83" t="s">
        <v>28</v>
      </c>
      <c r="V5" s="99"/>
      <c r="W5" s="85">
        <v>44075</v>
      </c>
      <c r="X5" s="86"/>
      <c r="Y5" s="87">
        <v>44348</v>
      </c>
      <c r="Z5" s="88"/>
      <c r="AA5" s="87">
        <v>44440</v>
      </c>
      <c r="AB5" s="88"/>
      <c r="AC5" s="83" t="s">
        <v>27</v>
      </c>
      <c r="AD5" s="83"/>
      <c r="AE5" s="83" t="s">
        <v>28</v>
      </c>
      <c r="AF5" s="84"/>
      <c r="AG5" s="85">
        <v>44075</v>
      </c>
      <c r="AH5" s="86"/>
      <c r="AI5" s="87">
        <v>44348</v>
      </c>
      <c r="AJ5" s="88"/>
      <c r="AK5" s="87">
        <v>44440</v>
      </c>
      <c r="AL5" s="88"/>
      <c r="AM5" s="83" t="s">
        <v>27</v>
      </c>
      <c r="AN5" s="83"/>
      <c r="AO5" s="83" t="s">
        <v>28</v>
      </c>
      <c r="AP5" s="84"/>
    </row>
    <row r="6" spans="1:69" s="14" customFormat="1" ht="38.4" customHeight="1" thickBot="1" x14ac:dyDescent="0.35">
      <c r="A6" s="79"/>
      <c r="B6" s="98"/>
      <c r="C6" s="9" t="s">
        <v>1</v>
      </c>
      <c r="D6" s="8" t="s">
        <v>7</v>
      </c>
      <c r="E6" s="8" t="s">
        <v>1</v>
      </c>
      <c r="F6" s="10" t="s">
        <v>7</v>
      </c>
      <c r="G6" s="8" t="s">
        <v>1</v>
      </c>
      <c r="H6" s="10" t="s">
        <v>7</v>
      </c>
      <c r="I6" s="9" t="s">
        <v>1</v>
      </c>
      <c r="J6" s="20" t="s">
        <v>7</v>
      </c>
      <c r="K6" s="9" t="s">
        <v>1</v>
      </c>
      <c r="L6" s="20" t="s">
        <v>7</v>
      </c>
      <c r="M6" s="25" t="s">
        <v>1</v>
      </c>
      <c r="N6" s="7" t="s">
        <v>7</v>
      </c>
      <c r="O6" s="7" t="s">
        <v>1</v>
      </c>
      <c r="P6" s="7" t="s">
        <v>7</v>
      </c>
      <c r="Q6" s="7" t="s">
        <v>1</v>
      </c>
      <c r="R6" s="7" t="s">
        <v>7</v>
      </c>
      <c r="S6" s="7" t="s">
        <v>1</v>
      </c>
      <c r="T6" s="7" t="s">
        <v>7</v>
      </c>
      <c r="U6" s="7" t="s">
        <v>1</v>
      </c>
      <c r="V6" s="26" t="s">
        <v>7</v>
      </c>
      <c r="W6" s="11" t="s">
        <v>1</v>
      </c>
      <c r="X6" s="7" t="s">
        <v>7</v>
      </c>
      <c r="Y6" s="7" t="s">
        <v>1</v>
      </c>
      <c r="Z6" s="7" t="s">
        <v>7</v>
      </c>
      <c r="AA6" s="7" t="s">
        <v>1</v>
      </c>
      <c r="AB6" s="7" t="s">
        <v>7</v>
      </c>
      <c r="AC6" s="7" t="s">
        <v>1</v>
      </c>
      <c r="AD6" s="7" t="s">
        <v>7</v>
      </c>
      <c r="AE6" s="7" t="s">
        <v>1</v>
      </c>
      <c r="AF6" s="21" t="s">
        <v>7</v>
      </c>
      <c r="AG6" s="25" t="s">
        <v>1</v>
      </c>
      <c r="AH6" s="7" t="s">
        <v>7</v>
      </c>
      <c r="AI6" s="7" t="s">
        <v>1</v>
      </c>
      <c r="AJ6" s="7" t="s">
        <v>7</v>
      </c>
      <c r="AK6" s="7" t="s">
        <v>1</v>
      </c>
      <c r="AL6" s="7" t="s">
        <v>7</v>
      </c>
      <c r="AM6" s="7" t="s">
        <v>1</v>
      </c>
      <c r="AN6" s="7" t="s">
        <v>7</v>
      </c>
      <c r="AO6" s="7" t="s">
        <v>1</v>
      </c>
      <c r="AP6" s="26" t="s">
        <v>7</v>
      </c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</row>
    <row r="7" spans="1:69" ht="30" customHeight="1" x14ac:dyDescent="0.3">
      <c r="A7" s="42">
        <v>1</v>
      </c>
      <c r="B7" s="38" t="s">
        <v>29</v>
      </c>
      <c r="C7" s="5">
        <v>113282.36659999999</v>
      </c>
      <c r="D7" s="6">
        <v>497601.94219999993</v>
      </c>
      <c r="E7" s="6">
        <v>116281</v>
      </c>
      <c r="F7" s="6">
        <v>405070.56</v>
      </c>
      <c r="G7" s="6">
        <v>112464</v>
      </c>
      <c r="H7" s="6">
        <v>395524.70505650016</v>
      </c>
      <c r="I7" s="56">
        <f>(G7-C7)/C7*100</f>
        <v>-0.72241305029373737</v>
      </c>
      <c r="J7" s="56">
        <f>(H7-D7)/D7*100</f>
        <v>-20.513834148676239</v>
      </c>
      <c r="K7" s="57">
        <f>(G7-E7)/E7*100</f>
        <v>-3.2825655094125441</v>
      </c>
      <c r="L7" s="58">
        <f>(H7-F7)/F7*100</f>
        <v>-2.3565906501573064</v>
      </c>
      <c r="M7" s="27">
        <v>14784.4035</v>
      </c>
      <c r="N7" s="6">
        <v>386989.29709999997</v>
      </c>
      <c r="O7" s="6">
        <v>11194</v>
      </c>
      <c r="P7" s="6">
        <v>447807.9</v>
      </c>
      <c r="Q7" s="6">
        <v>10783</v>
      </c>
      <c r="R7" s="6">
        <v>405220.84346580005</v>
      </c>
      <c r="S7" s="56">
        <f>(Q7-M7)/M7*100</f>
        <v>-27.065031741050632</v>
      </c>
      <c r="T7" s="56">
        <f>(R7-N7)/N7*100</f>
        <v>4.711124184162891</v>
      </c>
      <c r="U7" s="59">
        <f>(Q7-O7)/O7*100</f>
        <v>-3.6716097909594425</v>
      </c>
      <c r="V7" s="60">
        <f>(R7-P7)/P7*100</f>
        <v>-9.5101172923032351</v>
      </c>
      <c r="W7" s="5">
        <v>1025</v>
      </c>
      <c r="X7" s="6">
        <v>144961</v>
      </c>
      <c r="Y7" s="6">
        <v>673</v>
      </c>
      <c r="Z7" s="6">
        <v>185129</v>
      </c>
      <c r="AA7" s="6">
        <v>993</v>
      </c>
      <c r="AB7" s="6">
        <v>226807.62209299998</v>
      </c>
      <c r="AC7" s="56">
        <f>(AA7-W7)/W7*100</f>
        <v>-3.1219512195121952</v>
      </c>
      <c r="AD7" s="56">
        <f>(AB7-X7)/X7*100</f>
        <v>56.46113236870606</v>
      </c>
      <c r="AE7" s="59">
        <f>(AA7-Y7)/Y7*100</f>
        <v>47.548291233283798</v>
      </c>
      <c r="AF7" s="61">
        <f>(AB7-Z7)/Z7*100</f>
        <v>22.51328646133236</v>
      </c>
      <c r="AG7" s="27">
        <f>W7+M7+C7</f>
        <v>129091.77009999999</v>
      </c>
      <c r="AH7" s="27">
        <f>X7+N7+D7</f>
        <v>1029552.2392999999</v>
      </c>
      <c r="AI7" s="6">
        <f t="shared" ref="AI7:AJ7" si="0">E7+O7+Y7</f>
        <v>128148</v>
      </c>
      <c r="AJ7" s="6">
        <f t="shared" si="0"/>
        <v>1038007.46</v>
      </c>
      <c r="AK7" s="6">
        <f>AA7+Q7+G7</f>
        <v>124240</v>
      </c>
      <c r="AL7" s="6">
        <f>AB7+R7+H7</f>
        <v>1027553.1706153002</v>
      </c>
      <c r="AM7" s="56">
        <f>(AK7-AG7)/AG7*100</f>
        <v>-3.7583883900899382</v>
      </c>
      <c r="AN7" s="56">
        <f>(AL7-AH7)/AH7*100</f>
        <v>-0.19416874718847621</v>
      </c>
      <c r="AO7" s="57">
        <f>(AK7-AI7)/AI7*100</f>
        <v>-3.0495989012704063</v>
      </c>
      <c r="AP7" s="57">
        <f>(AL7-AJ7)/AJ7*100</f>
        <v>-1.0071497351955232</v>
      </c>
    </row>
    <row r="8" spans="1:69" ht="30" customHeight="1" x14ac:dyDescent="0.3">
      <c r="A8" s="43">
        <v>2</v>
      </c>
      <c r="B8" s="39" t="s">
        <v>30</v>
      </c>
      <c r="C8" s="1">
        <v>60907</v>
      </c>
      <c r="D8" s="2">
        <v>153339</v>
      </c>
      <c r="E8" s="2">
        <v>47619</v>
      </c>
      <c r="F8" s="2">
        <v>156704.68513999996</v>
      </c>
      <c r="G8" s="2">
        <v>47421</v>
      </c>
      <c r="H8" s="2">
        <v>163829.66940000001</v>
      </c>
      <c r="I8" s="56">
        <f t="shared" ref="I8:I38" si="1">(G8-C8)/C8*100</f>
        <v>-22.141954126783457</v>
      </c>
      <c r="J8" s="56">
        <f t="shared" ref="J8:J38" si="2">(H8-D8)/D8*100</f>
        <v>6.841488075440699</v>
      </c>
      <c r="K8" s="57">
        <f t="shared" ref="K8:K38" si="3">(G8-E8)/E8*100</f>
        <v>-0.41580041580041582</v>
      </c>
      <c r="L8" s="58">
        <f t="shared" ref="L8:L38" si="4">(H8-F8)/F8*100</f>
        <v>4.5467589265978843</v>
      </c>
      <c r="M8" s="12">
        <v>4176</v>
      </c>
      <c r="N8" s="2">
        <v>70753</v>
      </c>
      <c r="O8" s="2">
        <v>3081</v>
      </c>
      <c r="P8" s="2">
        <v>69312.882890000008</v>
      </c>
      <c r="Q8" s="2">
        <v>3037</v>
      </c>
      <c r="R8" s="2">
        <v>68592.25456999999</v>
      </c>
      <c r="S8" s="56">
        <f t="shared" ref="S8:S38" si="5">(Q8-M8)/M8*100</f>
        <v>-27.274904214559388</v>
      </c>
      <c r="T8" s="56">
        <f t="shared" ref="T8:T37" si="6">(R8-N8)/N8*100</f>
        <v>-3.0539276497109804</v>
      </c>
      <c r="U8" s="59">
        <f t="shared" ref="U8:U38" si="7">(Q8-O8)/O8*100</f>
        <v>-1.4281077572216814</v>
      </c>
      <c r="V8" s="60">
        <f t="shared" ref="V8:V38" si="8">(R8-P8)/P8*100</f>
        <v>-1.0396744298511718</v>
      </c>
      <c r="W8" s="1">
        <v>391</v>
      </c>
      <c r="X8" s="2">
        <v>28330</v>
      </c>
      <c r="Y8" s="2">
        <v>363</v>
      </c>
      <c r="Z8" s="2">
        <v>26489.216059999999</v>
      </c>
      <c r="AA8" s="2">
        <v>369</v>
      </c>
      <c r="AB8" s="2">
        <v>27694.804120000001</v>
      </c>
      <c r="AC8" s="56">
        <f t="shared" ref="AC8:AC38" si="9">(AA8-W8)/W8*100</f>
        <v>-5.6265984654731458</v>
      </c>
      <c r="AD8" s="56">
        <f t="shared" ref="AD8:AD38" si="10">(AB8-X8)/X8*100</f>
        <v>-2.242131591951992</v>
      </c>
      <c r="AE8" s="59">
        <f t="shared" ref="AE8:AE38" si="11">(AA8-Y8)/Y8*100</f>
        <v>1.6528925619834711</v>
      </c>
      <c r="AF8" s="61">
        <f t="shared" ref="AF8:AF36" si="12">(AB8-Z8)/Z8*100</f>
        <v>4.5512409928223523</v>
      </c>
      <c r="AG8" s="27">
        <f t="shared" ref="AG8:AG38" si="13">W8+M8+C8</f>
        <v>65474</v>
      </c>
      <c r="AH8" s="27">
        <f t="shared" ref="AH8:AH38" si="14">X8+N8+D8</f>
        <v>252422</v>
      </c>
      <c r="AI8" s="2">
        <f t="shared" ref="AI8:AI18" si="15">E8+O8+Y8</f>
        <v>51063</v>
      </c>
      <c r="AJ8" s="2">
        <f t="shared" ref="AJ8:AJ18" si="16">F8+P8+Z8</f>
        <v>252506.78408999997</v>
      </c>
      <c r="AK8" s="6">
        <f t="shared" ref="AK8:AK38" si="17">AA8+Q8+G8</f>
        <v>50827</v>
      </c>
      <c r="AL8" s="6">
        <f t="shared" ref="AL8:AL38" si="18">AB8+R8+H8</f>
        <v>260116.72808999999</v>
      </c>
      <c r="AM8" s="56">
        <f t="shared" ref="AM8:AM38" si="19">(AK8-AG8)/AG8*100</f>
        <v>-22.370712038366374</v>
      </c>
      <c r="AN8" s="56">
        <f t="shared" ref="AN8:AN38" si="20">(AL8-AH8)/AH8*100</f>
        <v>3.0483587365602007</v>
      </c>
      <c r="AO8" s="57">
        <f t="shared" ref="AO8:AO38" si="21">(AK8-AI8)/AI8*100</f>
        <v>-0.46217417699704288</v>
      </c>
      <c r="AP8" s="63">
        <f>(AL8-AJ8)/AJ8*100</f>
        <v>3.0137582352193895</v>
      </c>
    </row>
    <row r="9" spans="1:69" ht="30" customHeight="1" x14ac:dyDescent="0.3">
      <c r="A9" s="43">
        <v>3</v>
      </c>
      <c r="B9" s="39" t="s">
        <v>2</v>
      </c>
      <c r="C9" s="1">
        <v>35960</v>
      </c>
      <c r="D9" s="2">
        <v>110691</v>
      </c>
      <c r="E9" s="2">
        <v>38033</v>
      </c>
      <c r="F9" s="2">
        <v>114823</v>
      </c>
      <c r="G9" s="2">
        <v>38055.518582557852</v>
      </c>
      <c r="H9" s="2">
        <v>113284.51113512031</v>
      </c>
      <c r="I9" s="56">
        <f t="shared" si="1"/>
        <v>5.8273597957671077</v>
      </c>
      <c r="J9" s="56">
        <f t="shared" si="2"/>
        <v>2.3430189763578873</v>
      </c>
      <c r="K9" s="57">
        <f t="shared" si="3"/>
        <v>5.9208010301190848E-2</v>
      </c>
      <c r="L9" s="58">
        <f t="shared" si="4"/>
        <v>-1.3398786522558124</v>
      </c>
      <c r="M9" s="12">
        <v>1459</v>
      </c>
      <c r="N9" s="2">
        <v>19458</v>
      </c>
      <c r="O9" s="2">
        <v>1561</v>
      </c>
      <c r="P9" s="2">
        <v>20437</v>
      </c>
      <c r="Q9" s="2">
        <v>1557.0074164845892</v>
      </c>
      <c r="R9" s="2">
        <v>20437.830891563011</v>
      </c>
      <c r="S9" s="56">
        <f t="shared" si="5"/>
        <v>6.717437730266564</v>
      </c>
      <c r="T9" s="56">
        <f t="shared" si="6"/>
        <v>5.0356197531247373</v>
      </c>
      <c r="U9" s="59">
        <f t="shared" si="7"/>
        <v>-0.25577088503592843</v>
      </c>
      <c r="V9" s="60">
        <f t="shared" si="8"/>
        <v>4.0656239321397057E-3</v>
      </c>
      <c r="W9" s="1">
        <v>153</v>
      </c>
      <c r="X9" s="2">
        <v>7485</v>
      </c>
      <c r="Y9" s="2">
        <v>156</v>
      </c>
      <c r="Z9" s="2">
        <v>7512</v>
      </c>
      <c r="AA9" s="2">
        <v>162</v>
      </c>
      <c r="AB9" s="2">
        <v>7661</v>
      </c>
      <c r="AC9" s="56">
        <f t="shared" si="9"/>
        <v>5.8823529411764701</v>
      </c>
      <c r="AD9" s="56">
        <f t="shared" si="10"/>
        <v>2.3513694054776222</v>
      </c>
      <c r="AE9" s="59">
        <f t="shared" si="11"/>
        <v>3.8461538461538463</v>
      </c>
      <c r="AF9" s="61">
        <f t="shared" si="12"/>
        <v>1.983493077742279</v>
      </c>
      <c r="AG9" s="27">
        <f t="shared" si="13"/>
        <v>37572</v>
      </c>
      <c r="AH9" s="27">
        <f t="shared" si="14"/>
        <v>137634</v>
      </c>
      <c r="AI9" s="2">
        <f t="shared" si="15"/>
        <v>39750</v>
      </c>
      <c r="AJ9" s="2">
        <f t="shared" si="16"/>
        <v>142772</v>
      </c>
      <c r="AK9" s="6">
        <f t="shared" si="17"/>
        <v>39774.525999042438</v>
      </c>
      <c r="AL9" s="6">
        <f t="shared" si="18"/>
        <v>141383.34202668333</v>
      </c>
      <c r="AM9" s="56">
        <f t="shared" si="19"/>
        <v>5.86214734121803</v>
      </c>
      <c r="AN9" s="56">
        <f t="shared" si="20"/>
        <v>2.7241394035509594</v>
      </c>
      <c r="AO9" s="57">
        <f t="shared" si="21"/>
        <v>6.1700626521857468E-2</v>
      </c>
      <c r="AP9" s="63">
        <f t="shared" ref="AP9:AP38" si="22">(AL9-AJ9)/AJ9*100</f>
        <v>-0.97264027492552663</v>
      </c>
    </row>
    <row r="10" spans="1:69" ht="30" customHeight="1" x14ac:dyDescent="0.3">
      <c r="A10" s="43">
        <v>4</v>
      </c>
      <c r="B10" s="39" t="s">
        <v>31</v>
      </c>
      <c r="C10" s="1">
        <v>12404</v>
      </c>
      <c r="D10" s="2">
        <v>41322</v>
      </c>
      <c r="E10" s="2">
        <v>23485</v>
      </c>
      <c r="F10" s="2">
        <v>95871.366850000006</v>
      </c>
      <c r="G10" s="2">
        <v>18640</v>
      </c>
      <c r="H10" s="2">
        <v>90051.156178500009</v>
      </c>
      <c r="I10" s="56">
        <f t="shared" si="1"/>
        <v>50.274105127378263</v>
      </c>
      <c r="J10" s="56">
        <f t="shared" si="2"/>
        <v>117.92545418542184</v>
      </c>
      <c r="K10" s="57">
        <f t="shared" si="3"/>
        <v>-20.630189482648497</v>
      </c>
      <c r="L10" s="58">
        <f t="shared" si="4"/>
        <v>-6.0708539606056497</v>
      </c>
      <c r="M10" s="12">
        <v>6091</v>
      </c>
      <c r="N10" s="2">
        <v>65368</v>
      </c>
      <c r="O10" s="2">
        <v>611</v>
      </c>
      <c r="P10" s="2">
        <v>31155.987519999999</v>
      </c>
      <c r="Q10" s="2">
        <v>577</v>
      </c>
      <c r="R10" s="2">
        <v>30813.2517573</v>
      </c>
      <c r="S10" s="56">
        <f t="shared" si="5"/>
        <v>-90.527007059596116</v>
      </c>
      <c r="T10" s="56">
        <f t="shared" si="6"/>
        <v>-52.861871623271327</v>
      </c>
      <c r="U10" s="59">
        <f t="shared" si="7"/>
        <v>-5.5646481178396074</v>
      </c>
      <c r="V10" s="60">
        <f t="shared" si="8"/>
        <v>-1.1000638720887457</v>
      </c>
      <c r="W10" s="1">
        <v>84</v>
      </c>
      <c r="X10" s="2">
        <v>16971</v>
      </c>
      <c r="Y10" s="2">
        <v>86</v>
      </c>
      <c r="Z10" s="2">
        <v>28541.006079999999</v>
      </c>
      <c r="AA10" s="2">
        <v>73</v>
      </c>
      <c r="AB10" s="2">
        <v>15584.020286399998</v>
      </c>
      <c r="AC10" s="56">
        <f t="shared" si="9"/>
        <v>-13.095238095238097</v>
      </c>
      <c r="AD10" s="56">
        <f t="shared" si="10"/>
        <v>-8.1726457698426813</v>
      </c>
      <c r="AE10" s="59">
        <f t="shared" si="11"/>
        <v>-15.11627906976744</v>
      </c>
      <c r="AF10" s="61">
        <f t="shared" si="12"/>
        <v>-45.397789262515026</v>
      </c>
      <c r="AG10" s="27">
        <f t="shared" si="13"/>
        <v>18579</v>
      </c>
      <c r="AH10" s="27">
        <f t="shared" si="14"/>
        <v>123661</v>
      </c>
      <c r="AI10" s="2">
        <f t="shared" si="15"/>
        <v>24182</v>
      </c>
      <c r="AJ10" s="2">
        <f t="shared" si="16"/>
        <v>155568.36045000001</v>
      </c>
      <c r="AK10" s="6">
        <f t="shared" si="17"/>
        <v>19290</v>
      </c>
      <c r="AL10" s="6">
        <f t="shared" si="18"/>
        <v>136448.42822220002</v>
      </c>
      <c r="AM10" s="56">
        <f t="shared" si="19"/>
        <v>3.8269013402228325</v>
      </c>
      <c r="AN10" s="56">
        <f t="shared" si="20"/>
        <v>10.340712287786786</v>
      </c>
      <c r="AO10" s="57">
        <f t="shared" si="21"/>
        <v>-20.229923083285087</v>
      </c>
      <c r="AP10" s="63">
        <f t="shared" si="22"/>
        <v>-12.290373294732495</v>
      </c>
    </row>
    <row r="11" spans="1:69" ht="30" customHeight="1" x14ac:dyDescent="0.3">
      <c r="A11" s="43">
        <v>5</v>
      </c>
      <c r="B11" s="39" t="s">
        <v>32</v>
      </c>
      <c r="C11" s="1">
        <v>23780</v>
      </c>
      <c r="D11" s="2">
        <v>68578</v>
      </c>
      <c r="E11" s="2">
        <v>25701</v>
      </c>
      <c r="F11" s="2">
        <v>83807.480000000025</v>
      </c>
      <c r="G11" s="2">
        <v>25637</v>
      </c>
      <c r="H11" s="2">
        <v>85053.180000000008</v>
      </c>
      <c r="I11" s="56">
        <f t="shared" si="1"/>
        <v>7.8090832632464258</v>
      </c>
      <c r="J11" s="56">
        <f t="shared" si="2"/>
        <v>24.024001866487808</v>
      </c>
      <c r="K11" s="57">
        <f t="shared" si="3"/>
        <v>-0.24901754795533249</v>
      </c>
      <c r="L11" s="58">
        <f t="shared" si="4"/>
        <v>1.4863828383814692</v>
      </c>
      <c r="M11" s="12">
        <v>2105</v>
      </c>
      <c r="N11" s="2">
        <v>51241</v>
      </c>
      <c r="O11" s="2">
        <v>564</v>
      </c>
      <c r="P11" s="2">
        <v>50803.33</v>
      </c>
      <c r="Q11" s="2">
        <v>556</v>
      </c>
      <c r="R11" s="2">
        <v>49143.62000000001</v>
      </c>
      <c r="S11" s="56">
        <f t="shared" si="5"/>
        <v>-73.586698337292162</v>
      </c>
      <c r="T11" s="56">
        <f t="shared" si="6"/>
        <v>-4.0931675806482897</v>
      </c>
      <c r="U11" s="59">
        <f t="shared" si="7"/>
        <v>-1.4184397163120568</v>
      </c>
      <c r="V11" s="60">
        <f t="shared" si="8"/>
        <v>-3.2669315180717322</v>
      </c>
      <c r="W11" s="1">
        <v>95</v>
      </c>
      <c r="X11" s="2">
        <v>8472</v>
      </c>
      <c r="Y11" s="2">
        <v>50</v>
      </c>
      <c r="Z11" s="2">
        <v>14122.720000000001</v>
      </c>
      <c r="AA11" s="2">
        <v>52</v>
      </c>
      <c r="AB11" s="2">
        <v>15370.560000000001</v>
      </c>
      <c r="AC11" s="56">
        <f t="shared" si="9"/>
        <v>-45.263157894736842</v>
      </c>
      <c r="AD11" s="56">
        <f t="shared" si="10"/>
        <v>81.427762039660067</v>
      </c>
      <c r="AE11" s="59">
        <f t="shared" si="11"/>
        <v>4</v>
      </c>
      <c r="AF11" s="61">
        <f t="shared" si="12"/>
        <v>8.8356917081128845</v>
      </c>
      <c r="AG11" s="27">
        <f t="shared" si="13"/>
        <v>25980</v>
      </c>
      <c r="AH11" s="27">
        <f t="shared" si="14"/>
        <v>128291</v>
      </c>
      <c r="AI11" s="2">
        <f t="shared" si="15"/>
        <v>26315</v>
      </c>
      <c r="AJ11" s="2">
        <f t="shared" si="16"/>
        <v>148733.53000000003</v>
      </c>
      <c r="AK11" s="6">
        <f t="shared" si="17"/>
        <v>26245</v>
      </c>
      <c r="AL11" s="6">
        <f t="shared" si="18"/>
        <v>149567.36000000002</v>
      </c>
      <c r="AM11" s="56">
        <f t="shared" si="19"/>
        <v>1.0200153964588146</v>
      </c>
      <c r="AN11" s="56">
        <f t="shared" si="20"/>
        <v>16.584452533692946</v>
      </c>
      <c r="AO11" s="57">
        <f t="shared" si="21"/>
        <v>-0.26600798023940719</v>
      </c>
      <c r="AP11" s="63">
        <f t="shared" si="22"/>
        <v>0.56062005655347991</v>
      </c>
    </row>
    <row r="12" spans="1:69" ht="30" customHeight="1" x14ac:dyDescent="0.3">
      <c r="A12" s="43">
        <v>6</v>
      </c>
      <c r="B12" s="39" t="s">
        <v>33</v>
      </c>
      <c r="C12" s="1">
        <v>1923</v>
      </c>
      <c r="D12" s="2">
        <v>10824</v>
      </c>
      <c r="E12" s="2">
        <v>3475</v>
      </c>
      <c r="F12" s="2">
        <v>16358.87</v>
      </c>
      <c r="G12" s="2">
        <v>3444</v>
      </c>
      <c r="H12" s="2">
        <v>16532.429999999997</v>
      </c>
      <c r="I12" s="56">
        <f t="shared" si="1"/>
        <v>79.095163806552264</v>
      </c>
      <c r="J12" s="56">
        <f t="shared" si="2"/>
        <v>52.738636363636338</v>
      </c>
      <c r="K12" s="57">
        <f t="shared" si="3"/>
        <v>-0.89208633093525191</v>
      </c>
      <c r="L12" s="58">
        <f t="shared" si="4"/>
        <v>1.0609534766154132</v>
      </c>
      <c r="M12" s="12">
        <v>175</v>
      </c>
      <c r="N12" s="2">
        <v>5148</v>
      </c>
      <c r="O12" s="2">
        <v>165</v>
      </c>
      <c r="P12" s="2">
        <v>7103.54</v>
      </c>
      <c r="Q12" s="2">
        <v>163</v>
      </c>
      <c r="R12" s="2">
        <v>7215.2899999999991</v>
      </c>
      <c r="S12" s="56">
        <f t="shared" si="5"/>
        <v>-6.8571428571428577</v>
      </c>
      <c r="T12" s="56">
        <f t="shared" si="6"/>
        <v>40.157148407148391</v>
      </c>
      <c r="U12" s="59">
        <f t="shared" si="7"/>
        <v>-1.2121212121212122</v>
      </c>
      <c r="V12" s="60">
        <f t="shared" si="8"/>
        <v>1.5731592980401192</v>
      </c>
      <c r="W12" s="1">
        <v>10</v>
      </c>
      <c r="X12" s="2">
        <v>2053</v>
      </c>
      <c r="Y12" s="2">
        <v>4</v>
      </c>
      <c r="Z12" s="2">
        <v>480.13</v>
      </c>
      <c r="AA12" s="2">
        <v>8</v>
      </c>
      <c r="AB12" s="2">
        <v>859</v>
      </c>
      <c r="AC12" s="56">
        <f t="shared" si="9"/>
        <v>-20</v>
      </c>
      <c r="AD12" s="56">
        <f t="shared" si="10"/>
        <v>-58.15879201169021</v>
      </c>
      <c r="AE12" s="59">
        <f t="shared" si="11"/>
        <v>100</v>
      </c>
      <c r="AF12" s="61">
        <f t="shared" si="12"/>
        <v>78.909878574552721</v>
      </c>
      <c r="AG12" s="27">
        <f t="shared" si="13"/>
        <v>2108</v>
      </c>
      <c r="AH12" s="27">
        <f t="shared" si="14"/>
        <v>18025</v>
      </c>
      <c r="AI12" s="2">
        <f t="shared" si="15"/>
        <v>3644</v>
      </c>
      <c r="AJ12" s="2">
        <f t="shared" si="16"/>
        <v>23942.54</v>
      </c>
      <c r="AK12" s="6">
        <f t="shared" si="17"/>
        <v>3615</v>
      </c>
      <c r="AL12" s="6">
        <f t="shared" si="18"/>
        <v>24606.719999999994</v>
      </c>
      <c r="AM12" s="56">
        <f t="shared" si="19"/>
        <v>71.489563567362424</v>
      </c>
      <c r="AN12" s="56">
        <f t="shared" si="20"/>
        <v>36.514396671289838</v>
      </c>
      <c r="AO12" s="57">
        <f t="shared" si="21"/>
        <v>-0.79582875960482991</v>
      </c>
      <c r="AP12" s="63">
        <f t="shared" si="22"/>
        <v>2.7740582243988858</v>
      </c>
    </row>
    <row r="13" spans="1:69" ht="30" customHeight="1" x14ac:dyDescent="0.3">
      <c r="A13" s="43">
        <v>7</v>
      </c>
      <c r="B13" s="39" t="s">
        <v>34</v>
      </c>
      <c r="C13" s="1">
        <v>47577</v>
      </c>
      <c r="D13" s="2">
        <v>145488</v>
      </c>
      <c r="E13" s="2">
        <v>45284</v>
      </c>
      <c r="F13" s="2">
        <v>144457.61000000002</v>
      </c>
      <c r="G13" s="2">
        <v>45247</v>
      </c>
      <c r="H13" s="2">
        <v>148284.04999999999</v>
      </c>
      <c r="I13" s="56">
        <f t="shared" si="1"/>
        <v>-4.8973243373899153</v>
      </c>
      <c r="J13" s="56">
        <f t="shared" si="2"/>
        <v>1.9218423512592022</v>
      </c>
      <c r="K13" s="57">
        <f t="shared" si="3"/>
        <v>-8.1706563024467799E-2</v>
      </c>
      <c r="L13" s="58">
        <f t="shared" si="4"/>
        <v>2.6488324152669924</v>
      </c>
      <c r="M13" s="12">
        <v>4461</v>
      </c>
      <c r="N13" s="2">
        <v>107884</v>
      </c>
      <c r="O13" s="2">
        <v>2651</v>
      </c>
      <c r="P13" s="2">
        <v>88597.689999999973</v>
      </c>
      <c r="Q13" s="2">
        <v>2594</v>
      </c>
      <c r="R13" s="2">
        <v>84665.559999999969</v>
      </c>
      <c r="S13" s="56">
        <f t="shared" si="5"/>
        <v>-41.851602779645816</v>
      </c>
      <c r="T13" s="56">
        <f t="shared" si="6"/>
        <v>-21.521671424863772</v>
      </c>
      <c r="U13" s="59">
        <f t="shared" si="7"/>
        <v>-2.1501320256506982</v>
      </c>
      <c r="V13" s="60">
        <f t="shared" si="8"/>
        <v>-4.4381856908458968</v>
      </c>
      <c r="W13" s="1">
        <v>241</v>
      </c>
      <c r="X13" s="2">
        <v>31752</v>
      </c>
      <c r="Y13" s="2">
        <v>271</v>
      </c>
      <c r="Z13" s="2">
        <v>20720.48</v>
      </c>
      <c r="AA13" s="2">
        <v>284</v>
      </c>
      <c r="AB13" s="2">
        <v>21024.22</v>
      </c>
      <c r="AC13" s="56">
        <f t="shared" si="9"/>
        <v>17.842323651452283</v>
      </c>
      <c r="AD13" s="56">
        <f t="shared" si="10"/>
        <v>-33.786155202821867</v>
      </c>
      <c r="AE13" s="59">
        <f t="shared" si="11"/>
        <v>4.7970479704797047</v>
      </c>
      <c r="AF13" s="61">
        <f t="shared" si="12"/>
        <v>1.465892682022818</v>
      </c>
      <c r="AG13" s="27">
        <f t="shared" si="13"/>
        <v>52279</v>
      </c>
      <c r="AH13" s="27">
        <f t="shared" si="14"/>
        <v>285124</v>
      </c>
      <c r="AI13" s="2">
        <f t="shared" si="15"/>
        <v>48206</v>
      </c>
      <c r="AJ13" s="2">
        <f t="shared" si="16"/>
        <v>253775.78</v>
      </c>
      <c r="AK13" s="6">
        <f t="shared" si="17"/>
        <v>48125</v>
      </c>
      <c r="AL13" s="6">
        <f t="shared" si="18"/>
        <v>253973.82999999996</v>
      </c>
      <c r="AM13" s="56">
        <f t="shared" si="19"/>
        <v>-7.9458291092025481</v>
      </c>
      <c r="AN13" s="56">
        <f t="shared" si="20"/>
        <v>-10.925130820274703</v>
      </c>
      <c r="AO13" s="57">
        <f t="shared" si="21"/>
        <v>-0.16802887607351782</v>
      </c>
      <c r="AP13" s="63">
        <f t="shared" si="22"/>
        <v>7.8041332391908816E-2</v>
      </c>
    </row>
    <row r="14" spans="1:69" ht="30" customHeight="1" x14ac:dyDescent="0.3">
      <c r="A14" s="43">
        <v>8</v>
      </c>
      <c r="B14" s="39" t="s">
        <v>35</v>
      </c>
      <c r="C14" s="1">
        <v>21075</v>
      </c>
      <c r="D14" s="2">
        <v>52317</v>
      </c>
      <c r="E14" s="2">
        <v>21504</v>
      </c>
      <c r="F14" s="2">
        <v>48737.007126099983</v>
      </c>
      <c r="G14" s="2">
        <v>20415</v>
      </c>
      <c r="H14" s="2">
        <v>53315.836235300012</v>
      </c>
      <c r="I14" s="56">
        <f t="shared" si="1"/>
        <v>-3.1316725978647688</v>
      </c>
      <c r="J14" s="56">
        <f t="shared" si="2"/>
        <v>1.9092001362845958</v>
      </c>
      <c r="K14" s="57">
        <f t="shared" si="3"/>
        <v>-5.0641741071428568</v>
      </c>
      <c r="L14" s="58">
        <f t="shared" si="4"/>
        <v>9.394973920645084</v>
      </c>
      <c r="M14" s="12">
        <v>2118</v>
      </c>
      <c r="N14" s="2">
        <v>49942</v>
      </c>
      <c r="O14" s="2">
        <v>923</v>
      </c>
      <c r="P14" s="2">
        <v>21849.922770800003</v>
      </c>
      <c r="Q14" s="2">
        <v>2080</v>
      </c>
      <c r="R14" s="2">
        <v>51686.721740999994</v>
      </c>
      <c r="S14" s="56">
        <f t="shared" si="5"/>
        <v>-1.7941454202077429</v>
      </c>
      <c r="T14" s="56">
        <f t="shared" si="6"/>
        <v>3.4934959372872409</v>
      </c>
      <c r="U14" s="59">
        <f t="shared" si="7"/>
        <v>125.35211267605635</v>
      </c>
      <c r="V14" s="60">
        <f t="shared" si="8"/>
        <v>136.55333834897377</v>
      </c>
      <c r="W14" s="1">
        <v>94</v>
      </c>
      <c r="X14" s="2">
        <v>5999</v>
      </c>
      <c r="Y14" s="2">
        <v>22</v>
      </c>
      <c r="Z14" s="2">
        <v>1361.4928284</v>
      </c>
      <c r="AA14" s="2">
        <v>53</v>
      </c>
      <c r="AB14" s="2">
        <v>6280.0401017000004</v>
      </c>
      <c r="AC14" s="56">
        <f t="shared" si="9"/>
        <v>-43.61702127659575</v>
      </c>
      <c r="AD14" s="56">
        <f t="shared" si="10"/>
        <v>4.6847824920820198</v>
      </c>
      <c r="AE14" s="59">
        <f t="shared" si="11"/>
        <v>140.90909090909091</v>
      </c>
      <c r="AF14" s="61">
        <f t="shared" si="12"/>
        <v>361.26134274832589</v>
      </c>
      <c r="AG14" s="27">
        <f t="shared" si="13"/>
        <v>23287</v>
      </c>
      <c r="AH14" s="27">
        <f t="shared" si="14"/>
        <v>108258</v>
      </c>
      <c r="AI14" s="2">
        <f t="shared" si="15"/>
        <v>22449</v>
      </c>
      <c r="AJ14" s="2">
        <f t="shared" si="16"/>
        <v>71948.422725299999</v>
      </c>
      <c r="AK14" s="6">
        <f t="shared" si="17"/>
        <v>22548</v>
      </c>
      <c r="AL14" s="6">
        <f t="shared" si="18"/>
        <v>111282.59807800001</v>
      </c>
      <c r="AM14" s="56">
        <f t="shared" si="19"/>
        <v>-3.1734444110447888</v>
      </c>
      <c r="AN14" s="56">
        <f t="shared" si="20"/>
        <v>2.7938795082118735</v>
      </c>
      <c r="AO14" s="57">
        <f t="shared" si="21"/>
        <v>0.44099959909127356</v>
      </c>
      <c r="AP14" s="63">
        <f t="shared" si="22"/>
        <v>54.669961984960246</v>
      </c>
    </row>
    <row r="15" spans="1:69" ht="30" customHeight="1" x14ac:dyDescent="0.3">
      <c r="A15" s="43">
        <v>9</v>
      </c>
      <c r="B15" s="39" t="s">
        <v>36</v>
      </c>
      <c r="C15" s="1">
        <v>19666</v>
      </c>
      <c r="D15" s="2">
        <v>67930</v>
      </c>
      <c r="E15" s="2">
        <v>14680</v>
      </c>
      <c r="F15" s="2">
        <v>95079.37000000001</v>
      </c>
      <c r="G15" s="2">
        <v>14972</v>
      </c>
      <c r="H15" s="2">
        <v>97883.41</v>
      </c>
      <c r="I15" s="56">
        <f t="shared" si="1"/>
        <v>-23.868605715447984</v>
      </c>
      <c r="J15" s="56">
        <f t="shared" si="2"/>
        <v>44.094523774473728</v>
      </c>
      <c r="K15" s="57">
        <f t="shared" si="3"/>
        <v>1.9891008174386919</v>
      </c>
      <c r="L15" s="58">
        <f t="shared" si="4"/>
        <v>2.9491571094760025</v>
      </c>
      <c r="M15" s="12">
        <v>1754</v>
      </c>
      <c r="N15" s="2">
        <v>63272</v>
      </c>
      <c r="O15" s="2">
        <v>1943</v>
      </c>
      <c r="P15" s="2">
        <v>32453.600000000002</v>
      </c>
      <c r="Q15" s="2">
        <v>1844</v>
      </c>
      <c r="R15" s="2">
        <v>31013.599999999999</v>
      </c>
      <c r="S15" s="56">
        <f t="shared" si="5"/>
        <v>5.131128848346636</v>
      </c>
      <c r="T15" s="56">
        <f t="shared" si="6"/>
        <v>-50.983689467695037</v>
      </c>
      <c r="U15" s="59">
        <f t="shared" si="7"/>
        <v>-5.0952135872362323</v>
      </c>
      <c r="V15" s="60">
        <f t="shared" si="8"/>
        <v>-4.4371040500899861</v>
      </c>
      <c r="W15" s="1">
        <v>91</v>
      </c>
      <c r="X15" s="2">
        <v>17009</v>
      </c>
      <c r="Y15" s="2">
        <v>1157</v>
      </c>
      <c r="Z15" s="2">
        <v>24697.03</v>
      </c>
      <c r="AA15" s="2">
        <v>1138</v>
      </c>
      <c r="AB15" s="2">
        <v>23797</v>
      </c>
      <c r="AC15" s="56">
        <f t="shared" si="9"/>
        <v>1150.5494505494505</v>
      </c>
      <c r="AD15" s="56">
        <f t="shared" si="10"/>
        <v>39.908283849726615</v>
      </c>
      <c r="AE15" s="59">
        <f t="shared" si="11"/>
        <v>-1.6421780466724287</v>
      </c>
      <c r="AF15" s="61">
        <f t="shared" si="12"/>
        <v>-3.6442843532197955</v>
      </c>
      <c r="AG15" s="27">
        <f t="shared" si="13"/>
        <v>21511</v>
      </c>
      <c r="AH15" s="27">
        <f t="shared" si="14"/>
        <v>148211</v>
      </c>
      <c r="AI15" s="2">
        <f t="shared" si="15"/>
        <v>17780</v>
      </c>
      <c r="AJ15" s="2">
        <f t="shared" si="16"/>
        <v>152230</v>
      </c>
      <c r="AK15" s="6">
        <f t="shared" si="17"/>
        <v>17954</v>
      </c>
      <c r="AL15" s="6">
        <f t="shared" si="18"/>
        <v>152694.01</v>
      </c>
      <c r="AM15" s="56">
        <f t="shared" si="19"/>
        <v>-16.535725907675143</v>
      </c>
      <c r="AN15" s="56">
        <f t="shared" si="20"/>
        <v>3.0247485004486907</v>
      </c>
      <c r="AO15" s="57">
        <f t="shared" si="21"/>
        <v>0.97862767154105745</v>
      </c>
      <c r="AP15" s="63">
        <f t="shared" si="22"/>
        <v>0.3048085134336263</v>
      </c>
    </row>
    <row r="16" spans="1:69" ht="30" customHeight="1" x14ac:dyDescent="0.3">
      <c r="A16" s="43">
        <v>10</v>
      </c>
      <c r="B16" s="39" t="s">
        <v>37</v>
      </c>
      <c r="C16" s="1">
        <v>16387</v>
      </c>
      <c r="D16" s="2">
        <v>157208</v>
      </c>
      <c r="E16" s="2">
        <v>16529</v>
      </c>
      <c r="F16" s="2">
        <v>149185</v>
      </c>
      <c r="G16" s="2">
        <v>16529</v>
      </c>
      <c r="H16" s="2">
        <v>149483</v>
      </c>
      <c r="I16" s="56">
        <f t="shared" si="1"/>
        <v>0.8665405504363215</v>
      </c>
      <c r="J16" s="56">
        <f t="shared" si="2"/>
        <v>-4.9138720675792582</v>
      </c>
      <c r="K16" s="57">
        <f t="shared" si="3"/>
        <v>0</v>
      </c>
      <c r="L16" s="58">
        <f t="shared" si="4"/>
        <v>0.19975198578945608</v>
      </c>
      <c r="M16" s="12">
        <v>2089</v>
      </c>
      <c r="N16" s="2">
        <v>123670</v>
      </c>
      <c r="O16" s="2">
        <v>2088</v>
      </c>
      <c r="P16" s="2">
        <v>126269</v>
      </c>
      <c r="Q16" s="2">
        <v>2088</v>
      </c>
      <c r="R16" s="2">
        <v>126521</v>
      </c>
      <c r="S16" s="56">
        <f t="shared" si="5"/>
        <v>-4.7869794159885112E-2</v>
      </c>
      <c r="T16" s="56">
        <f t="shared" si="6"/>
        <v>2.3053286973396943</v>
      </c>
      <c r="U16" s="59">
        <f t="shared" si="7"/>
        <v>0</v>
      </c>
      <c r="V16" s="60">
        <f t="shared" si="8"/>
        <v>0.19957392550824035</v>
      </c>
      <c r="W16" s="1">
        <v>61</v>
      </c>
      <c r="X16" s="2">
        <v>13452</v>
      </c>
      <c r="Y16" s="2">
        <v>61</v>
      </c>
      <c r="Z16" s="2">
        <v>14414</v>
      </c>
      <c r="AA16" s="2">
        <v>61</v>
      </c>
      <c r="AB16" s="2">
        <v>14442</v>
      </c>
      <c r="AC16" s="56">
        <f t="shared" si="9"/>
        <v>0</v>
      </c>
      <c r="AD16" s="56">
        <f t="shared" si="10"/>
        <v>7.3595004460303297</v>
      </c>
      <c r="AE16" s="59">
        <f t="shared" si="11"/>
        <v>0</v>
      </c>
      <c r="AF16" s="61">
        <f t="shared" si="12"/>
        <v>0.19425558484806441</v>
      </c>
      <c r="AG16" s="27">
        <f t="shared" si="13"/>
        <v>18537</v>
      </c>
      <c r="AH16" s="27">
        <f t="shared" si="14"/>
        <v>294330</v>
      </c>
      <c r="AI16" s="2">
        <f t="shared" si="15"/>
        <v>18678</v>
      </c>
      <c r="AJ16" s="2">
        <f t="shared" si="16"/>
        <v>289868</v>
      </c>
      <c r="AK16" s="6">
        <f t="shared" si="17"/>
        <v>18678</v>
      </c>
      <c r="AL16" s="6">
        <f t="shared" si="18"/>
        <v>290446</v>
      </c>
      <c r="AM16" s="56">
        <f t="shared" si="19"/>
        <v>0.76064088040135946</v>
      </c>
      <c r="AN16" s="56">
        <f t="shared" si="20"/>
        <v>-1.3196072435701425</v>
      </c>
      <c r="AO16" s="57">
        <f t="shared" si="21"/>
        <v>0</v>
      </c>
      <c r="AP16" s="63">
        <f t="shared" si="22"/>
        <v>0.19940110671064071</v>
      </c>
    </row>
    <row r="17" spans="1:69" ht="30" customHeight="1" x14ac:dyDescent="0.3">
      <c r="A17" s="43">
        <v>11</v>
      </c>
      <c r="B17" s="39" t="s">
        <v>38</v>
      </c>
      <c r="C17" s="1">
        <v>56878</v>
      </c>
      <c r="D17" s="2">
        <v>130619</v>
      </c>
      <c r="E17" s="2">
        <v>46000</v>
      </c>
      <c r="F17" s="2">
        <v>328602.36301819998</v>
      </c>
      <c r="G17" s="2">
        <v>44397</v>
      </c>
      <c r="H17" s="2">
        <v>259651.41065390009</v>
      </c>
      <c r="I17" s="56">
        <f t="shared" si="1"/>
        <v>-21.943457927493935</v>
      </c>
      <c r="J17" s="56">
        <f t="shared" si="2"/>
        <v>98.785330353088057</v>
      </c>
      <c r="K17" s="57">
        <f t="shared" si="3"/>
        <v>-3.4847826086956522</v>
      </c>
      <c r="L17" s="58">
        <f t="shared" si="4"/>
        <v>-20.983096935453556</v>
      </c>
      <c r="M17" s="12">
        <v>6842</v>
      </c>
      <c r="N17" s="2">
        <v>270605</v>
      </c>
      <c r="O17" s="2">
        <v>448</v>
      </c>
      <c r="P17" s="2">
        <v>125676.84346819999</v>
      </c>
      <c r="Q17" s="2">
        <v>804</v>
      </c>
      <c r="R17" s="2">
        <v>171474.94624299998</v>
      </c>
      <c r="S17" s="56">
        <f t="shared" si="5"/>
        <v>-88.249049985384389</v>
      </c>
      <c r="T17" s="56">
        <f t="shared" si="6"/>
        <v>-36.632750228931478</v>
      </c>
      <c r="U17" s="59">
        <f t="shared" si="7"/>
        <v>79.464285714285708</v>
      </c>
      <c r="V17" s="60">
        <f t="shared" si="8"/>
        <v>36.441162517252657</v>
      </c>
      <c r="W17" s="1">
        <v>60</v>
      </c>
      <c r="X17" s="2">
        <v>30247</v>
      </c>
      <c r="Y17" s="2">
        <v>17</v>
      </c>
      <c r="Z17" s="2">
        <v>26612.603500000001</v>
      </c>
      <c r="AA17" s="2">
        <v>81</v>
      </c>
      <c r="AB17" s="2">
        <v>103915.42489499999</v>
      </c>
      <c r="AC17" s="56">
        <f t="shared" si="9"/>
        <v>35</v>
      </c>
      <c r="AD17" s="56">
        <f t="shared" si="10"/>
        <v>243.55613745164808</v>
      </c>
      <c r="AE17" s="59">
        <f t="shared" si="11"/>
        <v>376.47058823529409</v>
      </c>
      <c r="AF17" s="61">
        <f t="shared" si="12"/>
        <v>290.47447911287594</v>
      </c>
      <c r="AG17" s="27">
        <f t="shared" si="13"/>
        <v>63780</v>
      </c>
      <c r="AH17" s="27">
        <f t="shared" si="14"/>
        <v>431471</v>
      </c>
      <c r="AI17" s="2">
        <f t="shared" si="15"/>
        <v>46465</v>
      </c>
      <c r="AJ17" s="2">
        <f t="shared" si="16"/>
        <v>480891.80998640001</v>
      </c>
      <c r="AK17" s="6">
        <f t="shared" si="17"/>
        <v>45282</v>
      </c>
      <c r="AL17" s="6">
        <f t="shared" si="18"/>
        <v>535041.78179190005</v>
      </c>
      <c r="AM17" s="56">
        <f t="shared" si="19"/>
        <v>-29.002822201317031</v>
      </c>
      <c r="AN17" s="56">
        <f t="shared" si="20"/>
        <v>24.004111931485557</v>
      </c>
      <c r="AO17" s="57">
        <f t="shared" si="21"/>
        <v>-2.5460023673732919</v>
      </c>
      <c r="AP17" s="63">
        <f t="shared" si="22"/>
        <v>11.26032314982271</v>
      </c>
    </row>
    <row r="18" spans="1:69" ht="30" customHeight="1" thickBot="1" x14ac:dyDescent="0.35">
      <c r="A18" s="41">
        <v>12</v>
      </c>
      <c r="B18" s="40" t="s">
        <v>39</v>
      </c>
      <c r="C18" s="28">
        <v>23537</v>
      </c>
      <c r="D18" s="29">
        <v>99354</v>
      </c>
      <c r="E18" s="29">
        <v>34415</v>
      </c>
      <c r="F18" s="29">
        <v>154765</v>
      </c>
      <c r="G18" s="29">
        <v>27408</v>
      </c>
      <c r="H18" s="29">
        <v>155561.8095687</v>
      </c>
      <c r="I18" s="64">
        <f t="shared" si="1"/>
        <v>16.446446021158177</v>
      </c>
      <c r="J18" s="64">
        <f t="shared" si="2"/>
        <v>56.573272911709651</v>
      </c>
      <c r="K18" s="65">
        <f t="shared" si="3"/>
        <v>-20.360308005230277</v>
      </c>
      <c r="L18" s="66">
        <f t="shared" si="4"/>
        <v>0.51485127044228496</v>
      </c>
      <c r="M18" s="30">
        <v>4870</v>
      </c>
      <c r="N18" s="29">
        <v>111133</v>
      </c>
      <c r="O18" s="29">
        <v>3165</v>
      </c>
      <c r="P18" s="29">
        <v>111915</v>
      </c>
      <c r="Q18" s="29">
        <v>2348</v>
      </c>
      <c r="R18" s="29">
        <v>106776.13397289999</v>
      </c>
      <c r="S18" s="64">
        <f t="shared" si="5"/>
        <v>-51.786447638603697</v>
      </c>
      <c r="T18" s="64">
        <f t="shared" si="6"/>
        <v>-3.9204071041904847</v>
      </c>
      <c r="U18" s="67">
        <f t="shared" si="7"/>
        <v>-25.813586097946288</v>
      </c>
      <c r="V18" s="68">
        <f t="shared" si="8"/>
        <v>-4.5917580548630754</v>
      </c>
      <c r="W18" s="28">
        <v>3710</v>
      </c>
      <c r="X18" s="29">
        <v>48502</v>
      </c>
      <c r="Y18" s="29">
        <v>499</v>
      </c>
      <c r="Z18" s="29">
        <v>47265</v>
      </c>
      <c r="AA18" s="29">
        <v>423</v>
      </c>
      <c r="AB18" s="29">
        <v>37523</v>
      </c>
      <c r="AC18" s="64">
        <f t="shared" si="9"/>
        <v>-88.598382749326149</v>
      </c>
      <c r="AD18" s="64">
        <f t="shared" si="10"/>
        <v>-22.636179951342214</v>
      </c>
      <c r="AE18" s="67">
        <f t="shared" si="11"/>
        <v>-15.230460921843688</v>
      </c>
      <c r="AF18" s="69">
        <f t="shared" si="12"/>
        <v>-20.611446101766635</v>
      </c>
      <c r="AG18" s="27">
        <f t="shared" si="13"/>
        <v>32117</v>
      </c>
      <c r="AH18" s="27">
        <f t="shared" si="14"/>
        <v>258989</v>
      </c>
      <c r="AI18" s="29">
        <f t="shared" si="15"/>
        <v>38079</v>
      </c>
      <c r="AJ18" s="29">
        <f t="shared" si="16"/>
        <v>313945</v>
      </c>
      <c r="AK18" s="6">
        <f t="shared" si="17"/>
        <v>30179</v>
      </c>
      <c r="AL18" s="6">
        <f t="shared" si="18"/>
        <v>299860.94354160002</v>
      </c>
      <c r="AM18" s="64">
        <f t="shared" si="19"/>
        <v>-6.0341875019460094</v>
      </c>
      <c r="AN18" s="64">
        <f t="shared" si="20"/>
        <v>15.781343432192108</v>
      </c>
      <c r="AO18" s="65">
        <f t="shared" si="21"/>
        <v>-20.746343128758635</v>
      </c>
      <c r="AP18" s="70">
        <f t="shared" si="22"/>
        <v>-4.4861540901750239</v>
      </c>
    </row>
    <row r="19" spans="1:69" s="16" customFormat="1" ht="30" customHeight="1" thickBot="1" x14ac:dyDescent="0.35">
      <c r="A19" s="46"/>
      <c r="B19" s="31" t="s">
        <v>23</v>
      </c>
      <c r="C19" s="32">
        <v>433376.36660000001</v>
      </c>
      <c r="D19" s="33">
        <v>1535271.9421999999</v>
      </c>
      <c r="E19" s="33">
        <f>E18+E17+E16+E15+E14+E13+E12+E11+E10+E9+E8+E7</f>
        <v>433006</v>
      </c>
      <c r="F19" s="33">
        <f>F18+F17+F16+F15+F14+F13+F12+F11+F10+F9+F8+F7</f>
        <v>1793462.3121343001</v>
      </c>
      <c r="G19" s="33">
        <v>414629.51858255785</v>
      </c>
      <c r="H19" s="33">
        <v>1728455.1682280204</v>
      </c>
      <c r="I19" s="71">
        <f t="shared" si="1"/>
        <v>-4.3257661151479496</v>
      </c>
      <c r="J19" s="71">
        <f t="shared" si="2"/>
        <v>12.582997234430962</v>
      </c>
      <c r="K19" s="72">
        <f t="shared" si="3"/>
        <v>-4.2439322821028229</v>
      </c>
      <c r="L19" s="73">
        <f t="shared" si="4"/>
        <v>-3.6246729840070242</v>
      </c>
      <c r="M19" s="34">
        <v>50924.4035</v>
      </c>
      <c r="N19" s="33">
        <v>1325463.2971000001</v>
      </c>
      <c r="O19" s="33">
        <v>28394</v>
      </c>
      <c r="P19" s="33">
        <v>1133382.6966489998</v>
      </c>
      <c r="Q19" s="33">
        <v>28431.00741648459</v>
      </c>
      <c r="R19" s="33">
        <v>1153561.0526415631</v>
      </c>
      <c r="S19" s="71">
        <f t="shared" si="5"/>
        <v>-44.170170954511839</v>
      </c>
      <c r="T19" s="71">
        <f t="shared" si="6"/>
        <v>-12.969219504949276</v>
      </c>
      <c r="U19" s="74">
        <f t="shared" si="7"/>
        <v>0.13033534015844919</v>
      </c>
      <c r="V19" s="75">
        <f t="shared" si="8"/>
        <v>1.7803656304462172</v>
      </c>
      <c r="W19" s="32">
        <v>6015</v>
      </c>
      <c r="X19" s="33">
        <v>355233</v>
      </c>
      <c r="Y19" s="33">
        <v>3359</v>
      </c>
      <c r="Z19" s="33">
        <v>393309.26632589998</v>
      </c>
      <c r="AA19" s="33">
        <v>3697</v>
      </c>
      <c r="AB19" s="33">
        <v>500958.69149609999</v>
      </c>
      <c r="AC19" s="71">
        <f t="shared" si="9"/>
        <v>-38.536990856192851</v>
      </c>
      <c r="AD19" s="71">
        <f t="shared" si="10"/>
        <v>41.022565892273519</v>
      </c>
      <c r="AE19" s="74">
        <f t="shared" si="11"/>
        <v>10.062518606728194</v>
      </c>
      <c r="AF19" s="76">
        <f t="shared" si="12"/>
        <v>27.370172631783511</v>
      </c>
      <c r="AG19" s="27">
        <f t="shared" si="13"/>
        <v>490315.77010000002</v>
      </c>
      <c r="AH19" s="27">
        <f t="shared" si="14"/>
        <v>3215968.2393</v>
      </c>
      <c r="AI19" s="33">
        <f t="shared" ref="AI19:AJ19" si="23">E19+O19+Y19</f>
        <v>464759</v>
      </c>
      <c r="AJ19" s="33">
        <f t="shared" si="23"/>
        <v>3320154.2751091998</v>
      </c>
      <c r="AK19" s="33">
        <f t="shared" si="17"/>
        <v>446757.52599904244</v>
      </c>
      <c r="AL19" s="33">
        <f t="shared" si="18"/>
        <v>3382974.9123656834</v>
      </c>
      <c r="AM19" s="71">
        <f t="shared" si="19"/>
        <v>-8.8837126515579676</v>
      </c>
      <c r="AN19" s="71">
        <f t="shared" si="20"/>
        <v>5.1930448511529654</v>
      </c>
      <c r="AO19" s="72">
        <f t="shared" si="21"/>
        <v>-3.8732921795936308</v>
      </c>
      <c r="AP19" s="73">
        <f t="shared" si="22"/>
        <v>1.8920999463019643</v>
      </c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</row>
    <row r="20" spans="1:69" ht="30" customHeight="1" x14ac:dyDescent="0.3">
      <c r="A20" s="42">
        <v>13</v>
      </c>
      <c r="B20" s="38" t="s">
        <v>5</v>
      </c>
      <c r="C20" s="5">
        <v>4825</v>
      </c>
      <c r="D20" s="6">
        <v>39002</v>
      </c>
      <c r="E20" s="6">
        <v>5152</v>
      </c>
      <c r="F20" s="6">
        <v>34428.567679899919</v>
      </c>
      <c r="G20" s="6">
        <v>5152</v>
      </c>
      <c r="H20" s="6">
        <v>34428.567679899919</v>
      </c>
      <c r="I20" s="56">
        <f t="shared" si="1"/>
        <v>6.7772020725388602</v>
      </c>
      <c r="J20" s="56">
        <f t="shared" si="2"/>
        <v>-11.726148197784935</v>
      </c>
      <c r="K20" s="57">
        <f t="shared" si="3"/>
        <v>0</v>
      </c>
      <c r="L20" s="58">
        <f t="shared" si="4"/>
        <v>0</v>
      </c>
      <c r="M20" s="27">
        <v>390</v>
      </c>
      <c r="N20" s="6">
        <v>7772</v>
      </c>
      <c r="O20" s="6">
        <v>363</v>
      </c>
      <c r="P20" s="6">
        <v>5913.4480077000035</v>
      </c>
      <c r="Q20" s="6">
        <v>363</v>
      </c>
      <c r="R20" s="6">
        <v>5913.4480077000035</v>
      </c>
      <c r="S20" s="56">
        <f t="shared" si="5"/>
        <v>-6.9230769230769234</v>
      </c>
      <c r="T20" s="56">
        <f t="shared" si="6"/>
        <v>-23.913432736747254</v>
      </c>
      <c r="U20" s="59">
        <f t="shared" si="7"/>
        <v>0</v>
      </c>
      <c r="V20" s="60">
        <f t="shared" si="8"/>
        <v>0</v>
      </c>
      <c r="W20" s="5">
        <v>22</v>
      </c>
      <c r="X20" s="6">
        <v>3518</v>
      </c>
      <c r="Y20" s="6">
        <v>22</v>
      </c>
      <c r="Z20" s="6">
        <v>3465.8331038000006</v>
      </c>
      <c r="AA20" s="6">
        <v>22</v>
      </c>
      <c r="AB20" s="6">
        <v>3465.8331038000006</v>
      </c>
      <c r="AC20" s="56">
        <f t="shared" si="9"/>
        <v>0</v>
      </c>
      <c r="AD20" s="56">
        <f t="shared" si="10"/>
        <v>-1.4828566287663281</v>
      </c>
      <c r="AE20" s="59">
        <f t="shared" si="11"/>
        <v>0</v>
      </c>
      <c r="AF20" s="61">
        <f t="shared" si="12"/>
        <v>0</v>
      </c>
      <c r="AG20" s="27">
        <f t="shared" si="13"/>
        <v>5237</v>
      </c>
      <c r="AH20" s="27">
        <f t="shared" si="14"/>
        <v>50292</v>
      </c>
      <c r="AI20" s="6">
        <f t="shared" ref="AI20:AI34" si="24">E20+O20+Y20</f>
        <v>5537</v>
      </c>
      <c r="AJ20" s="6">
        <f t="shared" ref="AJ20:AJ34" si="25">F20+P20+Z20</f>
        <v>43807.848791399927</v>
      </c>
      <c r="AK20" s="6">
        <f t="shared" si="17"/>
        <v>5537</v>
      </c>
      <c r="AL20" s="6">
        <f t="shared" si="18"/>
        <v>43807.848791399927</v>
      </c>
      <c r="AM20" s="56">
        <f t="shared" si="19"/>
        <v>5.7284704983769332</v>
      </c>
      <c r="AN20" s="56">
        <f t="shared" si="20"/>
        <v>-12.893007254831929</v>
      </c>
      <c r="AO20" s="57">
        <f t="shared" si="21"/>
        <v>0</v>
      </c>
      <c r="AP20" s="62">
        <f t="shared" si="22"/>
        <v>0</v>
      </c>
    </row>
    <row r="21" spans="1:69" ht="30" customHeight="1" x14ac:dyDescent="0.3">
      <c r="A21" s="43">
        <v>14</v>
      </c>
      <c r="B21" s="39" t="s">
        <v>9</v>
      </c>
      <c r="C21" s="1">
        <v>2115</v>
      </c>
      <c r="D21" s="2">
        <v>11500</v>
      </c>
      <c r="E21" s="2">
        <v>3058</v>
      </c>
      <c r="F21" s="2">
        <v>12405.092284699998</v>
      </c>
      <c r="G21" s="2">
        <v>2280</v>
      </c>
      <c r="H21" s="2">
        <v>12666.366748300003</v>
      </c>
      <c r="I21" s="56">
        <f t="shared" si="1"/>
        <v>7.8014184397163122</v>
      </c>
      <c r="J21" s="56">
        <f t="shared" si="2"/>
        <v>10.142319550434806</v>
      </c>
      <c r="K21" s="57">
        <f t="shared" si="3"/>
        <v>-25.441465009810333</v>
      </c>
      <c r="L21" s="58">
        <f t="shared" si="4"/>
        <v>2.1061871818741</v>
      </c>
      <c r="M21" s="12">
        <v>178</v>
      </c>
      <c r="N21" s="2">
        <v>4489</v>
      </c>
      <c r="O21" s="2">
        <v>167</v>
      </c>
      <c r="P21" s="2">
        <v>4278.2711314000007</v>
      </c>
      <c r="Q21" s="2">
        <v>163</v>
      </c>
      <c r="R21" s="2">
        <v>4423.0008223000004</v>
      </c>
      <c r="S21" s="56">
        <f t="shared" si="5"/>
        <v>-8.4269662921348321</v>
      </c>
      <c r="T21" s="56">
        <f t="shared" si="6"/>
        <v>-1.4702423190019953</v>
      </c>
      <c r="U21" s="59">
        <f t="shared" si="7"/>
        <v>-2.3952095808383236</v>
      </c>
      <c r="V21" s="60">
        <f t="shared" si="8"/>
        <v>3.3829013275425361</v>
      </c>
      <c r="W21" s="1">
        <v>8</v>
      </c>
      <c r="X21" s="2">
        <v>499</v>
      </c>
      <c r="Y21" s="2">
        <v>7</v>
      </c>
      <c r="Z21" s="2">
        <v>509.45673290000002</v>
      </c>
      <c r="AA21" s="2">
        <v>6</v>
      </c>
      <c r="AB21" s="2">
        <v>543.52863000000002</v>
      </c>
      <c r="AC21" s="56">
        <f t="shared" si="9"/>
        <v>-25</v>
      </c>
      <c r="AD21" s="56">
        <f t="shared" si="10"/>
        <v>8.9235731462925898</v>
      </c>
      <c r="AE21" s="59">
        <f t="shared" si="11"/>
        <v>-14.285714285714285</v>
      </c>
      <c r="AF21" s="61">
        <f t="shared" si="12"/>
        <v>6.6878882738581629</v>
      </c>
      <c r="AG21" s="27">
        <f t="shared" si="13"/>
        <v>2301</v>
      </c>
      <c r="AH21" s="27">
        <f t="shared" si="14"/>
        <v>16488</v>
      </c>
      <c r="AI21" s="2">
        <f t="shared" si="24"/>
        <v>3232</v>
      </c>
      <c r="AJ21" s="2">
        <f t="shared" si="25"/>
        <v>17192.820148999999</v>
      </c>
      <c r="AK21" s="6">
        <f t="shared" si="17"/>
        <v>2449</v>
      </c>
      <c r="AL21" s="6">
        <f t="shared" si="18"/>
        <v>17632.896200600004</v>
      </c>
      <c r="AM21" s="56">
        <f t="shared" si="19"/>
        <v>6.4319860930030419</v>
      </c>
      <c r="AN21" s="56">
        <f t="shared" si="20"/>
        <v>6.9438148993207411</v>
      </c>
      <c r="AO21" s="57">
        <f t="shared" si="21"/>
        <v>-24.22648514851485</v>
      </c>
      <c r="AP21" s="63">
        <f t="shared" si="22"/>
        <v>2.5596501783077228</v>
      </c>
    </row>
    <row r="22" spans="1:69" ht="30" customHeight="1" x14ac:dyDescent="0.3">
      <c r="A22" s="43">
        <v>15</v>
      </c>
      <c r="B22" s="39" t="s">
        <v>3</v>
      </c>
      <c r="C22" s="1">
        <v>172208</v>
      </c>
      <c r="D22" s="2">
        <v>252531</v>
      </c>
      <c r="E22" s="2">
        <v>5415</v>
      </c>
      <c r="F22" s="2">
        <v>167911.58802432625</v>
      </c>
      <c r="G22" s="2">
        <v>21881</v>
      </c>
      <c r="H22" s="2">
        <v>425780.76588404854</v>
      </c>
      <c r="I22" s="56">
        <f t="shared" si="1"/>
        <v>-87.293853944067635</v>
      </c>
      <c r="J22" s="56">
        <f t="shared" si="2"/>
        <v>68.605345832412084</v>
      </c>
      <c r="K22" s="57">
        <f t="shared" si="3"/>
        <v>304.08125577100645</v>
      </c>
      <c r="L22" s="58">
        <f t="shared" si="4"/>
        <v>153.57437857258748</v>
      </c>
      <c r="M22" s="12">
        <v>17315</v>
      </c>
      <c r="N22" s="2">
        <v>585181</v>
      </c>
      <c r="O22" s="2">
        <v>4361</v>
      </c>
      <c r="P22" s="2">
        <v>317442.34409764939</v>
      </c>
      <c r="Q22" s="2">
        <v>19923</v>
      </c>
      <c r="R22" s="2">
        <v>741539.45026178192</v>
      </c>
      <c r="S22" s="56">
        <f t="shared" si="5"/>
        <v>15.062084897487725</v>
      </c>
      <c r="T22" s="56">
        <f t="shared" si="6"/>
        <v>26.719673103156445</v>
      </c>
      <c r="U22" s="59">
        <f t="shared" si="7"/>
        <v>356.84476037606055</v>
      </c>
      <c r="V22" s="60">
        <f t="shared" si="8"/>
        <v>133.59815224703442</v>
      </c>
      <c r="W22" s="1">
        <v>4579</v>
      </c>
      <c r="X22" s="2">
        <v>320906</v>
      </c>
      <c r="Y22" s="2">
        <v>1583</v>
      </c>
      <c r="Z22" s="2">
        <v>281455.62026100012</v>
      </c>
      <c r="AA22" s="2">
        <v>3837</v>
      </c>
      <c r="AB22" s="2">
        <v>388060.5074459</v>
      </c>
      <c r="AC22" s="56">
        <f t="shared" si="9"/>
        <v>-16.204411443546626</v>
      </c>
      <c r="AD22" s="56">
        <f t="shared" si="10"/>
        <v>20.926535323708499</v>
      </c>
      <c r="AE22" s="59">
        <f t="shared" si="11"/>
        <v>142.38787113076435</v>
      </c>
      <c r="AF22" s="61">
        <f t="shared" si="12"/>
        <v>37.876268765229412</v>
      </c>
      <c r="AG22" s="27">
        <f t="shared" si="13"/>
        <v>194102</v>
      </c>
      <c r="AH22" s="27">
        <f t="shared" si="14"/>
        <v>1158618</v>
      </c>
      <c r="AI22" s="2">
        <f t="shared" si="24"/>
        <v>11359</v>
      </c>
      <c r="AJ22" s="2">
        <f t="shared" si="25"/>
        <v>766809.55238297582</v>
      </c>
      <c r="AK22" s="6">
        <f t="shared" si="17"/>
        <v>45641</v>
      </c>
      <c r="AL22" s="6">
        <f t="shared" si="18"/>
        <v>1555380.7235917305</v>
      </c>
      <c r="AM22" s="56">
        <f t="shared" si="19"/>
        <v>-76.486074332052226</v>
      </c>
      <c r="AN22" s="56">
        <f t="shared" si="20"/>
        <v>34.244481234689125</v>
      </c>
      <c r="AO22" s="57">
        <f t="shared" si="21"/>
        <v>301.8047363324236</v>
      </c>
      <c r="AP22" s="63">
        <f t="shared" si="22"/>
        <v>102.83794310571007</v>
      </c>
    </row>
    <row r="23" spans="1:69" ht="30" customHeight="1" x14ac:dyDescent="0.3">
      <c r="A23" s="43">
        <v>16</v>
      </c>
      <c r="B23" s="39" t="s">
        <v>4</v>
      </c>
      <c r="C23" s="1">
        <v>24922</v>
      </c>
      <c r="D23" s="2">
        <v>277722</v>
      </c>
      <c r="E23" s="2">
        <v>21302</v>
      </c>
      <c r="F23" s="2">
        <v>235266.41721479999</v>
      </c>
      <c r="G23" s="2">
        <v>4969</v>
      </c>
      <c r="H23" s="2">
        <v>132879.04261959999</v>
      </c>
      <c r="I23" s="56">
        <f t="shared" si="1"/>
        <v>-80.061792793515778</v>
      </c>
      <c r="J23" s="56">
        <f t="shared" si="2"/>
        <v>-52.153937167527239</v>
      </c>
      <c r="K23" s="57">
        <f t="shared" si="3"/>
        <v>-76.673551779175668</v>
      </c>
      <c r="L23" s="58">
        <f t="shared" si="4"/>
        <v>-43.51975764637907</v>
      </c>
      <c r="M23" s="12">
        <v>6713</v>
      </c>
      <c r="N23" s="2">
        <v>213958</v>
      </c>
      <c r="O23" s="2">
        <v>6180</v>
      </c>
      <c r="P23" s="2">
        <v>205913.6931336</v>
      </c>
      <c r="Q23" s="2">
        <v>2597</v>
      </c>
      <c r="R23" s="2">
        <v>151837.2701128</v>
      </c>
      <c r="S23" s="56">
        <f t="shared" si="5"/>
        <v>-61.313868613138688</v>
      </c>
      <c r="T23" s="56">
        <f t="shared" si="6"/>
        <v>-29.034076728703763</v>
      </c>
      <c r="U23" s="59">
        <f t="shared" si="7"/>
        <v>-57.977346278317157</v>
      </c>
      <c r="V23" s="60">
        <f t="shared" si="8"/>
        <v>-26.261693526964415</v>
      </c>
      <c r="W23" s="1">
        <v>713</v>
      </c>
      <c r="X23" s="2">
        <v>40619</v>
      </c>
      <c r="Y23" s="2">
        <v>778</v>
      </c>
      <c r="Z23" s="2">
        <v>50119.391103700007</v>
      </c>
      <c r="AA23" s="2">
        <v>548</v>
      </c>
      <c r="AB23" s="2">
        <v>51305.606898999991</v>
      </c>
      <c r="AC23" s="56">
        <f t="shared" si="9"/>
        <v>-23.14165497896213</v>
      </c>
      <c r="AD23" s="56">
        <f t="shared" si="10"/>
        <v>26.309379598217564</v>
      </c>
      <c r="AE23" s="59">
        <f t="shared" si="11"/>
        <v>-29.562982005141386</v>
      </c>
      <c r="AF23" s="61">
        <f t="shared" si="12"/>
        <v>2.3667801407356146</v>
      </c>
      <c r="AG23" s="27">
        <f t="shared" si="13"/>
        <v>32348</v>
      </c>
      <c r="AH23" s="27">
        <f t="shared" si="14"/>
        <v>532299</v>
      </c>
      <c r="AI23" s="2">
        <f t="shared" si="24"/>
        <v>28260</v>
      </c>
      <c r="AJ23" s="2">
        <f t="shared" si="25"/>
        <v>491299.5014521</v>
      </c>
      <c r="AK23" s="6">
        <f t="shared" si="17"/>
        <v>8114</v>
      </c>
      <c r="AL23" s="6">
        <f t="shared" si="18"/>
        <v>336021.91963140003</v>
      </c>
      <c r="AM23" s="56">
        <f t="shared" si="19"/>
        <v>-74.916532706813399</v>
      </c>
      <c r="AN23" s="56">
        <f t="shared" si="20"/>
        <v>-36.873464043441743</v>
      </c>
      <c r="AO23" s="57">
        <f t="shared" si="21"/>
        <v>-71.288039631988681</v>
      </c>
      <c r="AP23" s="63">
        <f t="shared" si="22"/>
        <v>-31.605483287028939</v>
      </c>
    </row>
    <row r="24" spans="1:69" ht="30" customHeight="1" x14ac:dyDescent="0.3">
      <c r="A24" s="43">
        <v>17</v>
      </c>
      <c r="B24" s="39" t="s">
        <v>8</v>
      </c>
      <c r="C24" s="1">
        <v>1775</v>
      </c>
      <c r="D24" s="2">
        <v>33754</v>
      </c>
      <c r="E24" s="2">
        <v>4400</v>
      </c>
      <c r="F24" s="2">
        <v>53786.811917848325</v>
      </c>
      <c r="G24" s="2">
        <v>4494</v>
      </c>
      <c r="H24" s="2">
        <v>51730.301522054207</v>
      </c>
      <c r="I24" s="56">
        <f t="shared" si="1"/>
        <v>153.18309859154931</v>
      </c>
      <c r="J24" s="56">
        <f t="shared" si="2"/>
        <v>53.25680370342539</v>
      </c>
      <c r="K24" s="57">
        <f t="shared" si="3"/>
        <v>2.1363636363636362</v>
      </c>
      <c r="L24" s="58">
        <f t="shared" si="4"/>
        <v>-3.8234472772529138</v>
      </c>
      <c r="M24" s="12">
        <v>6182</v>
      </c>
      <c r="N24" s="2">
        <v>95337</v>
      </c>
      <c r="O24" s="2">
        <v>1850</v>
      </c>
      <c r="P24" s="2">
        <v>60628.19079079997</v>
      </c>
      <c r="Q24" s="2">
        <v>1778</v>
      </c>
      <c r="R24" s="2">
        <v>62541.4798809969</v>
      </c>
      <c r="S24" s="56">
        <f t="shared" si="5"/>
        <v>-71.23908120349401</v>
      </c>
      <c r="T24" s="56">
        <f t="shared" si="6"/>
        <v>-34.399572169255485</v>
      </c>
      <c r="U24" s="59">
        <f t="shared" si="7"/>
        <v>-3.8918918918918917</v>
      </c>
      <c r="V24" s="60">
        <f t="shared" si="8"/>
        <v>3.1557746738622154</v>
      </c>
      <c r="W24" s="1">
        <v>631</v>
      </c>
      <c r="X24" s="2">
        <v>11165</v>
      </c>
      <c r="Y24" s="2">
        <v>384</v>
      </c>
      <c r="Z24" s="2">
        <v>26795.941437699999</v>
      </c>
      <c r="AA24" s="2">
        <v>412</v>
      </c>
      <c r="AB24" s="2">
        <v>28481.972495799997</v>
      </c>
      <c r="AC24" s="56">
        <f t="shared" si="9"/>
        <v>-34.706814580031697</v>
      </c>
      <c r="AD24" s="56">
        <f t="shared" si="10"/>
        <v>155.10051496462157</v>
      </c>
      <c r="AE24" s="59">
        <f t="shared" si="11"/>
        <v>7.291666666666667</v>
      </c>
      <c r="AF24" s="61">
        <f t="shared" si="12"/>
        <v>6.2921135352530326</v>
      </c>
      <c r="AG24" s="27">
        <f t="shared" si="13"/>
        <v>8588</v>
      </c>
      <c r="AH24" s="27">
        <f t="shared" si="14"/>
        <v>140256</v>
      </c>
      <c r="AI24" s="2">
        <f t="shared" si="24"/>
        <v>6634</v>
      </c>
      <c r="AJ24" s="2">
        <f t="shared" si="25"/>
        <v>141210.94414634831</v>
      </c>
      <c r="AK24" s="6">
        <f t="shared" si="17"/>
        <v>6684</v>
      </c>
      <c r="AL24" s="6">
        <f t="shared" si="18"/>
        <v>142753.75389885111</v>
      </c>
      <c r="AM24" s="56">
        <f t="shared" si="19"/>
        <v>-22.170470423847231</v>
      </c>
      <c r="AN24" s="56">
        <f t="shared" si="20"/>
        <v>1.7808535099041096</v>
      </c>
      <c r="AO24" s="57">
        <f t="shared" si="21"/>
        <v>0.75369309617123914</v>
      </c>
      <c r="AP24" s="63">
        <f t="shared" si="22"/>
        <v>1.0925567857572431</v>
      </c>
    </row>
    <row r="25" spans="1:69" ht="30" customHeight="1" x14ac:dyDescent="0.3">
      <c r="A25" s="43">
        <v>18</v>
      </c>
      <c r="B25" s="39" t="s">
        <v>10</v>
      </c>
      <c r="C25" s="1">
        <v>3619</v>
      </c>
      <c r="D25" s="2">
        <v>58969</v>
      </c>
      <c r="E25" s="2">
        <v>1657</v>
      </c>
      <c r="F25" s="2">
        <v>33272</v>
      </c>
      <c r="G25" s="2">
        <v>2188</v>
      </c>
      <c r="H25" s="2">
        <v>44321</v>
      </c>
      <c r="I25" s="56">
        <f t="shared" si="1"/>
        <v>-39.541309754075712</v>
      </c>
      <c r="J25" s="56">
        <f t="shared" si="2"/>
        <v>-24.840170258949616</v>
      </c>
      <c r="K25" s="57">
        <f t="shared" si="3"/>
        <v>32.045866022933012</v>
      </c>
      <c r="L25" s="58">
        <f t="shared" si="4"/>
        <v>33.208102909353208</v>
      </c>
      <c r="M25" s="12">
        <v>2039</v>
      </c>
      <c r="N25" s="2">
        <v>37687</v>
      </c>
      <c r="O25" s="2">
        <v>609</v>
      </c>
      <c r="P25" s="2">
        <v>28432</v>
      </c>
      <c r="Q25" s="2">
        <v>749</v>
      </c>
      <c r="R25" s="2">
        <v>34619</v>
      </c>
      <c r="S25" s="56">
        <f t="shared" si="5"/>
        <v>-63.266307013241786</v>
      </c>
      <c r="T25" s="56">
        <f t="shared" si="6"/>
        <v>-8.1407381855812346</v>
      </c>
      <c r="U25" s="59">
        <f t="shared" si="7"/>
        <v>22.988505747126435</v>
      </c>
      <c r="V25" s="60">
        <f t="shared" si="8"/>
        <v>21.760692177827799</v>
      </c>
      <c r="W25" s="1">
        <v>280</v>
      </c>
      <c r="X25" s="2">
        <v>7346</v>
      </c>
      <c r="Y25" s="2">
        <v>221</v>
      </c>
      <c r="Z25" s="2">
        <v>31275</v>
      </c>
      <c r="AA25" s="2">
        <v>233</v>
      </c>
      <c r="AB25" s="2">
        <v>39494</v>
      </c>
      <c r="AC25" s="56">
        <f t="shared" si="9"/>
        <v>-16.785714285714285</v>
      </c>
      <c r="AD25" s="56">
        <f t="shared" si="10"/>
        <v>437.62591886741086</v>
      </c>
      <c r="AE25" s="59">
        <f t="shared" si="11"/>
        <v>5.4298642533936654</v>
      </c>
      <c r="AF25" s="61">
        <f t="shared" si="12"/>
        <v>26.279776179056753</v>
      </c>
      <c r="AG25" s="27">
        <f t="shared" si="13"/>
        <v>5938</v>
      </c>
      <c r="AH25" s="27">
        <f t="shared" si="14"/>
        <v>104002</v>
      </c>
      <c r="AI25" s="2">
        <f t="shared" si="24"/>
        <v>2487</v>
      </c>
      <c r="AJ25" s="2">
        <f t="shared" si="25"/>
        <v>92979</v>
      </c>
      <c r="AK25" s="6">
        <f t="shared" si="17"/>
        <v>3170</v>
      </c>
      <c r="AL25" s="6">
        <f t="shared" si="18"/>
        <v>118434</v>
      </c>
      <c r="AM25" s="56">
        <f t="shared" si="19"/>
        <v>-46.615021892893232</v>
      </c>
      <c r="AN25" s="56">
        <f t="shared" si="20"/>
        <v>13.876656218149652</v>
      </c>
      <c r="AO25" s="57">
        <f t="shared" si="21"/>
        <v>27.462806594290313</v>
      </c>
      <c r="AP25" s="63">
        <f t="shared" si="22"/>
        <v>27.377149678959768</v>
      </c>
    </row>
    <row r="26" spans="1:69" ht="30" customHeight="1" x14ac:dyDescent="0.3">
      <c r="A26" s="43">
        <v>19</v>
      </c>
      <c r="B26" s="39" t="s">
        <v>11</v>
      </c>
      <c r="C26" s="1">
        <v>192</v>
      </c>
      <c r="D26" s="2">
        <v>4341</v>
      </c>
      <c r="E26" s="2">
        <v>149</v>
      </c>
      <c r="F26" s="2">
        <v>6092.33</v>
      </c>
      <c r="G26" s="2">
        <v>170</v>
      </c>
      <c r="H26" s="2">
        <v>3156</v>
      </c>
      <c r="I26" s="56">
        <f t="shared" si="1"/>
        <v>-11.458333333333332</v>
      </c>
      <c r="J26" s="56">
        <f t="shared" si="2"/>
        <v>-27.297857636489287</v>
      </c>
      <c r="K26" s="57">
        <f t="shared" si="3"/>
        <v>14.093959731543624</v>
      </c>
      <c r="L26" s="58">
        <f t="shared" si="4"/>
        <v>-48.197159379088134</v>
      </c>
      <c r="M26" s="12">
        <v>90</v>
      </c>
      <c r="N26" s="2">
        <v>10438</v>
      </c>
      <c r="O26" s="2">
        <v>34</v>
      </c>
      <c r="P26" s="2">
        <v>4164.5199999999995</v>
      </c>
      <c r="Q26" s="2">
        <v>47</v>
      </c>
      <c r="R26" s="2">
        <v>3715</v>
      </c>
      <c r="S26" s="56">
        <f t="shared" si="5"/>
        <v>-47.777777777777779</v>
      </c>
      <c r="T26" s="56">
        <f t="shared" si="6"/>
        <v>-64.408890592067451</v>
      </c>
      <c r="U26" s="59">
        <f t="shared" si="7"/>
        <v>38.235294117647058</v>
      </c>
      <c r="V26" s="60">
        <f t="shared" si="8"/>
        <v>-10.794041089969541</v>
      </c>
      <c r="W26" s="1">
        <v>24</v>
      </c>
      <c r="X26" s="2">
        <v>2819</v>
      </c>
      <c r="Y26" s="2">
        <v>10</v>
      </c>
      <c r="Z26" s="2">
        <v>1590.15</v>
      </c>
      <c r="AA26" s="2">
        <v>9</v>
      </c>
      <c r="AB26" s="2">
        <v>4224</v>
      </c>
      <c r="AC26" s="56">
        <f t="shared" si="9"/>
        <v>-62.5</v>
      </c>
      <c r="AD26" s="56">
        <f t="shared" si="10"/>
        <v>49.840368925150763</v>
      </c>
      <c r="AE26" s="59">
        <f t="shared" si="11"/>
        <v>-10</v>
      </c>
      <c r="AF26" s="61">
        <f t="shared" si="12"/>
        <v>165.63531742288461</v>
      </c>
      <c r="AG26" s="27">
        <f t="shared" si="13"/>
        <v>306</v>
      </c>
      <c r="AH26" s="27">
        <f t="shared" si="14"/>
        <v>17598</v>
      </c>
      <c r="AI26" s="2">
        <f t="shared" si="24"/>
        <v>193</v>
      </c>
      <c r="AJ26" s="2">
        <f t="shared" si="25"/>
        <v>11846.999999999998</v>
      </c>
      <c r="AK26" s="6">
        <f t="shared" si="17"/>
        <v>226</v>
      </c>
      <c r="AL26" s="6">
        <f t="shared" si="18"/>
        <v>11095</v>
      </c>
      <c r="AM26" s="56">
        <f t="shared" si="19"/>
        <v>-26.143790849673206</v>
      </c>
      <c r="AN26" s="56">
        <f t="shared" si="20"/>
        <v>-36.953062848050919</v>
      </c>
      <c r="AO26" s="57">
        <f t="shared" si="21"/>
        <v>17.098445595854923</v>
      </c>
      <c r="AP26" s="63">
        <f t="shared" si="22"/>
        <v>-6.3475985481556361</v>
      </c>
    </row>
    <row r="27" spans="1:69" ht="30" customHeight="1" x14ac:dyDescent="0.3">
      <c r="A27" s="43">
        <v>20</v>
      </c>
      <c r="B27" s="39" t="s">
        <v>12</v>
      </c>
      <c r="C27" s="1">
        <v>19619</v>
      </c>
      <c r="D27" s="2">
        <v>52320</v>
      </c>
      <c r="E27" s="2">
        <v>99999</v>
      </c>
      <c r="F27" s="2">
        <v>51949.977521411158</v>
      </c>
      <c r="G27" s="2">
        <v>83184</v>
      </c>
      <c r="H27" s="2">
        <v>53940.63760541533</v>
      </c>
      <c r="I27" s="56">
        <f t="shared" si="1"/>
        <v>323.99714562413988</v>
      </c>
      <c r="J27" s="56">
        <f t="shared" si="2"/>
        <v>3.0975489400140095</v>
      </c>
      <c r="K27" s="57">
        <f t="shared" si="3"/>
        <v>-16.815168151681519</v>
      </c>
      <c r="L27" s="58">
        <f t="shared" si="4"/>
        <v>3.8318786243626812</v>
      </c>
      <c r="M27" s="12">
        <v>4742</v>
      </c>
      <c r="N27" s="2">
        <v>55924</v>
      </c>
      <c r="O27" s="2">
        <v>3663</v>
      </c>
      <c r="P27" s="2">
        <v>45657.115348181003</v>
      </c>
      <c r="Q27" s="2">
        <v>3330</v>
      </c>
      <c r="R27" s="2">
        <v>47511.815209697997</v>
      </c>
      <c r="S27" s="56">
        <f t="shared" si="5"/>
        <v>-29.776465626318011</v>
      </c>
      <c r="T27" s="56">
        <f t="shared" si="6"/>
        <v>-15.042172931660829</v>
      </c>
      <c r="U27" s="59">
        <f t="shared" si="7"/>
        <v>-9.0909090909090917</v>
      </c>
      <c r="V27" s="60">
        <f t="shared" si="8"/>
        <v>4.0622361867872279</v>
      </c>
      <c r="W27" s="1">
        <v>17</v>
      </c>
      <c r="X27" s="2">
        <v>2250</v>
      </c>
      <c r="Y27" s="2">
        <v>253</v>
      </c>
      <c r="Z27" s="2">
        <v>17542.573911100004</v>
      </c>
      <c r="AA27" s="2">
        <v>239</v>
      </c>
      <c r="AB27" s="2">
        <v>19212.486422499998</v>
      </c>
      <c r="AC27" s="56">
        <f t="shared" si="9"/>
        <v>1305.8823529411764</v>
      </c>
      <c r="AD27" s="56">
        <f t="shared" si="10"/>
        <v>753.88828544444436</v>
      </c>
      <c r="AE27" s="59">
        <f t="shared" si="11"/>
        <v>-5.5335968379446641</v>
      </c>
      <c r="AF27" s="61">
        <f t="shared" si="12"/>
        <v>9.5191989491539957</v>
      </c>
      <c r="AG27" s="27">
        <f t="shared" si="13"/>
        <v>24378</v>
      </c>
      <c r="AH27" s="27">
        <f t="shared" si="14"/>
        <v>110494</v>
      </c>
      <c r="AI27" s="2">
        <f t="shared" si="24"/>
        <v>103915</v>
      </c>
      <c r="AJ27" s="2">
        <f t="shared" si="25"/>
        <v>115149.66678069216</v>
      </c>
      <c r="AK27" s="6">
        <f t="shared" si="17"/>
        <v>86753</v>
      </c>
      <c r="AL27" s="6">
        <f t="shared" si="18"/>
        <v>120664.93923761332</v>
      </c>
      <c r="AM27" s="56">
        <f t="shared" si="19"/>
        <v>255.86594470424151</v>
      </c>
      <c r="AN27" s="56">
        <f t="shared" si="20"/>
        <v>9.204969715652723</v>
      </c>
      <c r="AO27" s="57">
        <f t="shared" si="21"/>
        <v>-16.515421257758746</v>
      </c>
      <c r="AP27" s="63">
        <f t="shared" si="22"/>
        <v>4.7896555944232535</v>
      </c>
    </row>
    <row r="28" spans="1:69" ht="30" customHeight="1" x14ac:dyDescent="0.3">
      <c r="A28" s="43">
        <v>21</v>
      </c>
      <c r="B28" s="39" t="s">
        <v>6</v>
      </c>
      <c r="C28" s="1">
        <v>6574</v>
      </c>
      <c r="D28" s="2">
        <v>139479</v>
      </c>
      <c r="E28" s="2">
        <v>6880</v>
      </c>
      <c r="F28" s="2">
        <v>134966.85029999999</v>
      </c>
      <c r="G28" s="2">
        <v>3359</v>
      </c>
      <c r="H28" s="2">
        <v>80591.075823699997</v>
      </c>
      <c r="I28" s="56">
        <f t="shared" si="1"/>
        <v>-48.904776391846667</v>
      </c>
      <c r="J28" s="56">
        <f t="shared" si="2"/>
        <v>-42.219921404870988</v>
      </c>
      <c r="K28" s="57">
        <f t="shared" si="3"/>
        <v>-51.177325581395351</v>
      </c>
      <c r="L28" s="58">
        <f t="shared" si="4"/>
        <v>-40.28824437662675</v>
      </c>
      <c r="M28" s="12">
        <v>1958</v>
      </c>
      <c r="N28" s="2">
        <v>106236</v>
      </c>
      <c r="O28" s="2">
        <v>2133</v>
      </c>
      <c r="P28" s="2">
        <v>137464.26</v>
      </c>
      <c r="Q28" s="2">
        <v>1778</v>
      </c>
      <c r="R28" s="2">
        <v>138900.33072050003</v>
      </c>
      <c r="S28" s="56">
        <f t="shared" si="5"/>
        <v>-9.1930541368743608</v>
      </c>
      <c r="T28" s="56">
        <f t="shared" si="6"/>
        <v>30.746950864584537</v>
      </c>
      <c r="U28" s="59">
        <f t="shared" si="7"/>
        <v>-16.643225503984997</v>
      </c>
      <c r="V28" s="60">
        <f t="shared" si="8"/>
        <v>1.0446866119964722</v>
      </c>
      <c r="W28" s="1">
        <v>616</v>
      </c>
      <c r="X28" s="2">
        <v>56576</v>
      </c>
      <c r="Y28" s="2">
        <v>593</v>
      </c>
      <c r="Z28" s="2">
        <v>89126.11</v>
      </c>
      <c r="AA28" s="2">
        <v>571</v>
      </c>
      <c r="AB28" s="2">
        <v>102870.63081239999</v>
      </c>
      <c r="AC28" s="56">
        <f t="shared" si="9"/>
        <v>-7.3051948051948052</v>
      </c>
      <c r="AD28" s="56">
        <f t="shared" si="10"/>
        <v>81.827331045673063</v>
      </c>
      <c r="AE28" s="59">
        <f t="shared" si="11"/>
        <v>-3.7099494097807759</v>
      </c>
      <c r="AF28" s="61">
        <f t="shared" si="12"/>
        <v>15.421430164965116</v>
      </c>
      <c r="AG28" s="27">
        <f t="shared" si="13"/>
        <v>9148</v>
      </c>
      <c r="AH28" s="27">
        <f t="shared" si="14"/>
        <v>302291</v>
      </c>
      <c r="AI28" s="2">
        <f t="shared" si="24"/>
        <v>9606</v>
      </c>
      <c r="AJ28" s="2">
        <f t="shared" si="25"/>
        <v>361557.22029999999</v>
      </c>
      <c r="AK28" s="6">
        <f t="shared" si="17"/>
        <v>5708</v>
      </c>
      <c r="AL28" s="6">
        <f t="shared" si="18"/>
        <v>322362.03735660005</v>
      </c>
      <c r="AM28" s="56">
        <f t="shared" si="19"/>
        <v>-37.603847835592482</v>
      </c>
      <c r="AN28" s="56">
        <f t="shared" si="20"/>
        <v>6.6396410599720301</v>
      </c>
      <c r="AO28" s="57">
        <f t="shared" si="21"/>
        <v>-40.578804913595668</v>
      </c>
      <c r="AP28" s="63">
        <f t="shared" si="22"/>
        <v>-10.840658336425411</v>
      </c>
    </row>
    <row r="29" spans="1:69" ht="30" customHeight="1" x14ac:dyDescent="0.3">
      <c r="A29" s="43">
        <v>22</v>
      </c>
      <c r="B29" s="39" t="s">
        <v>19</v>
      </c>
      <c r="C29" s="1">
        <v>17694</v>
      </c>
      <c r="D29" s="2">
        <v>7184</v>
      </c>
      <c r="E29" s="2">
        <v>17694</v>
      </c>
      <c r="F29" s="2">
        <v>7184</v>
      </c>
      <c r="G29" s="2">
        <v>17694</v>
      </c>
      <c r="H29" s="2">
        <v>7184</v>
      </c>
      <c r="I29" s="56">
        <f t="shared" si="1"/>
        <v>0</v>
      </c>
      <c r="J29" s="56">
        <f t="shared" si="2"/>
        <v>0</v>
      </c>
      <c r="K29" s="57">
        <f t="shared" si="3"/>
        <v>0</v>
      </c>
      <c r="L29" s="58">
        <f t="shared" si="4"/>
        <v>0</v>
      </c>
      <c r="M29" s="12">
        <v>5535</v>
      </c>
      <c r="N29" s="2">
        <v>2293</v>
      </c>
      <c r="O29" s="2">
        <v>5535</v>
      </c>
      <c r="P29" s="2">
        <v>2293</v>
      </c>
      <c r="Q29" s="2">
        <v>5535</v>
      </c>
      <c r="R29" s="2">
        <v>2293</v>
      </c>
      <c r="S29" s="56">
        <f t="shared" si="5"/>
        <v>0</v>
      </c>
      <c r="T29" s="56">
        <f t="shared" si="6"/>
        <v>0</v>
      </c>
      <c r="U29" s="59">
        <f t="shared" si="7"/>
        <v>0</v>
      </c>
      <c r="V29" s="60">
        <f t="shared" si="8"/>
        <v>0</v>
      </c>
      <c r="W29" s="1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56">
        <v>0</v>
      </c>
      <c r="AD29" s="56">
        <v>0</v>
      </c>
      <c r="AE29" s="59">
        <v>0</v>
      </c>
      <c r="AF29" s="61">
        <v>0</v>
      </c>
      <c r="AG29" s="27">
        <f t="shared" si="13"/>
        <v>23229</v>
      </c>
      <c r="AH29" s="27">
        <f t="shared" si="14"/>
        <v>9477</v>
      </c>
      <c r="AI29" s="2">
        <f t="shared" si="24"/>
        <v>23229</v>
      </c>
      <c r="AJ29" s="2">
        <f t="shared" si="25"/>
        <v>9477</v>
      </c>
      <c r="AK29" s="6">
        <f t="shared" si="17"/>
        <v>23229</v>
      </c>
      <c r="AL29" s="6">
        <f t="shared" si="18"/>
        <v>9477</v>
      </c>
      <c r="AM29" s="56">
        <f t="shared" si="19"/>
        <v>0</v>
      </c>
      <c r="AN29" s="56">
        <f t="shared" si="20"/>
        <v>0</v>
      </c>
      <c r="AO29" s="57">
        <f t="shared" si="21"/>
        <v>0</v>
      </c>
      <c r="AP29" s="63">
        <f t="shared" si="22"/>
        <v>0</v>
      </c>
    </row>
    <row r="30" spans="1:69" ht="30" customHeight="1" x14ac:dyDescent="0.3">
      <c r="A30" s="43">
        <v>23</v>
      </c>
      <c r="B30" s="39" t="s">
        <v>43</v>
      </c>
      <c r="C30" s="1"/>
      <c r="D30" s="2"/>
      <c r="E30" s="2">
        <v>210</v>
      </c>
      <c r="F30" s="2">
        <v>4976.8155339000041</v>
      </c>
      <c r="G30" s="2">
        <v>2125</v>
      </c>
      <c r="H30" s="2">
        <v>4502.3073054999995</v>
      </c>
      <c r="I30" s="56">
        <v>0</v>
      </c>
      <c r="J30" s="56">
        <v>0</v>
      </c>
      <c r="K30" s="57">
        <v>0</v>
      </c>
      <c r="L30" s="58">
        <v>0</v>
      </c>
      <c r="M30" s="12"/>
      <c r="N30" s="2"/>
      <c r="O30" s="2">
        <v>47</v>
      </c>
      <c r="P30" s="2">
        <v>2420.2070110000004</v>
      </c>
      <c r="Q30" s="2">
        <v>51</v>
      </c>
      <c r="R30" s="2">
        <v>2522.2686099999996</v>
      </c>
      <c r="S30" s="56">
        <v>0</v>
      </c>
      <c r="T30" s="56">
        <v>0</v>
      </c>
      <c r="U30" s="59">
        <v>0</v>
      </c>
      <c r="V30" s="60">
        <v>0</v>
      </c>
      <c r="W30" s="1"/>
      <c r="X30" s="2"/>
      <c r="Y30" s="2">
        <v>3</v>
      </c>
      <c r="Z30" s="2">
        <v>146.61141129999999</v>
      </c>
      <c r="AA30" s="2">
        <v>2</v>
      </c>
      <c r="AB30" s="2">
        <v>127.56958</v>
      </c>
      <c r="AC30" s="56">
        <v>0</v>
      </c>
      <c r="AD30" s="56">
        <v>0</v>
      </c>
      <c r="AE30" s="59">
        <v>0</v>
      </c>
      <c r="AF30" s="61">
        <v>0</v>
      </c>
      <c r="AG30" s="27">
        <f t="shared" si="13"/>
        <v>0</v>
      </c>
      <c r="AH30" s="27">
        <f t="shared" si="14"/>
        <v>0</v>
      </c>
      <c r="AI30" s="2"/>
      <c r="AJ30" s="2"/>
      <c r="AK30" s="6">
        <f t="shared" si="17"/>
        <v>2178</v>
      </c>
      <c r="AL30" s="6">
        <f t="shared" si="18"/>
        <v>7152.145495499999</v>
      </c>
      <c r="AM30" s="56">
        <v>0</v>
      </c>
      <c r="AN30" s="56">
        <v>0</v>
      </c>
      <c r="AO30" s="57">
        <v>0</v>
      </c>
      <c r="AP30" s="63">
        <v>0</v>
      </c>
    </row>
    <row r="31" spans="1:69" ht="39" customHeight="1" x14ac:dyDescent="0.3">
      <c r="A31" s="43">
        <v>24</v>
      </c>
      <c r="B31" s="44" t="s">
        <v>20</v>
      </c>
      <c r="C31" s="1">
        <v>10903</v>
      </c>
      <c r="D31" s="2">
        <v>45275</v>
      </c>
      <c r="E31" s="2">
        <v>15166</v>
      </c>
      <c r="F31" s="2">
        <v>64058.943554440244</v>
      </c>
      <c r="G31" s="2">
        <v>16697</v>
      </c>
      <c r="H31" s="2">
        <v>72448.940397892162</v>
      </c>
      <c r="I31" s="56">
        <f t="shared" si="1"/>
        <v>53.141337246629369</v>
      </c>
      <c r="J31" s="56">
        <f t="shared" si="2"/>
        <v>60.019746875521065</v>
      </c>
      <c r="K31" s="57">
        <f t="shared" si="3"/>
        <v>10.094949228537518</v>
      </c>
      <c r="L31" s="58">
        <f t="shared" si="4"/>
        <v>13.097307538832126</v>
      </c>
      <c r="M31" s="12">
        <v>1634</v>
      </c>
      <c r="N31" s="2">
        <v>11974</v>
      </c>
      <c r="O31" s="2">
        <v>1680</v>
      </c>
      <c r="P31" s="2">
        <v>11731.82702022123</v>
      </c>
      <c r="Q31" s="2">
        <v>1466</v>
      </c>
      <c r="R31" s="2">
        <v>10552.255008645721</v>
      </c>
      <c r="S31" s="56">
        <f t="shared" si="5"/>
        <v>-10.281517747858016</v>
      </c>
      <c r="T31" s="56">
        <f t="shared" si="6"/>
        <v>-11.873601063590101</v>
      </c>
      <c r="U31" s="59">
        <f t="shared" si="7"/>
        <v>-12.738095238095237</v>
      </c>
      <c r="V31" s="60">
        <f t="shared" si="8"/>
        <v>-10.054461334473928</v>
      </c>
      <c r="W31" s="1">
        <v>7</v>
      </c>
      <c r="X31" s="2">
        <v>80</v>
      </c>
      <c r="Y31" s="2">
        <v>5</v>
      </c>
      <c r="Z31" s="2">
        <v>325.45815690000001</v>
      </c>
      <c r="AA31" s="2">
        <v>4</v>
      </c>
      <c r="AB31" s="2">
        <v>260.69393660000003</v>
      </c>
      <c r="AC31" s="56">
        <f t="shared" si="9"/>
        <v>-42.857142857142854</v>
      </c>
      <c r="AD31" s="56">
        <f t="shared" si="10"/>
        <v>225.86742075000004</v>
      </c>
      <c r="AE31" s="59">
        <f t="shared" si="11"/>
        <v>-20</v>
      </c>
      <c r="AF31" s="61">
        <f t="shared" si="12"/>
        <v>-19.899399946488167</v>
      </c>
      <c r="AG31" s="27">
        <f t="shared" si="13"/>
        <v>12544</v>
      </c>
      <c r="AH31" s="27">
        <f t="shared" si="14"/>
        <v>57329</v>
      </c>
      <c r="AI31" s="2">
        <f t="shared" si="24"/>
        <v>16851</v>
      </c>
      <c r="AJ31" s="2">
        <f t="shared" si="25"/>
        <v>76116.228731561467</v>
      </c>
      <c r="AK31" s="6">
        <f t="shared" si="17"/>
        <v>18167</v>
      </c>
      <c r="AL31" s="6">
        <f t="shared" si="18"/>
        <v>83261.889343137882</v>
      </c>
      <c r="AM31" s="56">
        <f t="shared" si="19"/>
        <v>44.826211734693878</v>
      </c>
      <c r="AN31" s="56">
        <f t="shared" si="20"/>
        <v>45.235202677768463</v>
      </c>
      <c r="AO31" s="57">
        <f t="shared" si="21"/>
        <v>7.8096255415108899</v>
      </c>
      <c r="AP31" s="63">
        <f t="shared" si="22"/>
        <v>9.3878279713212844</v>
      </c>
    </row>
    <row r="32" spans="1:69" ht="30" customHeight="1" x14ac:dyDescent="0.3">
      <c r="A32" s="43">
        <v>25</v>
      </c>
      <c r="B32" s="39" t="s">
        <v>13</v>
      </c>
      <c r="C32" s="1">
        <v>7019</v>
      </c>
      <c r="D32" s="2">
        <v>47984</v>
      </c>
      <c r="E32" s="2">
        <v>6209</v>
      </c>
      <c r="F32" s="2">
        <v>49878.211598800001</v>
      </c>
      <c r="G32" s="2">
        <v>6497</v>
      </c>
      <c r="H32" s="2">
        <v>56067.428363200066</v>
      </c>
      <c r="I32" s="56">
        <f t="shared" si="1"/>
        <v>-7.4369568314574721</v>
      </c>
      <c r="J32" s="56">
        <f t="shared" si="2"/>
        <v>16.846091120373597</v>
      </c>
      <c r="K32" s="57">
        <f t="shared" si="3"/>
        <v>4.638428088258979</v>
      </c>
      <c r="L32" s="58">
        <f t="shared" si="4"/>
        <v>12.408658141521997</v>
      </c>
      <c r="M32" s="12">
        <v>2017</v>
      </c>
      <c r="N32" s="2">
        <v>28947</v>
      </c>
      <c r="O32" s="2">
        <v>2006</v>
      </c>
      <c r="P32" s="2">
        <v>29184.814218000003</v>
      </c>
      <c r="Q32" s="2">
        <v>2049</v>
      </c>
      <c r="R32" s="2">
        <v>29665.611806899989</v>
      </c>
      <c r="S32" s="56">
        <f t="shared" si="5"/>
        <v>1.5865146256817053</v>
      </c>
      <c r="T32" s="56">
        <f t="shared" si="6"/>
        <v>2.4825087466749212</v>
      </c>
      <c r="U32" s="59">
        <f t="shared" si="7"/>
        <v>2.1435692921236291</v>
      </c>
      <c r="V32" s="60">
        <f t="shared" si="8"/>
        <v>1.6474238462119453</v>
      </c>
      <c r="W32" s="1">
        <v>62</v>
      </c>
      <c r="X32" s="2">
        <v>5715</v>
      </c>
      <c r="Y32" s="2">
        <v>57</v>
      </c>
      <c r="Z32" s="2">
        <v>3241.9701928000004</v>
      </c>
      <c r="AA32" s="2">
        <v>64</v>
      </c>
      <c r="AB32" s="2">
        <v>4319.2318568000001</v>
      </c>
      <c r="AC32" s="56">
        <f t="shared" si="9"/>
        <v>3.225806451612903</v>
      </c>
      <c r="AD32" s="56">
        <f t="shared" si="10"/>
        <v>-24.422889644794399</v>
      </c>
      <c r="AE32" s="59">
        <f t="shared" si="11"/>
        <v>12.280701754385964</v>
      </c>
      <c r="AF32" s="61">
        <f t="shared" si="12"/>
        <v>33.228610996870344</v>
      </c>
      <c r="AG32" s="27">
        <f t="shared" si="13"/>
        <v>9098</v>
      </c>
      <c r="AH32" s="27">
        <f t="shared" si="14"/>
        <v>82646</v>
      </c>
      <c r="AI32" s="2">
        <f t="shared" si="24"/>
        <v>8272</v>
      </c>
      <c r="AJ32" s="2">
        <f t="shared" si="25"/>
        <v>82304.9960096</v>
      </c>
      <c r="AK32" s="6">
        <f t="shared" si="17"/>
        <v>8610</v>
      </c>
      <c r="AL32" s="6">
        <f t="shared" si="18"/>
        <v>90052.272026900057</v>
      </c>
      <c r="AM32" s="56">
        <f t="shared" si="19"/>
        <v>-5.3638162233457898</v>
      </c>
      <c r="AN32" s="56">
        <f t="shared" si="20"/>
        <v>8.9614403926385506</v>
      </c>
      <c r="AO32" s="57">
        <f t="shared" si="21"/>
        <v>4.0860735009671183</v>
      </c>
      <c r="AP32" s="63">
        <f t="shared" si="22"/>
        <v>9.4128866932894582</v>
      </c>
    </row>
    <row r="33" spans="1:69" ht="37.950000000000003" customHeight="1" x14ac:dyDescent="0.3">
      <c r="A33" s="43">
        <v>26</v>
      </c>
      <c r="B33" s="44" t="s">
        <v>21</v>
      </c>
      <c r="C33" s="1">
        <v>17145</v>
      </c>
      <c r="D33" s="2">
        <v>3936</v>
      </c>
      <c r="E33" s="2">
        <v>5</v>
      </c>
      <c r="F33" s="2">
        <v>28.674150000000001</v>
      </c>
      <c r="G33" s="2">
        <v>7</v>
      </c>
      <c r="H33" s="2">
        <v>40</v>
      </c>
      <c r="I33" s="56">
        <f t="shared" si="1"/>
        <v>-99.959171770195383</v>
      </c>
      <c r="J33" s="56">
        <f t="shared" si="2"/>
        <v>-98.983739837398375</v>
      </c>
      <c r="K33" s="57">
        <f t="shared" si="3"/>
        <v>40</v>
      </c>
      <c r="L33" s="58">
        <f t="shared" si="4"/>
        <v>39.498468132446817</v>
      </c>
      <c r="M33" s="1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56">
        <v>0</v>
      </c>
      <c r="T33" s="56">
        <v>0</v>
      </c>
      <c r="U33" s="59">
        <v>0</v>
      </c>
      <c r="V33" s="60">
        <v>0</v>
      </c>
      <c r="W33" s="1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56">
        <v>0</v>
      </c>
      <c r="AD33" s="56">
        <v>0</v>
      </c>
      <c r="AE33" s="59">
        <v>0</v>
      </c>
      <c r="AF33" s="61">
        <v>0</v>
      </c>
      <c r="AG33" s="27">
        <f t="shared" si="13"/>
        <v>17145</v>
      </c>
      <c r="AH33" s="27">
        <f t="shared" si="14"/>
        <v>3936</v>
      </c>
      <c r="AI33" s="2">
        <f t="shared" si="24"/>
        <v>5</v>
      </c>
      <c r="AJ33" s="2">
        <f t="shared" si="25"/>
        <v>28.674150000000001</v>
      </c>
      <c r="AK33" s="6">
        <f t="shared" si="17"/>
        <v>7</v>
      </c>
      <c r="AL33" s="6">
        <f t="shared" si="18"/>
        <v>40</v>
      </c>
      <c r="AM33" s="56">
        <f t="shared" si="19"/>
        <v>-99.959171770195383</v>
      </c>
      <c r="AN33" s="56">
        <f t="shared" si="20"/>
        <v>-98.983739837398375</v>
      </c>
      <c r="AO33" s="57">
        <f t="shared" si="21"/>
        <v>40</v>
      </c>
      <c r="AP33" s="63">
        <f t="shared" si="22"/>
        <v>39.498468132446817</v>
      </c>
    </row>
    <row r="34" spans="1:69" ht="36.6" customHeight="1" x14ac:dyDescent="0.3">
      <c r="A34" s="43">
        <v>27</v>
      </c>
      <c r="B34" s="44" t="s">
        <v>22</v>
      </c>
      <c r="C34" s="1">
        <v>168</v>
      </c>
      <c r="D34" s="2">
        <v>3246</v>
      </c>
      <c r="E34" s="2">
        <v>168</v>
      </c>
      <c r="F34" s="2">
        <v>3246</v>
      </c>
      <c r="G34" s="2">
        <v>317</v>
      </c>
      <c r="H34" s="2">
        <v>4515.0536100000008</v>
      </c>
      <c r="I34" s="56">
        <f t="shared" si="1"/>
        <v>88.69047619047619</v>
      </c>
      <c r="J34" s="56">
        <f t="shared" si="2"/>
        <v>39.095921441774514</v>
      </c>
      <c r="K34" s="57">
        <f t="shared" si="3"/>
        <v>88.69047619047619</v>
      </c>
      <c r="L34" s="58">
        <f t="shared" si="4"/>
        <v>39.095921441774514</v>
      </c>
      <c r="M34" s="12">
        <v>9</v>
      </c>
      <c r="N34" s="2">
        <v>1020</v>
      </c>
      <c r="O34" s="2">
        <v>9</v>
      </c>
      <c r="P34" s="2">
        <v>1020</v>
      </c>
      <c r="Q34" s="2">
        <v>18</v>
      </c>
      <c r="R34" s="2">
        <v>1587.4010799999999</v>
      </c>
      <c r="S34" s="56">
        <f t="shared" si="5"/>
        <v>100</v>
      </c>
      <c r="T34" s="56">
        <f t="shared" si="6"/>
        <v>55.627556862745088</v>
      </c>
      <c r="U34" s="59">
        <f t="shared" si="7"/>
        <v>100</v>
      </c>
      <c r="V34" s="60">
        <f t="shared" si="8"/>
        <v>55.627556862745088</v>
      </c>
      <c r="W34" s="1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56">
        <v>0</v>
      </c>
      <c r="AD34" s="56">
        <v>0</v>
      </c>
      <c r="AE34" s="59">
        <v>0</v>
      </c>
      <c r="AF34" s="61">
        <v>0</v>
      </c>
      <c r="AG34" s="27">
        <f t="shared" si="13"/>
        <v>177</v>
      </c>
      <c r="AH34" s="27">
        <f t="shared" si="14"/>
        <v>4266</v>
      </c>
      <c r="AI34" s="2">
        <f t="shared" si="24"/>
        <v>177</v>
      </c>
      <c r="AJ34" s="2">
        <f t="shared" si="25"/>
        <v>4266</v>
      </c>
      <c r="AK34" s="6">
        <f t="shared" si="17"/>
        <v>335</v>
      </c>
      <c r="AL34" s="6">
        <f t="shared" si="18"/>
        <v>6102.4546900000005</v>
      </c>
      <c r="AM34" s="56">
        <f t="shared" si="19"/>
        <v>89.265536723163848</v>
      </c>
      <c r="AN34" s="56">
        <f t="shared" si="20"/>
        <v>43.048633145804047</v>
      </c>
      <c r="AO34" s="57">
        <f t="shared" si="21"/>
        <v>89.265536723163848</v>
      </c>
      <c r="AP34" s="63">
        <f t="shared" si="22"/>
        <v>43.048633145804047</v>
      </c>
    </row>
    <row r="35" spans="1:69" s="16" customFormat="1" ht="30" customHeight="1" x14ac:dyDescent="0.3">
      <c r="A35" s="43"/>
      <c r="B35" s="39" t="s">
        <v>24</v>
      </c>
      <c r="C35" s="4">
        <v>288778</v>
      </c>
      <c r="D35" s="3">
        <v>977243</v>
      </c>
      <c r="E35" s="3">
        <f>E30+E29+E28+E27+E26+E25+E24+E23+E22+E21+E20</f>
        <v>165916</v>
      </c>
      <c r="F35" s="3">
        <f>F30+F29+F28+F27+F26+F25+F24+F23+F22+F21+F20</f>
        <v>742240.45047688554</v>
      </c>
      <c r="G35" s="3">
        <v>171014</v>
      </c>
      <c r="H35" s="3">
        <v>984251.48755961005</v>
      </c>
      <c r="I35" s="56">
        <f t="shared" si="1"/>
        <v>-40.780114828691936</v>
      </c>
      <c r="J35" s="56">
        <f t="shared" si="2"/>
        <v>0.71716937953099136</v>
      </c>
      <c r="K35" s="57">
        <f t="shared" si="3"/>
        <v>3.0726391668073001</v>
      </c>
      <c r="L35" s="58">
        <f t="shared" si="4"/>
        <v>32.605476692523787</v>
      </c>
      <c r="M35" s="15">
        <v>48802</v>
      </c>
      <c r="N35" s="3">
        <v>1161256</v>
      </c>
      <c r="O35" s="3">
        <v>28637</v>
      </c>
      <c r="P35" s="3">
        <v>856543.69075855159</v>
      </c>
      <c r="Q35" s="3">
        <v>39847</v>
      </c>
      <c r="R35" s="3">
        <v>1237621.3315213227</v>
      </c>
      <c r="S35" s="56">
        <f t="shared" si="5"/>
        <v>-18.349657800909799</v>
      </c>
      <c r="T35" s="56">
        <f t="shared" si="6"/>
        <v>6.5760979078965125</v>
      </c>
      <c r="U35" s="59">
        <f t="shared" si="7"/>
        <v>39.145161853546114</v>
      </c>
      <c r="V35" s="60">
        <f t="shared" si="8"/>
        <v>44.490157930565147</v>
      </c>
      <c r="W35" s="4">
        <v>6959</v>
      </c>
      <c r="X35" s="3">
        <v>451493</v>
      </c>
      <c r="Y35" s="3">
        <v>3916</v>
      </c>
      <c r="Z35" s="3">
        <v>505594.11631120014</v>
      </c>
      <c r="AA35" s="3">
        <v>5947</v>
      </c>
      <c r="AB35" s="3">
        <v>642366.0611828001</v>
      </c>
      <c r="AC35" s="56">
        <f t="shared" si="9"/>
        <v>-14.54231929874982</v>
      </c>
      <c r="AD35" s="56">
        <f t="shared" si="10"/>
        <v>42.275973532878716</v>
      </c>
      <c r="AE35" s="59">
        <f t="shared" si="11"/>
        <v>51.864147088866183</v>
      </c>
      <c r="AF35" s="61">
        <f t="shared" si="12"/>
        <v>27.051727949186606</v>
      </c>
      <c r="AG35" s="4">
        <f t="shared" si="13"/>
        <v>344539</v>
      </c>
      <c r="AH35" s="3">
        <f t="shared" si="14"/>
        <v>2589992</v>
      </c>
      <c r="AI35" s="3">
        <f t="shared" ref="AI35:AJ38" si="26">E35+O35+Y35</f>
        <v>198469</v>
      </c>
      <c r="AJ35" s="3">
        <f t="shared" si="26"/>
        <v>2104378.2575466372</v>
      </c>
      <c r="AK35" s="3">
        <f t="shared" si="17"/>
        <v>216808</v>
      </c>
      <c r="AL35" s="3">
        <f t="shared" si="18"/>
        <v>2864238.8802637327</v>
      </c>
      <c r="AM35" s="56">
        <f t="shared" si="19"/>
        <v>-37.073016407431382</v>
      </c>
      <c r="AN35" s="56">
        <f t="shared" si="20"/>
        <v>10.588715342122013</v>
      </c>
      <c r="AO35" s="57">
        <f t="shared" si="21"/>
        <v>9.2402339912026559</v>
      </c>
      <c r="AP35" s="63">
        <f t="shared" si="22"/>
        <v>36.108557004526808</v>
      </c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55"/>
    </row>
    <row r="36" spans="1:69" s="16" customFormat="1" ht="30" customHeight="1" x14ac:dyDescent="0.3">
      <c r="A36" s="43"/>
      <c r="B36" s="39" t="s">
        <v>25</v>
      </c>
      <c r="C36" s="4">
        <v>722154.36660000007</v>
      </c>
      <c r="D36" s="3">
        <v>2512514.9421999999</v>
      </c>
      <c r="E36" s="3">
        <f>E35+E34+E33+E32+E31</f>
        <v>187464</v>
      </c>
      <c r="F36" s="3">
        <f>F35+F34+F33+F32+F31</f>
        <v>859452.27978012583</v>
      </c>
      <c r="G36" s="3">
        <v>585643.51858255779</v>
      </c>
      <c r="H36" s="3">
        <v>2712706.6557876305</v>
      </c>
      <c r="I36" s="56">
        <f t="shared" si="1"/>
        <v>-18.903278070608881</v>
      </c>
      <c r="J36" s="56">
        <f t="shared" si="2"/>
        <v>7.9677820109734094</v>
      </c>
      <c r="K36" s="57">
        <f t="shared" si="3"/>
        <v>212.40319132343157</v>
      </c>
      <c r="L36" s="58">
        <f t="shared" si="4"/>
        <v>215.63202746772907</v>
      </c>
      <c r="M36" s="15">
        <v>99726.4035</v>
      </c>
      <c r="N36" s="3">
        <v>2486719.2971000001</v>
      </c>
      <c r="O36" s="3">
        <v>57031</v>
      </c>
      <c r="P36" s="3">
        <v>1989926.3874075515</v>
      </c>
      <c r="Q36" s="3">
        <v>68278.007416484586</v>
      </c>
      <c r="R36" s="3">
        <v>2391182.3841628861</v>
      </c>
      <c r="S36" s="56">
        <f t="shared" si="5"/>
        <v>-31.534673847448445</v>
      </c>
      <c r="T36" s="56">
        <f t="shared" si="6"/>
        <v>-3.8418856944782109</v>
      </c>
      <c r="U36" s="59">
        <f t="shared" si="7"/>
        <v>19.72086657516892</v>
      </c>
      <c r="V36" s="60">
        <f t="shared" si="8"/>
        <v>20.164363832477505</v>
      </c>
      <c r="W36" s="4">
        <v>12974</v>
      </c>
      <c r="X36" s="3">
        <v>806726</v>
      </c>
      <c r="Y36" s="3">
        <v>7275</v>
      </c>
      <c r="Z36" s="3">
        <v>902938.79477960011</v>
      </c>
      <c r="AA36" s="3">
        <v>9644</v>
      </c>
      <c r="AB36" s="3">
        <v>1143324.7526789</v>
      </c>
      <c r="AC36" s="56">
        <f t="shared" si="9"/>
        <v>-25.666718051487592</v>
      </c>
      <c r="AD36" s="56">
        <f t="shared" si="10"/>
        <v>41.724049141703631</v>
      </c>
      <c r="AE36" s="59">
        <f t="shared" si="11"/>
        <v>32.56357388316151</v>
      </c>
      <c r="AF36" s="61">
        <f t="shared" si="12"/>
        <v>26.622619305882868</v>
      </c>
      <c r="AG36" s="4">
        <f t="shared" si="13"/>
        <v>834854.77010000008</v>
      </c>
      <c r="AH36" s="3">
        <f t="shared" si="14"/>
        <v>5805960.2392999995</v>
      </c>
      <c r="AI36" s="3">
        <f t="shared" si="26"/>
        <v>251770</v>
      </c>
      <c r="AJ36" s="3">
        <f t="shared" si="26"/>
        <v>3752317.4619672773</v>
      </c>
      <c r="AK36" s="3">
        <f t="shared" si="17"/>
        <v>663565.52599904244</v>
      </c>
      <c r="AL36" s="3">
        <f t="shared" si="18"/>
        <v>6247213.792629417</v>
      </c>
      <c r="AM36" s="56">
        <f t="shared" si="19"/>
        <v>-20.517250453086632</v>
      </c>
      <c r="AN36" s="56">
        <f t="shared" si="20"/>
        <v>7.600009906072275</v>
      </c>
      <c r="AO36" s="57">
        <f t="shared" si="21"/>
        <v>163.56020415420519</v>
      </c>
      <c r="AP36" s="63">
        <f t="shared" si="22"/>
        <v>66.48947899397902</v>
      </c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5"/>
      <c r="BQ36" s="55"/>
    </row>
    <row r="37" spans="1:69" s="16" customFormat="1" ht="30" customHeight="1" thickBot="1" x14ac:dyDescent="0.35">
      <c r="A37" s="41">
        <v>28</v>
      </c>
      <c r="B37" s="40" t="s">
        <v>14</v>
      </c>
      <c r="C37" s="35">
        <v>67623</v>
      </c>
      <c r="D37" s="36">
        <v>49995</v>
      </c>
      <c r="E37" s="36">
        <v>71915</v>
      </c>
      <c r="F37" s="36">
        <v>57237</v>
      </c>
      <c r="G37" s="36">
        <v>73628</v>
      </c>
      <c r="H37" s="36">
        <v>64227.69</v>
      </c>
      <c r="I37" s="64">
        <f t="shared" si="1"/>
        <v>8.8801147538559366</v>
      </c>
      <c r="J37" s="64">
        <f t="shared" si="2"/>
        <v>28.468226822682276</v>
      </c>
      <c r="K37" s="65">
        <f t="shared" si="3"/>
        <v>2.3819787248835431</v>
      </c>
      <c r="L37" s="66">
        <f t="shared" si="4"/>
        <v>12.213585617694852</v>
      </c>
      <c r="M37" s="37">
        <v>207</v>
      </c>
      <c r="N37" s="36">
        <v>2802</v>
      </c>
      <c r="O37" s="36">
        <v>0</v>
      </c>
      <c r="P37" s="36">
        <v>0</v>
      </c>
      <c r="Q37" s="36">
        <v>0</v>
      </c>
      <c r="R37" s="36">
        <v>0</v>
      </c>
      <c r="S37" s="64">
        <f t="shared" si="5"/>
        <v>-100</v>
      </c>
      <c r="T37" s="64">
        <f t="shared" si="6"/>
        <v>-100</v>
      </c>
      <c r="U37" s="67">
        <v>0</v>
      </c>
      <c r="V37" s="68">
        <v>0</v>
      </c>
      <c r="W37" s="35">
        <v>0</v>
      </c>
      <c r="X37" s="36">
        <v>0</v>
      </c>
      <c r="Y37" s="36">
        <v>0</v>
      </c>
      <c r="Z37" s="36">
        <v>0</v>
      </c>
      <c r="AA37" s="36">
        <v>0</v>
      </c>
      <c r="AB37" s="36">
        <v>0</v>
      </c>
      <c r="AC37" s="64">
        <v>0</v>
      </c>
      <c r="AD37" s="64">
        <v>0</v>
      </c>
      <c r="AE37" s="67">
        <v>0</v>
      </c>
      <c r="AF37" s="69">
        <v>0</v>
      </c>
      <c r="AG37" s="35">
        <f t="shared" si="13"/>
        <v>67830</v>
      </c>
      <c r="AH37" s="36">
        <f t="shared" si="14"/>
        <v>52797</v>
      </c>
      <c r="AI37" s="36">
        <f t="shared" si="26"/>
        <v>71915</v>
      </c>
      <c r="AJ37" s="36">
        <f t="shared" si="26"/>
        <v>57237</v>
      </c>
      <c r="AK37" s="36">
        <f t="shared" si="17"/>
        <v>73628</v>
      </c>
      <c r="AL37" s="36">
        <f t="shared" si="18"/>
        <v>64227.69</v>
      </c>
      <c r="AM37" s="64">
        <f t="shared" si="19"/>
        <v>8.5478401887070614</v>
      </c>
      <c r="AN37" s="64">
        <f t="shared" si="20"/>
        <v>21.650264219557933</v>
      </c>
      <c r="AO37" s="65">
        <f t="shared" si="21"/>
        <v>2.3819787248835431</v>
      </c>
      <c r="AP37" s="70">
        <f t="shared" si="22"/>
        <v>12.213585617694852</v>
      </c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</row>
    <row r="38" spans="1:69" s="16" customFormat="1" ht="30" customHeight="1" thickBot="1" x14ac:dyDescent="0.35">
      <c r="A38" s="47"/>
      <c r="B38" s="45" t="s">
        <v>26</v>
      </c>
      <c r="C38" s="32">
        <v>789777.36660000007</v>
      </c>
      <c r="D38" s="33">
        <v>2562509.9421999999</v>
      </c>
      <c r="E38" s="33">
        <v>692385</v>
      </c>
      <c r="F38" s="33">
        <v>2710151.5919144261</v>
      </c>
      <c r="G38" s="33">
        <f>G37+G36</f>
        <v>659271.51858255779</v>
      </c>
      <c r="H38" s="33">
        <f>H37+H36</f>
        <v>2776934.3457876304</v>
      </c>
      <c r="I38" s="71">
        <f t="shared" si="1"/>
        <v>-16.524384407123659</v>
      </c>
      <c r="J38" s="71">
        <f t="shared" si="2"/>
        <v>8.3677491375327122</v>
      </c>
      <c r="K38" s="72">
        <f t="shared" si="3"/>
        <v>-4.7825243784082847</v>
      </c>
      <c r="L38" s="73">
        <f t="shared" si="4"/>
        <v>2.4641704202985051</v>
      </c>
      <c r="M38" s="34">
        <v>99933.4035</v>
      </c>
      <c r="N38" s="33">
        <v>2489521.2971000001</v>
      </c>
      <c r="O38" s="33">
        <v>57031</v>
      </c>
      <c r="P38" s="33">
        <v>1989926.3874075515</v>
      </c>
      <c r="Q38" s="33">
        <f>Q37+Q36</f>
        <v>68278.007416484586</v>
      </c>
      <c r="R38" s="33">
        <f>R37+R36</f>
        <v>2391182.3841628861</v>
      </c>
      <c r="S38" s="71">
        <f t="shared" si="5"/>
        <v>-31.676491518189327</v>
      </c>
      <c r="T38" s="71">
        <f>(R38-N38)/N38*100</f>
        <v>-3.9501133431422057</v>
      </c>
      <c r="U38" s="74">
        <f t="shared" si="7"/>
        <v>19.72086657516892</v>
      </c>
      <c r="V38" s="75">
        <f t="shared" si="8"/>
        <v>20.164363832477505</v>
      </c>
      <c r="W38" s="32">
        <v>12974</v>
      </c>
      <c r="X38" s="33">
        <v>806726</v>
      </c>
      <c r="Y38" s="33">
        <v>7275</v>
      </c>
      <c r="Z38" s="33">
        <v>902938.79477960011</v>
      </c>
      <c r="AA38" s="33">
        <f>AA37+AA36</f>
        <v>9644</v>
      </c>
      <c r="AB38" s="33">
        <f>AB37+AB36</f>
        <v>1143324.7526789</v>
      </c>
      <c r="AC38" s="71">
        <f t="shared" si="9"/>
        <v>-25.666718051487592</v>
      </c>
      <c r="AD38" s="71">
        <f t="shared" si="10"/>
        <v>41.724049141703631</v>
      </c>
      <c r="AE38" s="74">
        <f t="shared" si="11"/>
        <v>32.56357388316151</v>
      </c>
      <c r="AF38" s="76">
        <f>(AB38-Z38)/Z38*100</f>
        <v>26.622619305882868</v>
      </c>
      <c r="AG38" s="32">
        <f t="shared" si="13"/>
        <v>902684.77010000008</v>
      </c>
      <c r="AH38" s="33">
        <f t="shared" si="14"/>
        <v>5858757.2392999995</v>
      </c>
      <c r="AI38" s="33">
        <f t="shared" si="26"/>
        <v>756691</v>
      </c>
      <c r="AJ38" s="33">
        <f t="shared" si="26"/>
        <v>5603016.7741015777</v>
      </c>
      <c r="AK38" s="33">
        <f t="shared" si="17"/>
        <v>737193.52599904244</v>
      </c>
      <c r="AL38" s="33">
        <f t="shared" si="18"/>
        <v>6311441.4826294165</v>
      </c>
      <c r="AM38" s="71">
        <f t="shared" si="19"/>
        <v>-18.333226568409302</v>
      </c>
      <c r="AN38" s="71">
        <f t="shared" si="20"/>
        <v>7.7266257132630978</v>
      </c>
      <c r="AO38" s="72">
        <f t="shared" si="21"/>
        <v>-2.5766758162787138</v>
      </c>
      <c r="AP38" s="73">
        <f t="shared" si="22"/>
        <v>12.64362997809215</v>
      </c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</row>
    <row r="39" spans="1:69" s="16" customFormat="1" ht="15.6" customHeight="1" x14ac:dyDescent="0.3">
      <c r="B39" s="18"/>
      <c r="C39" s="19"/>
      <c r="D39" s="19"/>
      <c r="E39" s="19"/>
      <c r="F39" s="19"/>
      <c r="G39" s="19"/>
      <c r="H39" s="19"/>
      <c r="I39" s="22"/>
      <c r="J39" s="22"/>
      <c r="K39" s="23"/>
      <c r="L39" s="23"/>
      <c r="M39" s="19"/>
      <c r="N39" s="19"/>
      <c r="O39" s="19"/>
      <c r="P39" s="19"/>
      <c r="Q39" s="19"/>
      <c r="R39" s="19"/>
      <c r="S39" s="22"/>
      <c r="T39" s="22"/>
      <c r="U39" s="23"/>
      <c r="V39" s="23"/>
      <c r="W39" s="19"/>
      <c r="X39" s="19"/>
      <c r="Y39" s="19"/>
      <c r="Z39" s="19"/>
      <c r="AA39" s="19"/>
      <c r="AB39" s="19"/>
      <c r="AC39" s="22"/>
      <c r="AD39" s="22"/>
      <c r="AE39" s="23"/>
      <c r="AF39" s="23"/>
      <c r="AG39" s="19"/>
      <c r="AH39" s="19"/>
      <c r="AI39" s="19"/>
      <c r="AJ39" s="19"/>
      <c r="AK39" s="19"/>
      <c r="AL39" s="19"/>
      <c r="AM39" s="22"/>
      <c r="AN39" s="22"/>
      <c r="AO39" s="24"/>
      <c r="AP39" s="24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</row>
    <row r="40" spans="1:69" x14ac:dyDescent="0.3">
      <c r="T40" s="16" t="s">
        <v>41</v>
      </c>
      <c r="AN40" s="16" t="s">
        <v>41</v>
      </c>
    </row>
  </sheetData>
  <mergeCells count="29">
    <mergeCell ref="A2:AP2"/>
    <mergeCell ref="A3:AP3"/>
    <mergeCell ref="A1:AP1"/>
    <mergeCell ref="AO5:AP5"/>
    <mergeCell ref="I5:J5"/>
    <mergeCell ref="K5:L5"/>
    <mergeCell ref="B4:B6"/>
    <mergeCell ref="M5:N5"/>
    <mergeCell ref="O5:P5"/>
    <mergeCell ref="Q5:R5"/>
    <mergeCell ref="AC5:AD5"/>
    <mergeCell ref="W5:X5"/>
    <mergeCell ref="Y5:Z5"/>
    <mergeCell ref="AA5:AB5"/>
    <mergeCell ref="S5:T5"/>
    <mergeCell ref="U5:V5"/>
    <mergeCell ref="A4:A6"/>
    <mergeCell ref="AG4:AP4"/>
    <mergeCell ref="W4:AF4"/>
    <mergeCell ref="M4:V4"/>
    <mergeCell ref="C4:L4"/>
    <mergeCell ref="AE5:AF5"/>
    <mergeCell ref="C5:D5"/>
    <mergeCell ref="E5:F5"/>
    <mergeCell ref="G5:H5"/>
    <mergeCell ref="AG5:AH5"/>
    <mergeCell ref="AI5:AJ5"/>
    <mergeCell ref="AK5:AL5"/>
    <mergeCell ref="AM5:AN5"/>
  </mergeCells>
  <pageMargins left="0.42" right="0.25" top="1.1399999999999999" bottom="0.39370078740157483" header="0.19685039370078741" footer="0.31496062992125984"/>
  <pageSetup scale="2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>PUNJAB NATIONAL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</dc:creator>
  <cp:lastModifiedBy>SLPC</cp:lastModifiedBy>
  <cp:lastPrinted>2021-06-18T09:28:34Z</cp:lastPrinted>
  <dcterms:created xsi:type="dcterms:W3CDTF">1999-09-08T04:55:31Z</dcterms:created>
  <dcterms:modified xsi:type="dcterms:W3CDTF">2021-11-15T07:09:59Z</dcterms:modified>
</cp:coreProperties>
</file>