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0"/>
  </bookViews>
  <sheets>
    <sheet name="Sheet1" sheetId="1" r:id="rId1"/>
    <sheet name="Sheet2" sheetId="2" r:id="rId2"/>
  </sheets>
  <definedNames>
    <definedName name="_xlnm.Print_Area" localSheetId="0">'Sheet1'!$A$1:$K$49</definedName>
    <definedName name="_xlnm.Print_Area" localSheetId="1">'Sheet2'!$A$1:$J$48</definedName>
  </definedNames>
  <calcPr fullCalcOnLoad="1"/>
</workbook>
</file>

<file path=xl/sharedStrings.xml><?xml version="1.0" encoding="utf-8"?>
<sst xmlns="http://schemas.openxmlformats.org/spreadsheetml/2006/main" count="110" uniqueCount="58">
  <si>
    <t>BANK NAME</t>
  </si>
  <si>
    <t>TOTAL</t>
  </si>
  <si>
    <t>RRBs</t>
  </si>
  <si>
    <t>SYSTEM</t>
  </si>
  <si>
    <t>Com. Bks</t>
  </si>
  <si>
    <t>Sr. No</t>
  </si>
  <si>
    <t xml:space="preserve">(Amount ` in lacs) 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</si>
  <si>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</si>
  <si>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</si>
  <si>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</si>
  <si>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</si>
  <si>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</si>
  <si>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</si>
  <si>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</si>
  <si>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</si>
  <si>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</si>
  <si>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</si>
  <si>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</si>
  <si>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</si>
  <si>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</si>
  <si>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</si>
  <si>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</si>
  <si>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</si>
  <si>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</si>
  <si>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</si>
  <si>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</si>
  <si>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</si>
  <si>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</si>
  <si>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</si>
  <si>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</si>
  <si>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</si>
  <si>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</si>
  <si>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</si>
  <si>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</si>
  <si>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</si>
  <si>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</si>
  <si>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</si>
  <si>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</si>
  <si>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</si>
  <si>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</si>
  <si>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</si>
  <si>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</si>
  <si>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</si>
  <si>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</si>
  <si>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</si>
  <si>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</si>
  <si>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</si>
  <si>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</si>
  <si>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</si>
  <si>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</si>
  <si>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</si>
  <si>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</si>
  <si>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>BANKWISE PERFORMANCE UNDER NATIONAL  GOALS AS AT 30.09.2021</t>
  </si>
  <si>
    <t>BANKWISE PERFORMANCE UNDER NATIONAL GOALS  AS AT 30.09.2021</t>
  </si>
  <si>
    <t>Total Advances as on 31.03.2021</t>
  </si>
  <si>
    <t>Total Advances as on 31.03..2021</t>
  </si>
  <si>
    <t>Annexure - 29</t>
  </si>
  <si>
    <t xml:space="preserve"> contd. Annexure-29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</si>
</sst>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7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0" fillId="0" borderId="12" xfId="0" applyFont="1" applyFill="1" applyBorder="1" applyAlignment="1">
      <alignment horizontal="center"/>
    </xf>
    <xf numFmtId="10" fontId="59" fillId="0" borderId="11" xfId="59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3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10" fontId="61" fillId="0" borderId="11" xfId="59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1" fillId="0" borderId="11" xfId="59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0" fontId="61" fillId="0" borderId="0" xfId="59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vertical="center"/>
    </xf>
    <xf numFmtId="0" fontId="60" fillId="0" borderId="32" xfId="0" applyFont="1" applyFill="1" applyBorder="1" applyAlignment="1">
      <alignment horizontal="center"/>
    </xf>
    <xf numFmtId="0" fontId="59" fillId="0" borderId="33" xfId="0" applyFont="1" applyFill="1" applyBorder="1" applyAlignment="1">
      <alignment/>
    </xf>
    <xf numFmtId="0" fontId="58" fillId="0" borderId="31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1" fillId="0" borderId="35" xfId="59" applyNumberFormat="1" applyFont="1" applyFill="1" applyBorder="1" applyAlignment="1">
      <alignment horizontal="center" vertical="center"/>
    </xf>
    <xf numFmtId="10" fontId="61" fillId="0" borderId="10" xfId="59" applyNumberFormat="1" applyFont="1" applyFill="1" applyBorder="1" applyAlignment="1">
      <alignment horizontal="center" vertical="center"/>
    </xf>
    <xf numFmtId="10" fontId="61" fillId="0" borderId="31" xfId="59" applyNumberFormat="1" applyFont="1" applyFill="1" applyBorder="1" applyAlignment="1">
      <alignment horizontal="center" vertical="center"/>
    </xf>
    <xf numFmtId="10" fontId="61" fillId="0" borderId="26" xfId="59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10" fontId="61" fillId="0" borderId="35" xfId="59" applyNumberFormat="1" applyFont="1" applyFill="1" applyBorder="1" applyAlignment="1">
      <alignment horizontal="center"/>
    </xf>
    <xf numFmtId="10" fontId="61" fillId="0" borderId="10" xfId="59" applyNumberFormat="1" applyFont="1" applyFill="1" applyBorder="1" applyAlignment="1">
      <alignment horizontal="center"/>
    </xf>
    <xf numFmtId="10" fontId="61" fillId="0" borderId="31" xfId="59" applyNumberFormat="1" applyFont="1" applyFill="1" applyBorder="1" applyAlignment="1">
      <alignment horizontal="center"/>
    </xf>
    <xf numFmtId="10" fontId="61" fillId="0" borderId="33" xfId="59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10" fontId="61" fillId="0" borderId="37" xfId="59" applyNumberFormat="1" applyFont="1" applyFill="1" applyBorder="1" applyAlignment="1">
      <alignment horizontal="center"/>
    </xf>
    <xf numFmtId="10" fontId="61" fillId="0" borderId="38" xfId="59" applyNumberFormat="1" applyFont="1" applyFill="1" applyBorder="1" applyAlignment="1">
      <alignment horizontal="center"/>
    </xf>
    <xf numFmtId="10" fontId="61" fillId="0" borderId="36" xfId="59" applyNumberFormat="1" applyFont="1" applyFill="1" applyBorder="1" applyAlignment="1">
      <alignment horizontal="center"/>
    </xf>
    <xf numFmtId="10" fontId="61" fillId="0" borderId="28" xfId="59" applyNumberFormat="1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7" fillId="0" borderId="15" xfId="0" applyNumberFormat="1" applyFont="1" applyFill="1" applyBorder="1" applyAlignment="1">
      <alignment horizontal="center" vertical="center" wrapText="1"/>
    </xf>
    <xf numFmtId="1" fontId="67" fillId="0" borderId="35" xfId="0" applyNumberFormat="1" applyFont="1" applyFill="1" applyBorder="1" applyAlignment="1">
      <alignment horizontal="center" vertical="center"/>
    </xf>
    <xf numFmtId="1" fontId="67" fillId="0" borderId="39" xfId="0" applyNumberFormat="1" applyFont="1" applyFill="1" applyBorder="1" applyAlignment="1">
      <alignment horizontal="center" vertical="center"/>
    </xf>
    <xf numFmtId="1" fontId="67" fillId="0" borderId="17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/>
    </xf>
    <xf numFmtId="1" fontId="67" fillId="0" borderId="34" xfId="0" applyNumberFormat="1" applyFont="1" applyFill="1" applyBorder="1" applyAlignment="1">
      <alignment horizontal="center" vertical="center"/>
    </xf>
    <xf numFmtId="1" fontId="67" fillId="0" borderId="34" xfId="53" applyNumberFormat="1" applyFont="1" applyFill="1" applyBorder="1" applyAlignment="1" applyProtection="1">
      <alignment horizontal="center" vertical="center"/>
      <protection/>
    </xf>
    <xf numFmtId="1" fontId="67" fillId="0" borderId="31" xfId="0" applyNumberFormat="1" applyFont="1" applyFill="1" applyBorder="1" applyAlignment="1">
      <alignment horizontal="center" vertical="center"/>
    </xf>
    <xf numFmtId="1" fontId="67" fillId="0" borderId="40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 wrapText="1"/>
    </xf>
    <xf numFmtId="1" fontId="67" fillId="0" borderId="26" xfId="0" applyNumberFormat="1" applyFont="1" applyFill="1" applyBorder="1" applyAlignment="1">
      <alignment horizontal="center" vertical="center"/>
    </xf>
    <xf numFmtId="1" fontId="67" fillId="0" borderId="41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67" fillId="0" borderId="13" xfId="0" applyNumberFormat="1" applyFont="1" applyFill="1" applyBorder="1" applyAlignment="1">
      <alignment horizontal="center" vertical="center"/>
    </xf>
    <xf numFmtId="1" fontId="67" fillId="0" borderId="17" xfId="0" applyNumberFormat="1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0" fillId="0" borderId="13" xfId="0" applyFont="1" applyFill="1" applyBorder="1" applyAlignment="1">
      <alignment/>
    </xf>
    <xf numFmtId="1" fontId="67" fillId="0" borderId="39" xfId="0" applyNumberFormat="1" applyFont="1" applyFill="1" applyBorder="1" applyAlignment="1">
      <alignment horizontal="center"/>
    </xf>
    <xf numFmtId="1" fontId="67" fillId="0" borderId="34" xfId="0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1" fontId="67" fillId="0" borderId="40" xfId="0" applyNumberFormat="1" applyFont="1" applyFill="1" applyBorder="1" applyAlignment="1">
      <alignment horizontal="center"/>
    </xf>
    <xf numFmtId="1" fontId="67" fillId="0" borderId="33" xfId="0" applyNumberFormat="1" applyFont="1" applyFill="1" applyBorder="1" applyAlignment="1">
      <alignment horizontal="center" vertical="center"/>
    </xf>
    <xf numFmtId="10" fontId="67" fillId="0" borderId="12" xfId="59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/>
    </xf>
    <xf numFmtId="1" fontId="61" fillId="0" borderId="13" xfId="0" applyNumberFormat="1" applyFont="1" applyFill="1" applyBorder="1" applyAlignment="1">
      <alignment horizontal="center"/>
    </xf>
    <xf numFmtId="10" fontId="67" fillId="0" borderId="15" xfId="59" applyNumberFormat="1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" fontId="67" fillId="0" borderId="12" xfId="0" applyNumberFormat="1" applyFont="1" applyFill="1" applyBorder="1" applyAlignment="1">
      <alignment horizontal="center"/>
    </xf>
    <xf numFmtId="1" fontId="67" fillId="0" borderId="11" xfId="0" applyNumberFormat="1" applyFont="1" applyFill="1" applyBorder="1" applyAlignment="1">
      <alignment horizontal="center"/>
    </xf>
    <xf numFmtId="1" fontId="61" fillId="0" borderId="12" xfId="0" applyNumberFormat="1" applyFont="1" applyFill="1" applyBorder="1" applyAlignment="1">
      <alignment horizontal="center"/>
    </xf>
    <xf numFmtId="1" fontId="61" fillId="0" borderId="42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6" fillId="34" borderId="0" xfId="0" applyFont="1" applyFill="1" applyAlignment="1">
      <alignment/>
    </xf>
    <xf numFmtId="1" fontId="66" fillId="34" borderId="0" xfId="0" applyNumberFormat="1" applyFont="1" applyFill="1" applyAlignment="1">
      <alignment/>
    </xf>
    <xf numFmtId="1" fontId="67" fillId="0" borderId="1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59" fillId="0" borderId="4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right"/>
    </xf>
    <xf numFmtId="0" fontId="59" fillId="0" borderId="44" xfId="0" applyFont="1" applyFill="1" applyBorder="1" applyAlignment="1">
      <alignment horizontal="right"/>
    </xf>
    <xf numFmtId="0" fontId="59" fillId="0" borderId="45" xfId="0" applyFont="1" applyFill="1" applyBorder="1" applyAlignment="1">
      <alignment horizontal="right"/>
    </xf>
    <xf numFmtId="0" fontId="59" fillId="0" borderId="46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59" fillId="0" borderId="4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63" fillId="0" borderId="41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 vertical="center"/>
    </xf>
    <xf numFmtId="0" fontId="63" fillId="0" borderId="3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63" fillId="0" borderId="24" xfId="0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70" fillId="0" borderId="4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71" fillId="0" borderId="44" xfId="0" applyFont="1" applyFill="1" applyBorder="1" applyAlignment="1">
      <alignment horizontal="right" vertical="center"/>
    </xf>
    <xf numFmtId="0" fontId="72" fillId="0" borderId="48" xfId="0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36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horizontal="center" vertical="top"/>
    </xf>
    <xf numFmtId="0" fontId="60" fillId="0" borderId="49" xfId="0" applyFont="1" applyFill="1" applyBorder="1" applyAlignment="1">
      <alignment horizontal="center" vertical="top"/>
    </xf>
    <xf numFmtId="0" fontId="60" fillId="0" borderId="26" xfId="0" applyFont="1" applyFill="1" applyBorder="1" applyAlignment="1">
      <alignment horizontal="left" vertical="top"/>
    </xf>
    <xf numFmtId="0" fontId="60" fillId="0" borderId="43" xfId="0" applyFont="1" applyFill="1" applyBorder="1" applyAlignment="1">
      <alignment horizontal="left" vertical="top"/>
    </xf>
    <xf numFmtId="0" fontId="60" fillId="0" borderId="26" xfId="0" applyFont="1" applyFill="1" applyBorder="1" applyAlignment="1">
      <alignment horizontal="center" vertical="top" wrapText="1"/>
    </xf>
    <xf numFmtId="0" fontId="60" fillId="0" borderId="43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right"/>
    </xf>
    <xf numFmtId="0" fontId="60" fillId="0" borderId="13" xfId="0" applyFont="1" applyFill="1" applyBorder="1" applyAlignment="1">
      <alignment horizontal="right"/>
    </xf>
    <xf numFmtId="0" fontId="60" fillId="0" borderId="36" xfId="0" applyFont="1" applyFill="1" applyBorder="1" applyAlignment="1">
      <alignment horizontal="right"/>
    </xf>
    <xf numFmtId="0" fontId="60" fillId="0" borderId="18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view="pageBreakPreview" zoomScale="70" zoomScaleSheetLayoutView="70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3" sqref="I33"/>
    </sheetView>
  </sheetViews>
  <sheetFormatPr defaultColWidth="9.140625" defaultRowHeight="409.5" customHeight="1"/>
  <cols>
    <col min="1" max="1" width="6.421875" style="106" customWidth="1"/>
    <col min="2" max="2" width="36.421875" style="58" customWidth="1"/>
    <col min="3" max="3" width="15.7109375" style="126" customWidth="1"/>
    <col min="4" max="4" width="15.8515625" style="126" customWidth="1"/>
    <col min="5" max="5" width="14.00390625" style="58" customWidth="1"/>
    <col min="6" max="6" width="16.140625" style="126" customWidth="1"/>
    <col min="7" max="7" width="15.7109375" style="58" customWidth="1"/>
    <col min="8" max="8" width="13.140625" style="126" customWidth="1"/>
    <col min="9" max="9" width="15.421875" style="58" customWidth="1"/>
    <col min="10" max="10" width="13.8515625" style="126" customWidth="1"/>
    <col min="11" max="11" width="14.7109375" style="58" customWidth="1"/>
  </cols>
  <sheetData>
    <row r="1" spans="1:11" s="58" customFormat="1" ht="3.75" customHeight="1">
      <c r="A1" s="74"/>
      <c r="B1" s="75"/>
      <c r="C1" s="129"/>
      <c r="D1" s="154"/>
      <c r="E1" s="154"/>
      <c r="F1" s="154"/>
      <c r="G1" s="154"/>
      <c r="H1" s="76"/>
      <c r="I1" s="77"/>
      <c r="J1" s="76"/>
      <c r="K1" s="77"/>
    </row>
    <row r="2" spans="1:11" ht="34.5" customHeight="1" thickBot="1">
      <c r="A2" s="28"/>
      <c r="B2" s="45"/>
      <c r="C2" s="45"/>
      <c r="D2" s="45"/>
      <c r="E2" s="45"/>
      <c r="F2" s="46"/>
      <c r="G2" s="46"/>
      <c r="H2" s="46"/>
      <c r="I2" s="157" t="s">
        <v>56</v>
      </c>
      <c r="J2" s="157"/>
      <c r="K2" s="157"/>
    </row>
    <row r="3" spans="1:11" ht="29.25" customHeight="1" thickBot="1">
      <c r="A3" s="158" t="s">
        <v>53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21" customHeight="1" thickBot="1">
      <c r="A4" s="135" t="s">
        <v>6</v>
      </c>
      <c r="B4" s="136"/>
      <c r="C4" s="136"/>
      <c r="D4" s="137"/>
      <c r="E4" s="137"/>
      <c r="F4" s="137"/>
      <c r="G4" s="137"/>
      <c r="H4" s="137"/>
      <c r="I4" s="137"/>
      <c r="J4" s="137"/>
      <c r="K4" s="138"/>
    </row>
    <row r="5" spans="1:11" s="1" customFormat="1" ht="24.75" customHeight="1">
      <c r="A5" s="150" t="s">
        <v>5</v>
      </c>
      <c r="B5" s="152" t="s">
        <v>0</v>
      </c>
      <c r="C5" s="155" t="s">
        <v>54</v>
      </c>
      <c r="D5" s="133" t="s">
        <v>12</v>
      </c>
      <c r="E5" s="133" t="s">
        <v>7</v>
      </c>
      <c r="F5" s="148" t="s">
        <v>13</v>
      </c>
      <c r="G5" s="133" t="s">
        <v>7</v>
      </c>
      <c r="H5" s="148" t="s">
        <v>14</v>
      </c>
      <c r="I5" s="133" t="s">
        <v>7</v>
      </c>
      <c r="J5" s="148" t="s">
        <v>15</v>
      </c>
      <c r="K5" s="133" t="s">
        <v>7</v>
      </c>
    </row>
    <row r="6" spans="1:11" ht="18" customHeight="1" thickBot="1">
      <c r="A6" s="151"/>
      <c r="B6" s="153"/>
      <c r="C6" s="156"/>
      <c r="D6" s="134"/>
      <c r="E6" s="134"/>
      <c r="F6" s="149"/>
      <c r="G6" s="134"/>
      <c r="H6" s="149"/>
      <c r="I6" s="134"/>
      <c r="J6" s="149"/>
      <c r="K6" s="134"/>
    </row>
    <row r="7" spans="1:11" ht="21.75" customHeight="1" thickBot="1">
      <c r="A7" s="12"/>
      <c r="B7" s="145" t="s">
        <v>11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ht="32.25" customHeight="1">
      <c r="A8" s="13">
        <v>1</v>
      </c>
      <c r="B8" s="14" t="s">
        <v>22</v>
      </c>
      <c r="C8" s="78">
        <v>4486201</v>
      </c>
      <c r="D8" s="79">
        <v>2461126.8349749986</v>
      </c>
      <c r="E8" s="59">
        <f aca="true" t="shared" si="0" ref="E8:E20">SUM(D8/C8)</f>
        <v>0.5485993237875428</v>
      </c>
      <c r="F8" s="79">
        <v>1433032.2573080985</v>
      </c>
      <c r="G8" s="59">
        <f aca="true" t="shared" si="1" ref="G8:G20">SUM(F8/C8)</f>
        <v>0.3194311305507931</v>
      </c>
      <c r="H8" s="80">
        <v>0</v>
      </c>
      <c r="I8" s="59">
        <f>SUM(H8/C8)</f>
        <v>0</v>
      </c>
      <c r="J8" s="80">
        <v>395524.70505650016</v>
      </c>
      <c r="K8" s="59">
        <f>SUM(J8/C8)</f>
        <v>0.08816473115147987</v>
      </c>
    </row>
    <row r="9" spans="1:11" ht="32.25" customHeight="1">
      <c r="A9" s="15">
        <v>2</v>
      </c>
      <c r="B9" s="16" t="s">
        <v>32</v>
      </c>
      <c r="C9" s="81">
        <v>1234782.5265800003</v>
      </c>
      <c r="D9" s="82">
        <v>998932.04851</v>
      </c>
      <c r="E9" s="60">
        <f t="shared" si="0"/>
        <v>0.8089943184382113</v>
      </c>
      <c r="F9" s="79">
        <v>623976.92021</v>
      </c>
      <c r="G9" s="60">
        <f t="shared" si="1"/>
        <v>0.5053334549025732</v>
      </c>
      <c r="H9" s="83">
        <v>0</v>
      </c>
      <c r="I9" s="60">
        <f aca="true" t="shared" si="2" ref="I9:I47">SUM(H9/C9)</f>
        <v>0</v>
      </c>
      <c r="J9" s="83">
        <v>163829.6694</v>
      </c>
      <c r="K9" s="60">
        <f aca="true" t="shared" si="3" ref="K9:K47">SUM(J9/C9)</f>
        <v>0.1326789664361076</v>
      </c>
    </row>
    <row r="10" spans="1:14" ht="32.25" customHeight="1">
      <c r="A10" s="13">
        <v>3</v>
      </c>
      <c r="B10" s="16" t="s">
        <v>9</v>
      </c>
      <c r="C10" s="81">
        <v>481102</v>
      </c>
      <c r="D10" s="82">
        <v>411901.3420266833</v>
      </c>
      <c r="E10" s="60">
        <f>SUM(D10/C10)</f>
        <v>0.8561621901939367</v>
      </c>
      <c r="F10" s="79">
        <v>127334</v>
      </c>
      <c r="G10" s="60">
        <f t="shared" si="1"/>
        <v>0.2646715249572856</v>
      </c>
      <c r="H10" s="83">
        <v>5116</v>
      </c>
      <c r="I10" s="60">
        <f t="shared" si="2"/>
        <v>0.010633919626191535</v>
      </c>
      <c r="J10" s="83">
        <v>113284.51113512031</v>
      </c>
      <c r="K10" s="60">
        <f t="shared" si="3"/>
        <v>0.23546880107569768</v>
      </c>
      <c r="N10" s="2"/>
    </row>
    <row r="11" spans="1:11" s="58" customFormat="1" ht="32.25" customHeight="1">
      <c r="A11" s="15">
        <v>4</v>
      </c>
      <c r="B11" s="16" t="s">
        <v>23</v>
      </c>
      <c r="C11" s="81">
        <v>540245.3228982355</v>
      </c>
      <c r="D11" s="82">
        <v>320254.4866179908</v>
      </c>
      <c r="E11" s="60">
        <f t="shared" si="0"/>
        <v>0.5927945565542939</v>
      </c>
      <c r="F11" s="79">
        <v>132175.04715849084</v>
      </c>
      <c r="G11" s="60">
        <f t="shared" si="1"/>
        <v>0.244657457559125</v>
      </c>
      <c r="H11" s="83">
        <v>3185.2694043</v>
      </c>
      <c r="I11" s="60">
        <f t="shared" si="2"/>
        <v>0.005895968496704598</v>
      </c>
      <c r="J11" s="83">
        <v>90051.15617850001</v>
      </c>
      <c r="K11" s="60">
        <f t="shared" si="3"/>
        <v>0.16668567475125126</v>
      </c>
    </row>
    <row r="12" spans="1:11" ht="32.25" customHeight="1">
      <c r="A12" s="13">
        <v>5</v>
      </c>
      <c r="B12" s="16" t="s">
        <v>33</v>
      </c>
      <c r="C12" s="81">
        <v>700433.5004</v>
      </c>
      <c r="D12" s="82">
        <v>441029.7967010001</v>
      </c>
      <c r="E12" s="60">
        <f t="shared" si="0"/>
        <v>0.6296526314762771</v>
      </c>
      <c r="F12" s="79">
        <v>254459.97412109998</v>
      </c>
      <c r="G12" s="60">
        <f t="shared" si="1"/>
        <v>0.3632892686825862</v>
      </c>
      <c r="H12" s="83">
        <v>5376.4150591</v>
      </c>
      <c r="I12" s="60">
        <f t="shared" si="2"/>
        <v>0.0076758393994999724</v>
      </c>
      <c r="J12" s="83">
        <v>85053.18000000001</v>
      </c>
      <c r="K12" s="60">
        <f t="shared" si="3"/>
        <v>0.12142934333013522</v>
      </c>
    </row>
    <row r="13" spans="1:11" ht="32.25" customHeight="1">
      <c r="A13" s="15">
        <v>6</v>
      </c>
      <c r="B13" s="16" t="s">
        <v>34</v>
      </c>
      <c r="C13" s="81">
        <v>63593.59</v>
      </c>
      <c r="D13" s="82">
        <v>28197.339999999993</v>
      </c>
      <c r="E13" s="60">
        <f t="shared" si="0"/>
        <v>0.44339909100901514</v>
      </c>
      <c r="F13" s="79">
        <v>3590.6200000000003</v>
      </c>
      <c r="G13" s="60">
        <f t="shared" si="1"/>
        <v>0.056461979894514534</v>
      </c>
      <c r="H13" s="83">
        <v>0</v>
      </c>
      <c r="I13" s="60">
        <f t="shared" si="2"/>
        <v>0</v>
      </c>
      <c r="J13" s="83">
        <v>16532.429999999997</v>
      </c>
      <c r="K13" s="60">
        <f t="shared" si="3"/>
        <v>0.25997006931044464</v>
      </c>
    </row>
    <row r="14" spans="1:11" ht="32.25" customHeight="1">
      <c r="A14" s="13">
        <v>7</v>
      </c>
      <c r="B14" s="16" t="s">
        <v>24</v>
      </c>
      <c r="C14" s="81">
        <v>1015335.3800299</v>
      </c>
      <c r="D14" s="82">
        <v>688913.3450271</v>
      </c>
      <c r="E14" s="60">
        <f t="shared" si="0"/>
        <v>0.678508164471539</v>
      </c>
      <c r="F14" s="79">
        <v>345028.195367</v>
      </c>
      <c r="G14" s="60">
        <f t="shared" si="1"/>
        <v>0.3398169729462589</v>
      </c>
      <c r="H14" s="83">
        <v>0</v>
      </c>
      <c r="I14" s="60">
        <f t="shared" si="2"/>
        <v>0</v>
      </c>
      <c r="J14" s="83">
        <v>148284.05</v>
      </c>
      <c r="K14" s="60">
        <f t="shared" si="3"/>
        <v>0.14604440357001375</v>
      </c>
    </row>
    <row r="15" spans="1:11" ht="32.25" customHeight="1">
      <c r="A15" s="15">
        <v>8</v>
      </c>
      <c r="B15" s="16" t="s">
        <v>25</v>
      </c>
      <c r="C15" s="81">
        <v>412075.1229034</v>
      </c>
      <c r="D15" s="82">
        <v>233863.3297730001</v>
      </c>
      <c r="E15" s="60">
        <f t="shared" si="0"/>
        <v>0.5675259601337863</v>
      </c>
      <c r="F15" s="79">
        <v>95866.89</v>
      </c>
      <c r="G15" s="60">
        <f t="shared" si="1"/>
        <v>0.23264420653336415</v>
      </c>
      <c r="H15" s="84">
        <v>0</v>
      </c>
      <c r="I15" s="60">
        <f t="shared" si="2"/>
        <v>0</v>
      </c>
      <c r="J15" s="83">
        <v>53315.83623530001</v>
      </c>
      <c r="K15" s="60">
        <f t="shared" si="3"/>
        <v>0.12938377803456602</v>
      </c>
    </row>
    <row r="16" spans="1:11" ht="32.25" customHeight="1">
      <c r="A16" s="13">
        <v>9</v>
      </c>
      <c r="B16" s="16" t="s">
        <v>26</v>
      </c>
      <c r="C16" s="81">
        <v>599670.97</v>
      </c>
      <c r="D16" s="82">
        <v>399517.67</v>
      </c>
      <c r="E16" s="60">
        <f t="shared" si="0"/>
        <v>0.6662281317369757</v>
      </c>
      <c r="F16" s="79">
        <v>147076.43</v>
      </c>
      <c r="G16" s="60">
        <f t="shared" si="1"/>
        <v>0.24526188086109954</v>
      </c>
      <c r="H16" s="83">
        <v>0</v>
      </c>
      <c r="I16" s="60">
        <f t="shared" si="2"/>
        <v>0</v>
      </c>
      <c r="J16" s="83">
        <v>97883.41</v>
      </c>
      <c r="K16" s="60">
        <f t="shared" si="3"/>
        <v>0.1632285284712048</v>
      </c>
    </row>
    <row r="17" spans="1:11" ht="32.25" customHeight="1">
      <c r="A17" s="15">
        <v>10</v>
      </c>
      <c r="B17" s="16" t="s">
        <v>27</v>
      </c>
      <c r="C17" s="81">
        <v>557676.8700000001</v>
      </c>
      <c r="D17" s="82">
        <v>530915.7511999999</v>
      </c>
      <c r="E17" s="60">
        <f t="shared" si="0"/>
        <v>0.9520132172596648</v>
      </c>
      <c r="F17" s="79">
        <v>169078.6512</v>
      </c>
      <c r="G17" s="60">
        <f t="shared" si="1"/>
        <v>0.303183905045228</v>
      </c>
      <c r="H17" s="83">
        <v>400.40000000000003</v>
      </c>
      <c r="I17" s="60">
        <f t="shared" si="2"/>
        <v>0.0007179784953247209</v>
      </c>
      <c r="J17" s="83">
        <v>149483</v>
      </c>
      <c r="K17" s="60">
        <f t="shared" si="3"/>
        <v>0.2680459026389242</v>
      </c>
    </row>
    <row r="18" spans="1:11" ht="32.25" customHeight="1">
      <c r="A18" s="13">
        <v>11</v>
      </c>
      <c r="B18" s="16" t="s">
        <v>28</v>
      </c>
      <c r="C18" s="81">
        <v>6222010.153816298</v>
      </c>
      <c r="D18" s="82">
        <v>1851331.37769</v>
      </c>
      <c r="E18" s="60">
        <f t="shared" si="0"/>
        <v>0.29754554105870074</v>
      </c>
      <c r="F18" s="79">
        <v>615514.6030352005</v>
      </c>
      <c r="G18" s="60">
        <f t="shared" si="1"/>
        <v>0.09892536138946541</v>
      </c>
      <c r="H18" s="83">
        <v>135623.00075309942</v>
      </c>
      <c r="I18" s="60">
        <f t="shared" si="2"/>
        <v>0.02179729659713179</v>
      </c>
      <c r="J18" s="83">
        <v>259651.4106539001</v>
      </c>
      <c r="K18" s="60">
        <f t="shared" si="3"/>
        <v>0.04173111329537798</v>
      </c>
    </row>
    <row r="19" spans="1:11" ht="32.25" customHeight="1" thickBot="1">
      <c r="A19" s="15">
        <v>12</v>
      </c>
      <c r="B19" s="16" t="s">
        <v>29</v>
      </c>
      <c r="C19" s="81">
        <v>871218.097013</v>
      </c>
      <c r="D19" s="85">
        <v>632609.0604211</v>
      </c>
      <c r="E19" s="61">
        <f t="shared" si="0"/>
        <v>0.7261202018071261</v>
      </c>
      <c r="F19" s="79">
        <v>261109.4207469</v>
      </c>
      <c r="G19" s="61">
        <f t="shared" si="1"/>
        <v>0.2997061489449338</v>
      </c>
      <c r="H19" s="86">
        <v>0</v>
      </c>
      <c r="I19" s="61">
        <f t="shared" si="2"/>
        <v>0</v>
      </c>
      <c r="J19" s="86">
        <v>155561.8095687</v>
      </c>
      <c r="K19" s="61">
        <f t="shared" si="3"/>
        <v>0.1785566784046943</v>
      </c>
    </row>
    <row r="20" spans="1:11" ht="32.25" customHeight="1" thickBot="1">
      <c r="A20" s="20"/>
      <c r="B20" s="21" t="s">
        <v>1</v>
      </c>
      <c r="C20" s="87">
        <v>17184344.53364083</v>
      </c>
      <c r="D20" s="88">
        <v>8998592.382941874</v>
      </c>
      <c r="E20" s="18">
        <f t="shared" si="0"/>
        <v>0.5236506033340889</v>
      </c>
      <c r="F20" s="89">
        <v>4208243.00914679</v>
      </c>
      <c r="G20" s="18">
        <f t="shared" si="1"/>
        <v>0.244888188834235</v>
      </c>
      <c r="H20" s="89">
        <v>149701.08521649943</v>
      </c>
      <c r="I20" s="18">
        <f t="shared" si="2"/>
        <v>0.00871148066913102</v>
      </c>
      <c r="J20" s="89">
        <v>1728455.1682280204</v>
      </c>
      <c r="K20" s="18">
        <f t="shared" si="3"/>
        <v>0.10058313046763699</v>
      </c>
    </row>
    <row r="21" spans="1:11" ht="32.25" customHeight="1" thickBot="1">
      <c r="A21" s="17"/>
      <c r="B21" s="142" t="s">
        <v>31</v>
      </c>
      <c r="C21" s="143"/>
      <c r="D21" s="143"/>
      <c r="E21" s="143"/>
      <c r="F21" s="143"/>
      <c r="G21" s="143"/>
      <c r="H21" s="143"/>
      <c r="I21" s="143"/>
      <c r="J21" s="143"/>
      <c r="K21" s="144"/>
    </row>
    <row r="22" spans="1:11" ht="32.25" customHeight="1">
      <c r="A22" s="32">
        <v>13</v>
      </c>
      <c r="B22" s="33" t="s">
        <v>46</v>
      </c>
      <c r="C22" s="128">
        <v>206552.693295417</v>
      </c>
      <c r="D22" s="91">
        <v>155869.0397269999</v>
      </c>
      <c r="E22" s="62">
        <f>SUM(D22/C22)</f>
        <v>0.7546211924918935</v>
      </c>
      <c r="F22" s="92">
        <v>90444.66362719999</v>
      </c>
      <c r="G22" s="62">
        <f>SUM(F22/C22)</f>
        <v>0.43787695132032817</v>
      </c>
      <c r="H22" s="92">
        <v>0</v>
      </c>
      <c r="I22" s="62">
        <f>SUM(H22/C22)</f>
        <v>0</v>
      </c>
      <c r="J22" s="92">
        <v>34428.56767989992</v>
      </c>
      <c r="K22" s="62">
        <f>SUM(J22/C22)</f>
        <v>0.16668176594850445</v>
      </c>
    </row>
    <row r="23" spans="1:11" ht="32.25" customHeight="1">
      <c r="A23" s="55">
        <v>14</v>
      </c>
      <c r="B23" s="56" t="s">
        <v>47</v>
      </c>
      <c r="C23" s="81">
        <v>68572</v>
      </c>
      <c r="D23" s="82">
        <v>27206.503015000002</v>
      </c>
      <c r="E23" s="60">
        <f aca="true" t="shared" si="4" ref="E23:E37">SUM(D23/C23)</f>
        <v>0.3967581959837835</v>
      </c>
      <c r="F23" s="83">
        <v>3914</v>
      </c>
      <c r="G23" s="60">
        <f aca="true" t="shared" si="5" ref="G23:G37">SUM(F23/C23)</f>
        <v>0.05707869101090824</v>
      </c>
      <c r="H23" s="84">
        <v>0</v>
      </c>
      <c r="I23" s="60">
        <f aca="true" t="shared" si="6" ref="I23:I29">SUM(H23/C23)</f>
        <v>0</v>
      </c>
      <c r="J23" s="80">
        <v>12666.366748300003</v>
      </c>
      <c r="K23" s="60">
        <f t="shared" si="3"/>
        <v>0.18471630911013245</v>
      </c>
    </row>
    <row r="24" spans="1:11" ht="32.25" customHeight="1">
      <c r="A24" s="55">
        <v>15</v>
      </c>
      <c r="B24" s="56" t="s">
        <v>48</v>
      </c>
      <c r="C24" s="81">
        <v>4474583.374821414</v>
      </c>
      <c r="D24" s="82">
        <v>2817120.700385031</v>
      </c>
      <c r="E24" s="60">
        <f t="shared" si="4"/>
        <v>0.6295827933919022</v>
      </c>
      <c r="F24" s="83">
        <v>1157476.7492721002</v>
      </c>
      <c r="G24" s="60">
        <f t="shared" si="5"/>
        <v>0.2586781052701463</v>
      </c>
      <c r="H24" s="84">
        <v>0</v>
      </c>
      <c r="I24" s="60">
        <f t="shared" si="6"/>
        <v>0</v>
      </c>
      <c r="J24" s="80">
        <v>425780.76588404854</v>
      </c>
      <c r="K24" s="60">
        <f t="shared" si="3"/>
        <v>0.09515539888695043</v>
      </c>
    </row>
    <row r="25" spans="1:11" ht="32.25" customHeight="1">
      <c r="A25" s="55">
        <v>16</v>
      </c>
      <c r="B25" s="56" t="s">
        <v>49</v>
      </c>
      <c r="C25" s="81">
        <v>1658663.5471073003</v>
      </c>
      <c r="D25" s="82">
        <v>695411.3923114999</v>
      </c>
      <c r="E25" s="60">
        <f t="shared" si="4"/>
        <v>0.4192600684595097</v>
      </c>
      <c r="F25" s="83">
        <v>317782.75048919994</v>
      </c>
      <c r="G25" s="60">
        <f t="shared" si="5"/>
        <v>0.19158963916667202</v>
      </c>
      <c r="H25" s="84">
        <v>2065.2367091</v>
      </c>
      <c r="I25" s="60">
        <f t="shared" si="6"/>
        <v>0.0012451209364923712</v>
      </c>
      <c r="J25" s="80">
        <v>132879.0426196</v>
      </c>
      <c r="K25" s="60">
        <f t="shared" si="3"/>
        <v>0.08011211366605378</v>
      </c>
    </row>
    <row r="26" spans="1:11" ht="32.25" customHeight="1">
      <c r="A26" s="55">
        <v>17</v>
      </c>
      <c r="B26" s="56" t="s">
        <v>35</v>
      </c>
      <c r="C26" s="81">
        <v>469827.303811811</v>
      </c>
      <c r="D26" s="82">
        <v>334741.0920239492</v>
      </c>
      <c r="E26" s="60">
        <f t="shared" si="4"/>
        <v>0.7124768809903596</v>
      </c>
      <c r="F26" s="83">
        <v>191969.05948128804</v>
      </c>
      <c r="G26" s="60">
        <f t="shared" si="5"/>
        <v>0.40859494100023847</v>
      </c>
      <c r="H26" s="84">
        <v>0</v>
      </c>
      <c r="I26" s="60">
        <f t="shared" si="6"/>
        <v>0</v>
      </c>
      <c r="J26" s="80">
        <v>51730.30152205421</v>
      </c>
      <c r="K26" s="60">
        <f t="shared" si="3"/>
        <v>0.11010492813498711</v>
      </c>
    </row>
    <row r="27" spans="1:11" ht="32.25" customHeight="1">
      <c r="A27" s="55">
        <v>18</v>
      </c>
      <c r="B27" s="56" t="s">
        <v>36</v>
      </c>
      <c r="C27" s="81">
        <v>261950.8365705</v>
      </c>
      <c r="D27" s="82">
        <v>147726.24090121</v>
      </c>
      <c r="E27" s="60">
        <f t="shared" si="4"/>
        <v>0.5639464368018988</v>
      </c>
      <c r="F27" s="83">
        <v>28282.91507329998</v>
      </c>
      <c r="G27" s="60">
        <f t="shared" si="5"/>
        <v>0.10797031780308163</v>
      </c>
      <c r="H27" s="84">
        <v>0</v>
      </c>
      <c r="I27" s="60">
        <f t="shared" si="6"/>
        <v>0</v>
      </c>
      <c r="J27" s="80">
        <v>44321</v>
      </c>
      <c r="K27" s="60">
        <f t="shared" si="3"/>
        <v>0.1691958711804751</v>
      </c>
    </row>
    <row r="28" spans="1:11" ht="32.25" customHeight="1">
      <c r="A28" s="55">
        <v>19</v>
      </c>
      <c r="B28" s="56" t="s">
        <v>37</v>
      </c>
      <c r="C28" s="81">
        <v>103749</v>
      </c>
      <c r="D28" s="82">
        <v>28274.75</v>
      </c>
      <c r="E28" s="60">
        <f t="shared" si="4"/>
        <v>0.2725303376418086</v>
      </c>
      <c r="F28" s="83">
        <v>15260.11</v>
      </c>
      <c r="G28" s="60">
        <f t="shared" si="5"/>
        <v>0.14708681529460527</v>
      </c>
      <c r="H28" s="84">
        <v>0</v>
      </c>
      <c r="I28" s="60">
        <f t="shared" si="6"/>
        <v>0</v>
      </c>
      <c r="J28" s="80">
        <v>3156</v>
      </c>
      <c r="K28" s="60">
        <f t="shared" si="3"/>
        <v>0.030419570309111413</v>
      </c>
    </row>
    <row r="29" spans="1:11" ht="32.25" customHeight="1">
      <c r="A29" s="55">
        <v>20</v>
      </c>
      <c r="B29" s="56" t="s">
        <v>38</v>
      </c>
      <c r="C29" s="81">
        <v>334255.48795737466</v>
      </c>
      <c r="D29" s="82">
        <v>232613.46713561355</v>
      </c>
      <c r="E29" s="60">
        <f t="shared" si="4"/>
        <v>0.6959151772110236</v>
      </c>
      <c r="F29" s="83">
        <v>111620.91123720986</v>
      </c>
      <c r="G29" s="60">
        <f t="shared" si="5"/>
        <v>0.3339389037987736</v>
      </c>
      <c r="H29" s="84">
        <v>250.5119362</v>
      </c>
      <c r="I29" s="60">
        <f t="shared" si="6"/>
        <v>0.0007494624478146073</v>
      </c>
      <c r="J29" s="80">
        <v>53940.63760541533</v>
      </c>
      <c r="K29" s="60">
        <f t="shared" si="3"/>
        <v>0.16137547339924008</v>
      </c>
    </row>
    <row r="30" spans="1:11" ht="32.25" customHeight="1">
      <c r="A30" s="55">
        <v>21</v>
      </c>
      <c r="B30" s="56" t="s">
        <v>45</v>
      </c>
      <c r="C30" s="81">
        <v>1312156.4265823</v>
      </c>
      <c r="D30" s="82">
        <v>779657.3426245999</v>
      </c>
      <c r="E30" s="60">
        <f>SUM(D30/C30)</f>
        <v>0.5941801806780991</v>
      </c>
      <c r="F30" s="83">
        <v>409858.7911399</v>
      </c>
      <c r="G30" s="60">
        <f>SUM(F30/C30)</f>
        <v>0.3123551299500442</v>
      </c>
      <c r="H30" s="84">
        <v>10277.4646181</v>
      </c>
      <c r="I30" s="60">
        <f>SUM(H30/C30)</f>
        <v>0.007832499547991496</v>
      </c>
      <c r="J30" s="80">
        <v>80591.0758237</v>
      </c>
      <c r="K30" s="60">
        <f aca="true" t="shared" si="7" ref="K30:K36">SUM(J30/C30)</f>
        <v>0.06141880205061452</v>
      </c>
    </row>
    <row r="31" spans="1:11" ht="32.25" customHeight="1">
      <c r="A31" s="55">
        <v>22</v>
      </c>
      <c r="B31" s="56" t="s">
        <v>30</v>
      </c>
      <c r="C31" s="81">
        <v>25914</v>
      </c>
      <c r="D31" s="82">
        <v>14771.3</v>
      </c>
      <c r="E31" s="60">
        <f>SUM(D31/C31)</f>
        <v>0.5700123485374701</v>
      </c>
      <c r="F31" s="83">
        <v>2548.3</v>
      </c>
      <c r="G31" s="60">
        <f>SUM(F31/C31)</f>
        <v>0.0983368063594968</v>
      </c>
      <c r="H31" s="84">
        <v>0</v>
      </c>
      <c r="I31" s="60">
        <v>0</v>
      </c>
      <c r="J31" s="80">
        <v>7184</v>
      </c>
      <c r="K31" s="60">
        <f t="shared" si="7"/>
        <v>0.27722466620359654</v>
      </c>
    </row>
    <row r="32" spans="1:11" ht="32.25" customHeight="1">
      <c r="A32" s="55">
        <v>23</v>
      </c>
      <c r="B32" s="56" t="s">
        <v>51</v>
      </c>
      <c r="C32" s="81"/>
      <c r="D32" s="82">
        <v>68176.11907820002</v>
      </c>
      <c r="E32" s="60">
        <v>0</v>
      </c>
      <c r="F32" s="83">
        <v>15781</v>
      </c>
      <c r="G32" s="60">
        <v>0</v>
      </c>
      <c r="H32" s="84">
        <v>0</v>
      </c>
      <c r="I32" s="60">
        <v>0</v>
      </c>
      <c r="J32" s="80">
        <v>4502.3073054999995</v>
      </c>
      <c r="K32" s="60">
        <v>0</v>
      </c>
    </row>
    <row r="33" spans="1:11" ht="32.25" customHeight="1">
      <c r="A33" s="55">
        <v>24</v>
      </c>
      <c r="B33" s="56" t="s">
        <v>42</v>
      </c>
      <c r="C33" s="81">
        <v>139267</v>
      </c>
      <c r="D33" s="82">
        <v>122398.99928267823</v>
      </c>
      <c r="E33" s="60">
        <f>SUM(D33/C33)</f>
        <v>0.8788801315651104</v>
      </c>
      <c r="F33" s="83">
        <v>31128.410772240335</v>
      </c>
      <c r="G33" s="60">
        <f>SUM(F33/C33)</f>
        <v>0.22351605744534123</v>
      </c>
      <c r="H33" s="84">
        <v>0</v>
      </c>
      <c r="I33" s="60">
        <v>0</v>
      </c>
      <c r="J33" s="80">
        <v>72448.94039789216</v>
      </c>
      <c r="K33" s="60">
        <f t="shared" si="7"/>
        <v>0.5202161344603686</v>
      </c>
    </row>
    <row r="34" spans="1:11" ht="32.25" customHeight="1">
      <c r="A34" s="55">
        <v>25</v>
      </c>
      <c r="B34" s="56" t="s">
        <v>41</v>
      </c>
      <c r="C34" s="81">
        <v>348765.61</v>
      </c>
      <c r="D34" s="82">
        <v>271641.32546819985</v>
      </c>
      <c r="E34" s="60">
        <f>SUM(D34/C34)</f>
        <v>0.7788649960877733</v>
      </c>
      <c r="F34" s="83">
        <v>151742.7296703998</v>
      </c>
      <c r="G34" s="60">
        <f>SUM(F34/C34)</f>
        <v>0.43508512685754713</v>
      </c>
      <c r="H34" s="84">
        <v>0</v>
      </c>
      <c r="I34" s="60">
        <f>SUM(H34/C34)</f>
        <v>0</v>
      </c>
      <c r="J34" s="80">
        <v>56067.428363200066</v>
      </c>
      <c r="K34" s="60">
        <f t="shared" si="7"/>
        <v>0.1607596241016999</v>
      </c>
    </row>
    <row r="35" spans="1:11" ht="32.25" customHeight="1">
      <c r="A35" s="55">
        <v>26</v>
      </c>
      <c r="B35" s="56" t="s">
        <v>44</v>
      </c>
      <c r="C35" s="81">
        <v>37128.5057258</v>
      </c>
      <c r="D35" s="82">
        <v>28935.446600699997</v>
      </c>
      <c r="E35" s="60">
        <f>SUM(D35/C35)</f>
        <v>0.7793323764331626</v>
      </c>
      <c r="F35" s="83">
        <v>12161.404101199998</v>
      </c>
      <c r="G35" s="60">
        <f>SUM(F35/C35)</f>
        <v>0.32754897789353354</v>
      </c>
      <c r="H35" s="84">
        <v>0</v>
      </c>
      <c r="I35" s="60">
        <v>0</v>
      </c>
      <c r="J35" s="80">
        <v>40</v>
      </c>
      <c r="K35" s="60">
        <f t="shared" si="7"/>
        <v>0.0010773393439371475</v>
      </c>
    </row>
    <row r="36" spans="1:11" ht="32.25" customHeight="1" thickBot="1">
      <c r="A36" s="73">
        <v>27</v>
      </c>
      <c r="B36" s="34" t="s">
        <v>43</v>
      </c>
      <c r="C36" s="90">
        <v>26860</v>
      </c>
      <c r="D36" s="85">
        <v>25456.799969999993</v>
      </c>
      <c r="E36" s="60">
        <f>SUM(D36/C36)</f>
        <v>0.9477587479523453</v>
      </c>
      <c r="F36" s="86">
        <v>3263.04663</v>
      </c>
      <c r="G36" s="60">
        <f>SUM(F36/C36)</f>
        <v>0.12148349329858525</v>
      </c>
      <c r="H36" s="86">
        <v>0</v>
      </c>
      <c r="I36" s="61">
        <v>0</v>
      </c>
      <c r="J36" s="93">
        <v>4515.053610000001</v>
      </c>
      <c r="K36" s="61">
        <f t="shared" si="7"/>
        <v>0.1680958157110946</v>
      </c>
    </row>
    <row r="37" spans="1:11" ht="32.25" customHeight="1" thickBot="1">
      <c r="A37" s="20"/>
      <c r="B37" s="21" t="s">
        <v>1</v>
      </c>
      <c r="C37" s="87">
        <v>9468245.785871917</v>
      </c>
      <c r="D37" s="88">
        <v>5750000.518523682</v>
      </c>
      <c r="E37" s="18">
        <f t="shared" si="4"/>
        <v>0.6072931193974251</v>
      </c>
      <c r="F37" s="89">
        <v>2543234.8414940382</v>
      </c>
      <c r="G37" s="18">
        <f t="shared" si="5"/>
        <v>0.2686067619082023</v>
      </c>
      <c r="H37" s="89">
        <v>12593.2132634</v>
      </c>
      <c r="I37" s="18">
        <f t="shared" si="2"/>
        <v>0.0013300471437054388</v>
      </c>
      <c r="J37" s="94">
        <v>984251.48755961</v>
      </c>
      <c r="K37" s="18">
        <f t="shared" si="3"/>
        <v>0.10395288734775612</v>
      </c>
    </row>
    <row r="38" spans="1:11" ht="32.25" customHeight="1">
      <c r="A38" s="22"/>
      <c r="B38" s="139" t="s">
        <v>2</v>
      </c>
      <c r="C38" s="140"/>
      <c r="D38" s="140"/>
      <c r="E38" s="140"/>
      <c r="F38" s="140"/>
      <c r="G38" s="140"/>
      <c r="H38" s="140"/>
      <c r="I38" s="140"/>
      <c r="J38" s="140"/>
      <c r="K38" s="141"/>
    </row>
    <row r="39" spans="1:11" ht="32.25" customHeight="1" thickBot="1">
      <c r="A39" s="15">
        <v>28</v>
      </c>
      <c r="B39" s="23" t="s">
        <v>39</v>
      </c>
      <c r="C39" s="95">
        <v>762590</v>
      </c>
      <c r="D39" s="82">
        <v>744396.0373789001</v>
      </c>
      <c r="E39" s="60">
        <f>SUM(D39/C39)</f>
        <v>0.9761418814551727</v>
      </c>
      <c r="F39" s="83">
        <v>648740.9733739</v>
      </c>
      <c r="G39" s="60">
        <f>SUM(F39/C39)</f>
        <v>0.8507074225650744</v>
      </c>
      <c r="H39" s="96">
        <v>0</v>
      </c>
      <c r="I39" s="60">
        <f>SUM(H39/C39)</f>
        <v>0</v>
      </c>
      <c r="J39" s="83">
        <v>64227.69</v>
      </c>
      <c r="K39" s="60">
        <f>SUM(J39/C39)</f>
        <v>0.0842230949789533</v>
      </c>
    </row>
    <row r="40" spans="1:11" s="5" customFormat="1" ht="32.25" customHeight="1" thickBot="1">
      <c r="A40" s="20"/>
      <c r="B40" s="21" t="s">
        <v>1</v>
      </c>
      <c r="C40" s="97">
        <v>762590</v>
      </c>
      <c r="D40" s="98">
        <v>744396.0373789001</v>
      </c>
      <c r="E40" s="18">
        <f>SUM(D40/C40)</f>
        <v>0.9761418814551727</v>
      </c>
      <c r="F40" s="89">
        <v>648740.9733739</v>
      </c>
      <c r="G40" s="18">
        <f>SUM(F40/C40)</f>
        <v>0.8507074225650744</v>
      </c>
      <c r="H40" s="99">
        <v>0</v>
      </c>
      <c r="I40" s="18">
        <f t="shared" si="2"/>
        <v>0</v>
      </c>
      <c r="J40" s="89">
        <f>J39</f>
        <v>64227.69</v>
      </c>
      <c r="K40" s="18">
        <f t="shared" si="3"/>
        <v>0.0842230949789533</v>
      </c>
    </row>
    <row r="41" spans="1:11" ht="32.25" customHeight="1" thickBot="1">
      <c r="A41" s="24"/>
      <c r="B41" s="130" t="s">
        <v>3</v>
      </c>
      <c r="C41" s="131"/>
      <c r="D41" s="131"/>
      <c r="E41" s="131"/>
      <c r="F41" s="131"/>
      <c r="G41" s="131"/>
      <c r="H41" s="131"/>
      <c r="I41" s="131"/>
      <c r="J41" s="131"/>
      <c r="K41" s="132"/>
    </row>
    <row r="42" spans="1:11" s="5" customFormat="1" ht="32.25" customHeight="1" thickBot="1">
      <c r="A42" s="25"/>
      <c r="B42" s="21" t="s">
        <v>4</v>
      </c>
      <c r="C42" s="97">
        <f>SUM(C20+C37)</f>
        <v>26652590.319512747</v>
      </c>
      <c r="D42" s="88">
        <f>SUM(D20+D37)</f>
        <v>14748592.901465556</v>
      </c>
      <c r="E42" s="18">
        <f aca="true" t="shared" si="8" ref="E42:E47">SUM(D42/C42)</f>
        <v>0.5533643343727044</v>
      </c>
      <c r="F42" s="89">
        <f>SUM(F20+F37)</f>
        <v>6751477.850640828</v>
      </c>
      <c r="G42" s="18">
        <f aca="true" t="shared" si="9" ref="G42:G47">SUM(F42/C42)</f>
        <v>0.25331413456267227</v>
      </c>
      <c r="H42" s="89">
        <f>SUM(H20+H37)</f>
        <v>162294.29847989941</v>
      </c>
      <c r="I42" s="18">
        <f t="shared" si="2"/>
        <v>0.00608925048313527</v>
      </c>
      <c r="J42" s="89">
        <f>SUM(J20+J37)</f>
        <v>2712706.6557876305</v>
      </c>
      <c r="K42" s="18">
        <f t="shared" si="3"/>
        <v>0.10178022560912658</v>
      </c>
    </row>
    <row r="43" spans="1:11" s="5" customFormat="1" ht="32.25" customHeight="1" thickBot="1">
      <c r="A43" s="26"/>
      <c r="B43" s="21" t="s">
        <v>2</v>
      </c>
      <c r="C43" s="97">
        <f>SUM(C40)</f>
        <v>762590</v>
      </c>
      <c r="D43" s="98">
        <f>SUM(D40)</f>
        <v>744396.0373789001</v>
      </c>
      <c r="E43" s="18">
        <f t="shared" si="8"/>
        <v>0.9761418814551727</v>
      </c>
      <c r="F43" s="99">
        <f>SUM(F40)</f>
        <v>648740.9733739</v>
      </c>
      <c r="G43" s="18">
        <f t="shared" si="9"/>
        <v>0.8507074225650744</v>
      </c>
      <c r="H43" s="99">
        <f>SUM(H40)</f>
        <v>0</v>
      </c>
      <c r="I43" s="18">
        <f t="shared" si="2"/>
        <v>0</v>
      </c>
      <c r="J43" s="99">
        <f>SUM(J40)</f>
        <v>64227.69</v>
      </c>
      <c r="K43" s="18">
        <f t="shared" si="3"/>
        <v>0.0842230949789533</v>
      </c>
    </row>
    <row r="44" spans="1:11" s="5" customFormat="1" ht="32.25" customHeight="1" thickBot="1">
      <c r="A44" s="27"/>
      <c r="B44" s="21" t="s">
        <v>1</v>
      </c>
      <c r="C44" s="97">
        <f>SUM(C42:C43)</f>
        <v>27415180.319512747</v>
      </c>
      <c r="D44" s="98">
        <f>SUM(D42:D43)</f>
        <v>15492988.938844455</v>
      </c>
      <c r="E44" s="18">
        <f t="shared" si="8"/>
        <v>0.5651244587225029</v>
      </c>
      <c r="F44" s="99">
        <f>SUM(F42:F43)</f>
        <v>7400218.824014728</v>
      </c>
      <c r="G44" s="18">
        <f t="shared" si="9"/>
        <v>0.2699314298781987</v>
      </c>
      <c r="H44" s="99">
        <f>SUM(H42:H43)</f>
        <v>162294.29847989941</v>
      </c>
      <c r="I44" s="18">
        <f t="shared" si="2"/>
        <v>0.005919869816226833</v>
      </c>
      <c r="J44" s="99">
        <f>SUM(J42:J43)</f>
        <v>2776934.3457876304</v>
      </c>
      <c r="K44" s="18">
        <f t="shared" si="3"/>
        <v>0.10129185047931814</v>
      </c>
    </row>
    <row r="45" spans="1:11" ht="32.25" customHeight="1" thickBot="1">
      <c r="A45" s="19">
        <v>29</v>
      </c>
      <c r="B45" s="9" t="s">
        <v>50</v>
      </c>
      <c r="C45" s="100">
        <v>1186710</v>
      </c>
      <c r="D45" s="101">
        <v>964521.5065096001</v>
      </c>
      <c r="E45" s="61">
        <f t="shared" si="8"/>
        <v>0.8127693425601875</v>
      </c>
      <c r="F45" s="83">
        <v>845402.5376465</v>
      </c>
      <c r="G45" s="61">
        <f t="shared" si="9"/>
        <v>0.712391854493937</v>
      </c>
      <c r="H45" s="102">
        <v>0</v>
      </c>
      <c r="I45" s="61">
        <f t="shared" si="2"/>
        <v>0</v>
      </c>
      <c r="J45" s="86">
        <v>10191.98</v>
      </c>
      <c r="K45" s="61">
        <f t="shared" si="3"/>
        <v>0.008588433568437108</v>
      </c>
    </row>
    <row r="46" spans="1:11" ht="32.25" customHeight="1" thickBot="1">
      <c r="A46" s="12"/>
      <c r="B46" s="21" t="s">
        <v>16</v>
      </c>
      <c r="C46" s="87">
        <v>1186710</v>
      </c>
      <c r="D46" s="88">
        <v>964521.5065096001</v>
      </c>
      <c r="E46" s="18">
        <f t="shared" si="8"/>
        <v>0.8127693425601875</v>
      </c>
      <c r="F46" s="89">
        <v>845402.5376465</v>
      </c>
      <c r="G46" s="18">
        <f t="shared" si="9"/>
        <v>0.712391854493937</v>
      </c>
      <c r="H46" s="89">
        <f>SUM(H45:H45)</f>
        <v>0</v>
      </c>
      <c r="I46" s="18">
        <f t="shared" si="2"/>
        <v>0</v>
      </c>
      <c r="J46" s="89">
        <f>J45</f>
        <v>10191.98</v>
      </c>
      <c r="K46" s="18">
        <f t="shared" si="3"/>
        <v>0.008588433568437108</v>
      </c>
    </row>
    <row r="47" spans="1:11" ht="32.25" customHeight="1" thickBot="1">
      <c r="A47" s="12"/>
      <c r="B47" s="21" t="s">
        <v>17</v>
      </c>
      <c r="C47" s="87">
        <f>C46+C44</f>
        <v>28601890.319512747</v>
      </c>
      <c r="D47" s="88">
        <f>D46+D44</f>
        <v>16457510.445354056</v>
      </c>
      <c r="E47" s="18">
        <f t="shared" si="8"/>
        <v>0.5753993970855288</v>
      </c>
      <c r="F47" s="89">
        <f>F46+F44</f>
        <v>8245621.361661228</v>
      </c>
      <c r="G47" s="18">
        <f t="shared" si="9"/>
        <v>0.2882893847067133</v>
      </c>
      <c r="H47" s="89">
        <f>SUM(H46+H44)</f>
        <v>162294.29847989941</v>
      </c>
      <c r="I47" s="18">
        <f t="shared" si="2"/>
        <v>0.005674250780871613</v>
      </c>
      <c r="J47" s="89">
        <f>J46+J44</f>
        <v>2787126.3257876304</v>
      </c>
      <c r="K47" s="18">
        <f t="shared" si="3"/>
        <v>0.09744552876234898</v>
      </c>
    </row>
    <row r="48" spans="1:11" ht="14.25" customHeight="1">
      <c r="A48" s="48"/>
      <c r="B48" s="49"/>
      <c r="C48" s="103"/>
      <c r="D48" s="103"/>
      <c r="E48" s="50"/>
      <c r="F48" s="103"/>
      <c r="G48" s="50"/>
      <c r="H48" s="103"/>
      <c r="I48" s="50"/>
      <c r="J48" s="103"/>
      <c r="K48" s="50"/>
    </row>
    <row r="49" spans="1:11" ht="18.75" customHeight="1">
      <c r="A49" s="28"/>
      <c r="B49" s="29"/>
      <c r="C49" s="104"/>
      <c r="D49" s="104"/>
      <c r="E49" s="47"/>
      <c r="F49" s="47"/>
      <c r="G49" s="47"/>
      <c r="H49" s="47"/>
      <c r="I49" s="47"/>
      <c r="J49" s="105" t="s">
        <v>40</v>
      </c>
      <c r="K49" s="47"/>
    </row>
    <row r="54" ht="12.75">
      <c r="F54" s="126">
        <v>8090271</v>
      </c>
    </row>
  </sheetData>
  <sheetProtection/>
  <mergeCells count="19">
    <mergeCell ref="H5:H6"/>
    <mergeCell ref="J5:J6"/>
    <mergeCell ref="A5:A6"/>
    <mergeCell ref="B5:B6"/>
    <mergeCell ref="D1:G1"/>
    <mergeCell ref="C5:C6"/>
    <mergeCell ref="I2:K2"/>
    <mergeCell ref="K5:K6"/>
    <mergeCell ref="A3:K3"/>
    <mergeCell ref="B41:K41"/>
    <mergeCell ref="E5:E6"/>
    <mergeCell ref="G5:G6"/>
    <mergeCell ref="I5:I6"/>
    <mergeCell ref="A4:K4"/>
    <mergeCell ref="D5:D6"/>
    <mergeCell ref="B38:K38"/>
    <mergeCell ref="B21:K21"/>
    <mergeCell ref="B7:K7"/>
    <mergeCell ref="F5:F6"/>
  </mergeCells>
  <printOptions/>
  <pageMargins left="0.85" right="0.24" top="0.94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view="pageBreakPreview" zoomScale="85" zoomScaleSheetLayoutView="85" zoomScalePageLayoutView="0" workbookViewId="0" topLeftCell="A1">
      <pane xSplit="3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9" sqref="L9"/>
    </sheetView>
  </sheetViews>
  <sheetFormatPr defaultColWidth="9.140625" defaultRowHeight="12.75"/>
  <cols>
    <col min="2" max="2" width="7.8515625" style="58" customWidth="1"/>
    <col min="3" max="3" width="36.140625" style="58" customWidth="1"/>
    <col min="4" max="4" width="15.28125" style="126" customWidth="1"/>
    <col min="5" max="5" width="19.8515625" style="126" customWidth="1"/>
    <col min="6" max="6" width="15.421875" style="76" customWidth="1"/>
    <col min="7" max="7" width="14.421875" style="126" bestFit="1" customWidth="1"/>
    <col min="8" max="8" width="15.28125" style="76" customWidth="1"/>
    <col min="9" max="9" width="13.8515625" style="126" customWidth="1"/>
    <col min="10" max="10" width="14.8515625" style="76" customWidth="1"/>
    <col min="11" max="11" width="22.140625" style="0" customWidth="1"/>
    <col min="12" max="12" width="18.421875" style="0" customWidth="1"/>
  </cols>
  <sheetData>
    <row r="1" spans="2:10" ht="21" thickBot="1">
      <c r="B1" s="164" t="s">
        <v>57</v>
      </c>
      <c r="C1" s="164"/>
      <c r="D1" s="164"/>
      <c r="E1" s="164"/>
      <c r="F1" s="164"/>
      <c r="G1" s="164"/>
      <c r="H1" s="164"/>
      <c r="I1" s="164"/>
      <c r="J1" s="164"/>
    </row>
    <row r="2" spans="2:10" ht="18" thickBot="1">
      <c r="B2" s="165" t="s">
        <v>52</v>
      </c>
      <c r="C2" s="166"/>
      <c r="D2" s="166"/>
      <c r="E2" s="166"/>
      <c r="F2" s="166"/>
      <c r="G2" s="166"/>
      <c r="H2" s="166"/>
      <c r="I2" s="167"/>
      <c r="J2" s="168"/>
    </row>
    <row r="3" spans="2:10" ht="18" customHeight="1" thickBot="1">
      <c r="B3" s="175" t="s">
        <v>8</v>
      </c>
      <c r="C3" s="176"/>
      <c r="D3" s="176"/>
      <c r="E3" s="176"/>
      <c r="F3" s="176"/>
      <c r="G3" s="176"/>
      <c r="H3" s="176"/>
      <c r="I3" s="176"/>
      <c r="J3" s="177"/>
    </row>
    <row r="4" spans="2:10" ht="43.5" customHeight="1">
      <c r="B4" s="169" t="s">
        <v>5</v>
      </c>
      <c r="C4" s="171" t="s">
        <v>0</v>
      </c>
      <c r="D4" s="173" t="s">
        <v>55</v>
      </c>
      <c r="E4" s="178" t="s">
        <v>18</v>
      </c>
      <c r="F4" s="161" t="s">
        <v>20</v>
      </c>
      <c r="G4" s="178" t="s">
        <v>19</v>
      </c>
      <c r="H4" s="161" t="s">
        <v>20</v>
      </c>
      <c r="I4" s="161" t="s">
        <v>21</v>
      </c>
      <c r="J4" s="161" t="s">
        <v>20</v>
      </c>
    </row>
    <row r="5" spans="2:10" ht="18" customHeight="1" thickBot="1">
      <c r="B5" s="170"/>
      <c r="C5" s="172"/>
      <c r="D5" s="174"/>
      <c r="E5" s="179"/>
      <c r="F5" s="162"/>
      <c r="G5" s="179"/>
      <c r="H5" s="162"/>
      <c r="I5" s="162"/>
      <c r="J5" s="162"/>
    </row>
    <row r="6" spans="2:10" ht="24" customHeight="1" thickBot="1">
      <c r="B6" s="6"/>
      <c r="C6" s="11" t="s">
        <v>11</v>
      </c>
      <c r="D6" s="107"/>
      <c r="E6" s="63"/>
      <c r="F6" s="63"/>
      <c r="G6" s="107"/>
      <c r="H6" s="63"/>
      <c r="I6" s="63"/>
      <c r="J6" s="68"/>
    </row>
    <row r="7" spans="2:10" ht="24" customHeight="1">
      <c r="B7" s="39">
        <v>1</v>
      </c>
      <c r="C7" s="14" t="s">
        <v>22</v>
      </c>
      <c r="D7" s="78">
        <v>4486201</v>
      </c>
      <c r="E7" s="79">
        <v>988073.5</v>
      </c>
      <c r="F7" s="64">
        <f aca="true" t="shared" si="0" ref="F7:F19">SUM(E7/D7)</f>
        <v>0.2202472648907171</v>
      </c>
      <c r="G7" s="108">
        <v>386142.7571996</v>
      </c>
      <c r="H7" s="64">
        <f aca="true" t="shared" si="1" ref="H7:H19">SUM(G7/D7)</f>
        <v>0.0860734410249563</v>
      </c>
      <c r="I7" s="79">
        <v>429933</v>
      </c>
      <c r="J7" s="69">
        <f aca="true" t="shared" si="2" ref="J7:J19">SUM(I7/D7)</f>
        <v>0.09583453795315904</v>
      </c>
    </row>
    <row r="8" spans="2:10" ht="24" customHeight="1">
      <c r="B8" s="40">
        <v>2</v>
      </c>
      <c r="C8" s="16" t="s">
        <v>32</v>
      </c>
      <c r="D8" s="81">
        <v>1234782.5265800003</v>
      </c>
      <c r="E8" s="79">
        <v>598165.9284399999</v>
      </c>
      <c r="F8" s="65">
        <f t="shared" si="0"/>
        <v>0.4844301855297151</v>
      </c>
      <c r="G8" s="109">
        <v>147731.48972</v>
      </c>
      <c r="H8" s="65">
        <f t="shared" si="1"/>
        <v>0.11964170737755304</v>
      </c>
      <c r="I8" s="79">
        <v>71033</v>
      </c>
      <c r="J8" s="70">
        <f t="shared" si="2"/>
        <v>0.057526729177761686</v>
      </c>
    </row>
    <row r="9" spans="2:10" ht="24" customHeight="1">
      <c r="B9" s="39">
        <v>3</v>
      </c>
      <c r="C9" s="16" t="s">
        <v>9</v>
      </c>
      <c r="D9" s="81">
        <v>481102</v>
      </c>
      <c r="E9" s="82">
        <v>108724</v>
      </c>
      <c r="F9" s="65">
        <f t="shared" si="0"/>
        <v>0.22598949910829721</v>
      </c>
      <c r="G9" s="109">
        <v>42027</v>
      </c>
      <c r="H9" s="65">
        <f t="shared" si="1"/>
        <v>0.08735569588153863</v>
      </c>
      <c r="I9" s="79">
        <v>40488.10993139204</v>
      </c>
      <c r="J9" s="70">
        <f t="shared" si="2"/>
        <v>0.08415701853534602</v>
      </c>
    </row>
    <row r="10" spans="2:10" s="58" customFormat="1" ht="24" customHeight="1">
      <c r="B10" s="40">
        <v>4</v>
      </c>
      <c r="C10" s="16" t="s">
        <v>23</v>
      </c>
      <c r="D10" s="81">
        <v>540245.3228982355</v>
      </c>
      <c r="E10" s="82">
        <v>94048.46076029065</v>
      </c>
      <c r="F10" s="65">
        <f t="shared" si="0"/>
        <v>0.17408472924069401</v>
      </c>
      <c r="G10" s="109">
        <v>57404.4400936</v>
      </c>
      <c r="H10" s="65">
        <f t="shared" si="1"/>
        <v>0.10625624630241012</v>
      </c>
      <c r="I10" s="79">
        <v>111459.03494390001</v>
      </c>
      <c r="J10" s="70">
        <f t="shared" si="2"/>
        <v>0.20631189243057127</v>
      </c>
    </row>
    <row r="11" spans="2:10" ht="24" customHeight="1">
      <c r="B11" s="39">
        <v>5</v>
      </c>
      <c r="C11" s="16" t="s">
        <v>33</v>
      </c>
      <c r="D11" s="81">
        <v>700433.5004</v>
      </c>
      <c r="E11" s="82">
        <v>123898.68198230001</v>
      </c>
      <c r="F11" s="65">
        <f t="shared" si="0"/>
        <v>0.17688857245055323</v>
      </c>
      <c r="G11" s="109">
        <v>66780.0062766</v>
      </c>
      <c r="H11" s="65">
        <f t="shared" si="1"/>
        <v>0.09534096561409987</v>
      </c>
      <c r="I11" s="79">
        <v>1339.0180464999999</v>
      </c>
      <c r="J11" s="70">
        <f t="shared" si="2"/>
        <v>0.0019116990345769017</v>
      </c>
    </row>
    <row r="12" spans="2:10" ht="24" customHeight="1">
      <c r="B12" s="40">
        <v>6</v>
      </c>
      <c r="C12" s="16" t="s">
        <v>34</v>
      </c>
      <c r="D12" s="81">
        <v>63593.59</v>
      </c>
      <c r="E12" s="82">
        <v>11899.5850465</v>
      </c>
      <c r="F12" s="65">
        <f t="shared" si="0"/>
        <v>0.1871192528445084</v>
      </c>
      <c r="G12" s="109">
        <v>7605.362052</v>
      </c>
      <c r="H12" s="65">
        <f t="shared" si="1"/>
        <v>0.119593217681216</v>
      </c>
      <c r="I12" s="79">
        <v>11572</v>
      </c>
      <c r="J12" s="70">
        <f t="shared" si="2"/>
        <v>0.1819680253937543</v>
      </c>
    </row>
    <row r="13" spans="2:10" ht="24" customHeight="1">
      <c r="B13" s="39">
        <v>7</v>
      </c>
      <c r="C13" s="16" t="s">
        <v>24</v>
      </c>
      <c r="D13" s="81">
        <v>1015335.3800299</v>
      </c>
      <c r="E13" s="82">
        <v>154360.67844391998</v>
      </c>
      <c r="F13" s="65">
        <f t="shared" si="0"/>
        <v>0.15202925208749676</v>
      </c>
      <c r="G13" s="109">
        <v>179498.52407763005</v>
      </c>
      <c r="H13" s="65">
        <f t="shared" si="1"/>
        <v>0.1767874217801256</v>
      </c>
      <c r="I13" s="79">
        <v>16010.615577699999</v>
      </c>
      <c r="J13" s="70">
        <f t="shared" si="2"/>
        <v>0.015768795112043186</v>
      </c>
    </row>
    <row r="14" spans="2:10" ht="24" customHeight="1">
      <c r="B14" s="40">
        <v>8</v>
      </c>
      <c r="C14" s="16" t="s">
        <v>25</v>
      </c>
      <c r="D14" s="81">
        <v>412075.1229034</v>
      </c>
      <c r="E14" s="82">
        <v>54240.834639199995</v>
      </c>
      <c r="F14" s="65">
        <f t="shared" si="0"/>
        <v>0.1316285104934988</v>
      </c>
      <c r="G14" s="109">
        <v>39797.819597400005</v>
      </c>
      <c r="H14" s="65">
        <f t="shared" si="1"/>
        <v>0.09657903956199157</v>
      </c>
      <c r="I14" s="79">
        <v>51915.2495246556</v>
      </c>
      <c r="J14" s="70">
        <f t="shared" si="2"/>
        <v>0.12598491546607085</v>
      </c>
    </row>
    <row r="15" spans="2:10" ht="24" customHeight="1">
      <c r="B15" s="39">
        <v>9</v>
      </c>
      <c r="C15" s="16" t="s">
        <v>26</v>
      </c>
      <c r="D15" s="81">
        <v>599670.97</v>
      </c>
      <c r="E15" s="82">
        <v>65265.0635246556</v>
      </c>
      <c r="F15" s="65">
        <f t="shared" si="0"/>
        <v>0.10883478905883272</v>
      </c>
      <c r="G15" s="109">
        <v>21522.84</v>
      </c>
      <c r="H15" s="65">
        <f t="shared" si="1"/>
        <v>0.03589108207122316</v>
      </c>
      <c r="I15" s="79">
        <v>45697</v>
      </c>
      <c r="J15" s="70">
        <f t="shared" si="2"/>
        <v>0.07620345537153483</v>
      </c>
    </row>
    <row r="16" spans="2:10" ht="24" customHeight="1">
      <c r="B16" s="40">
        <v>10</v>
      </c>
      <c r="C16" s="16" t="s">
        <v>27</v>
      </c>
      <c r="D16" s="81">
        <v>557676.8700000001</v>
      </c>
      <c r="E16" s="82">
        <v>67262.52</v>
      </c>
      <c r="F16" s="65">
        <f t="shared" si="0"/>
        <v>0.12061199525811424</v>
      </c>
      <c r="G16" s="109">
        <v>45952</v>
      </c>
      <c r="H16" s="65">
        <f t="shared" si="1"/>
        <v>0.08239897057233159</v>
      </c>
      <c r="I16" s="79">
        <v>48158.55007250002</v>
      </c>
      <c r="J16" s="70">
        <f t="shared" si="2"/>
        <v>0.08635565264254191</v>
      </c>
    </row>
    <row r="17" spans="2:10" ht="24" customHeight="1">
      <c r="B17" s="39">
        <v>11</v>
      </c>
      <c r="C17" s="16" t="s">
        <v>28</v>
      </c>
      <c r="D17" s="81">
        <v>6222010.153816298</v>
      </c>
      <c r="E17" s="82">
        <v>707863.6148625</v>
      </c>
      <c r="F17" s="65">
        <f t="shared" si="0"/>
        <v>0.11376767272363397</v>
      </c>
      <c r="G17" s="109">
        <v>421737.2247834999</v>
      </c>
      <c r="H17" s="65">
        <f t="shared" si="1"/>
        <v>0.06778150699815645</v>
      </c>
      <c r="I17" s="79">
        <v>160749.83293219996</v>
      </c>
      <c r="J17" s="70">
        <f t="shared" si="2"/>
        <v>0.025835675120781238</v>
      </c>
    </row>
    <row r="18" spans="2:10" ht="24" customHeight="1" thickBot="1">
      <c r="B18" s="40">
        <v>12</v>
      </c>
      <c r="C18" s="14" t="s">
        <v>29</v>
      </c>
      <c r="D18" s="81">
        <v>871218.097013</v>
      </c>
      <c r="E18" s="82">
        <v>333202.45825799997</v>
      </c>
      <c r="F18" s="65">
        <f t="shared" si="0"/>
        <v>0.38245585049300007</v>
      </c>
      <c r="G18" s="109">
        <v>85130.05799199999</v>
      </c>
      <c r="H18" s="65">
        <f t="shared" si="1"/>
        <v>0.09771383111056944</v>
      </c>
      <c r="I18" s="79">
        <v>180950.41102885</v>
      </c>
      <c r="J18" s="70">
        <f t="shared" si="2"/>
        <v>0.2076981775852045</v>
      </c>
    </row>
    <row r="19" spans="2:10" ht="24" customHeight="1" thickBot="1">
      <c r="B19" s="35"/>
      <c r="C19" s="4" t="s">
        <v>1</v>
      </c>
      <c r="D19" s="87">
        <v>17184344.53364083</v>
      </c>
      <c r="E19" s="88">
        <v>3307005</v>
      </c>
      <c r="F19" s="38">
        <f t="shared" si="0"/>
        <v>0.19244289437552076</v>
      </c>
      <c r="G19" s="87">
        <v>1501329.5217923298</v>
      </c>
      <c r="H19" s="38">
        <f t="shared" si="1"/>
        <v>0.08736612088132084</v>
      </c>
      <c r="I19" s="88">
        <f>SUM(I7:I18)</f>
        <v>1169305.8220576975</v>
      </c>
      <c r="J19" s="71">
        <f t="shared" si="2"/>
        <v>0.06804483114084525</v>
      </c>
    </row>
    <row r="20" spans="2:10" ht="24" customHeight="1" thickBot="1">
      <c r="B20" s="6"/>
      <c r="C20" s="4" t="s">
        <v>31</v>
      </c>
      <c r="D20" s="110"/>
      <c r="E20" s="111"/>
      <c r="F20" s="38"/>
      <c r="G20" s="112"/>
      <c r="H20" s="38"/>
      <c r="I20" s="111"/>
      <c r="J20" s="71"/>
    </row>
    <row r="21" spans="2:10" ht="24" customHeight="1">
      <c r="B21" s="41">
        <v>13</v>
      </c>
      <c r="C21" s="34" t="s">
        <v>46</v>
      </c>
      <c r="D21" s="90">
        <v>206552.693295417</v>
      </c>
      <c r="E21" s="85">
        <v>74512.80391380111</v>
      </c>
      <c r="F21" s="66">
        <f>SUM(E21/D21)</f>
        <v>0.36074477037794406</v>
      </c>
      <c r="G21" s="113">
        <v>26995.05140749998</v>
      </c>
      <c r="H21" s="66">
        <f>SUM(G21/D21)</f>
        <v>0.13069329175432712</v>
      </c>
      <c r="I21" s="114">
        <v>72923.71648662101</v>
      </c>
      <c r="J21" s="72">
        <f>SUM(I21/D21)</f>
        <v>0.3530513948918769</v>
      </c>
    </row>
    <row r="22" spans="2:10" ht="24" customHeight="1">
      <c r="B22" s="57">
        <v>14</v>
      </c>
      <c r="C22" s="3" t="s">
        <v>47</v>
      </c>
      <c r="D22" s="81">
        <v>68572</v>
      </c>
      <c r="E22" s="82">
        <v>3823.7155806999995</v>
      </c>
      <c r="F22" s="65">
        <f aca="true" t="shared" si="3" ref="F22:F30">SUM(E22/D22)</f>
        <v>0.055762054201423314</v>
      </c>
      <c r="G22" s="109">
        <v>9185.1840179</v>
      </c>
      <c r="H22" s="65">
        <f aca="true" t="shared" si="4" ref="H22:H30">SUM(G22/D22)</f>
        <v>0.1339494840153415</v>
      </c>
      <c r="I22" s="82">
        <v>260.03853699999996</v>
      </c>
      <c r="J22" s="70">
        <f aca="true" t="shared" si="5" ref="J22:J30">SUM(I22/D22)</f>
        <v>0.0037921970629411416</v>
      </c>
    </row>
    <row r="23" spans="2:10" ht="24" customHeight="1">
      <c r="B23" s="57">
        <v>15</v>
      </c>
      <c r="C23" s="3" t="s">
        <v>48</v>
      </c>
      <c r="D23" s="81">
        <v>4474583.374821414</v>
      </c>
      <c r="E23" s="82">
        <v>143653.27356939996</v>
      </c>
      <c r="F23" s="65">
        <f t="shared" si="3"/>
        <v>0.032104279110707894</v>
      </c>
      <c r="G23" s="109">
        <v>153294.6688491</v>
      </c>
      <c r="H23" s="65">
        <f t="shared" si="4"/>
        <v>0.034258981453266175</v>
      </c>
      <c r="I23" s="82">
        <v>97915.90725399998</v>
      </c>
      <c r="J23" s="70">
        <f t="shared" si="5"/>
        <v>0.02188268695695226</v>
      </c>
    </row>
    <row r="24" spans="2:10" ht="24" customHeight="1">
      <c r="B24" s="57">
        <v>16</v>
      </c>
      <c r="C24" s="3" t="s">
        <v>49</v>
      </c>
      <c r="D24" s="81">
        <v>1658663.5471073003</v>
      </c>
      <c r="E24" s="82">
        <v>570683.8526137</v>
      </c>
      <c r="F24" s="65">
        <f t="shared" si="3"/>
        <v>0.34406245534784274</v>
      </c>
      <c r="G24" s="109">
        <v>535613</v>
      </c>
      <c r="H24" s="65">
        <f t="shared" si="4"/>
        <v>0.3229184127993323</v>
      </c>
      <c r="I24" s="82">
        <v>22078.1151729</v>
      </c>
      <c r="J24" s="70">
        <f t="shared" si="5"/>
        <v>0.013310785789802946</v>
      </c>
    </row>
    <row r="25" spans="2:10" ht="24" customHeight="1">
      <c r="B25" s="57">
        <v>17</v>
      </c>
      <c r="C25" s="3" t="s">
        <v>35</v>
      </c>
      <c r="D25" s="81">
        <v>469827.303811811</v>
      </c>
      <c r="E25" s="82">
        <v>4706.720268</v>
      </c>
      <c r="F25" s="65">
        <f t="shared" si="3"/>
        <v>0.01001797943587645</v>
      </c>
      <c r="G25" s="109">
        <v>0</v>
      </c>
      <c r="H25" s="65">
        <f t="shared" si="4"/>
        <v>0</v>
      </c>
      <c r="I25" s="82">
        <v>4702.2173606</v>
      </c>
      <c r="J25" s="70">
        <f t="shared" si="5"/>
        <v>0.010008395260236875</v>
      </c>
    </row>
    <row r="26" spans="2:10" ht="24" customHeight="1">
      <c r="B26" s="57">
        <v>18</v>
      </c>
      <c r="C26" s="3" t="s">
        <v>36</v>
      </c>
      <c r="D26" s="81">
        <v>261950.8365705</v>
      </c>
      <c r="E26" s="82">
        <v>15032.950075099983</v>
      </c>
      <c r="F26" s="65">
        <f t="shared" si="3"/>
        <v>0.057388440792606896</v>
      </c>
      <c r="G26" s="109">
        <v>2564.848424600007</v>
      </c>
      <c r="H26" s="65">
        <f t="shared" si="4"/>
        <v>0.009791335115319313</v>
      </c>
      <c r="I26" s="82">
        <v>6046</v>
      </c>
      <c r="J26" s="70">
        <f t="shared" si="5"/>
        <v>0.023080666888318235</v>
      </c>
    </row>
    <row r="27" spans="2:10" ht="24" customHeight="1">
      <c r="B27" s="57">
        <v>19</v>
      </c>
      <c r="C27" s="3" t="s">
        <v>37</v>
      </c>
      <c r="D27" s="81">
        <v>103749</v>
      </c>
      <c r="E27" s="82">
        <v>24871.732000000004</v>
      </c>
      <c r="F27" s="65">
        <f t="shared" si="3"/>
        <v>0.23972984799853497</v>
      </c>
      <c r="G27" s="109">
        <v>20501</v>
      </c>
      <c r="H27" s="65">
        <f t="shared" si="4"/>
        <v>0.19760190459667082</v>
      </c>
      <c r="I27" s="82">
        <v>9618.7</v>
      </c>
      <c r="J27" s="70">
        <f t="shared" si="5"/>
        <v>0.09271125504824143</v>
      </c>
    </row>
    <row r="28" spans="2:10" ht="24" customHeight="1">
      <c r="B28" s="57">
        <v>20</v>
      </c>
      <c r="C28" s="3" t="s">
        <v>38</v>
      </c>
      <c r="D28" s="81">
        <v>334255.48795737466</v>
      </c>
      <c r="E28" s="82">
        <v>148779.52913043796</v>
      </c>
      <c r="F28" s="65">
        <f t="shared" si="3"/>
        <v>0.4451072143635554</v>
      </c>
      <c r="G28" s="109">
        <v>81349.37621268652</v>
      </c>
      <c r="H28" s="65">
        <f t="shared" si="4"/>
        <v>0.24337484093323383</v>
      </c>
      <c r="I28" s="82">
        <v>67740</v>
      </c>
      <c r="J28" s="70">
        <f t="shared" si="5"/>
        <v>0.20265935022924267</v>
      </c>
    </row>
    <row r="29" spans="2:10" ht="24" customHeight="1">
      <c r="B29" s="57">
        <v>21</v>
      </c>
      <c r="C29" s="3" t="s">
        <v>45</v>
      </c>
      <c r="D29" s="81">
        <v>1312156.4265823</v>
      </c>
      <c r="E29" s="82">
        <v>152428.66127</v>
      </c>
      <c r="F29" s="65">
        <f t="shared" si="3"/>
        <v>0.11616653181131945</v>
      </c>
      <c r="G29" s="109">
        <v>93133.65586999999</v>
      </c>
      <c r="H29" s="65">
        <f t="shared" si="4"/>
        <v>0.07097755571153964</v>
      </c>
      <c r="I29" s="82">
        <v>151670.62929</v>
      </c>
      <c r="J29" s="70">
        <f t="shared" si="5"/>
        <v>0.11558883241158065</v>
      </c>
    </row>
    <row r="30" spans="2:10" ht="24" customHeight="1">
      <c r="B30" s="57">
        <v>22</v>
      </c>
      <c r="C30" s="3" t="s">
        <v>30</v>
      </c>
      <c r="D30" s="81">
        <v>25914</v>
      </c>
      <c r="E30" s="82">
        <v>2846.6800000000003</v>
      </c>
      <c r="F30" s="65">
        <f t="shared" si="3"/>
        <v>0.109851045766767</v>
      </c>
      <c r="G30" s="109">
        <v>13750.03</v>
      </c>
      <c r="H30" s="65">
        <f t="shared" si="4"/>
        <v>0.530602377093463</v>
      </c>
      <c r="I30" s="82">
        <v>974.6800000000002</v>
      </c>
      <c r="J30" s="70">
        <f t="shared" si="5"/>
        <v>0.0376121015667207</v>
      </c>
    </row>
    <row r="31" spans="2:10" ht="24" customHeight="1">
      <c r="B31" s="57">
        <v>23</v>
      </c>
      <c r="C31" s="3" t="s">
        <v>51</v>
      </c>
      <c r="D31" s="76"/>
      <c r="E31" s="82">
        <v>43524.542103500025</v>
      </c>
      <c r="F31" s="65">
        <f>SUM(E31/D32)</f>
        <v>0.3125258826821862</v>
      </c>
      <c r="G31" s="109">
        <v>33981.295253899996</v>
      </c>
      <c r="H31" s="65">
        <f>SUM(G31/D32)</f>
        <v>0.24400105734955155</v>
      </c>
      <c r="I31" s="82">
        <v>15638.043112200008</v>
      </c>
      <c r="J31" s="70">
        <f>SUM(I31/D32)</f>
        <v>0.1122882169659719</v>
      </c>
    </row>
    <row r="32" spans="2:10" ht="24" customHeight="1">
      <c r="B32" s="57">
        <v>24</v>
      </c>
      <c r="C32" s="3" t="s">
        <v>42</v>
      </c>
      <c r="D32" s="81">
        <v>139267</v>
      </c>
      <c r="E32" s="82">
        <v>17838.624015912694</v>
      </c>
      <c r="F32" s="65">
        <f>SUM(E32/D33)</f>
        <v>0.05114788701762394</v>
      </c>
      <c r="G32" s="109">
        <v>14610.707660258662</v>
      </c>
      <c r="H32" s="65">
        <f>SUM(G32/D33)</f>
        <v>0.041892627143652904</v>
      </c>
      <c r="I32" s="82">
        <v>16429.71322677181</v>
      </c>
      <c r="J32" s="70">
        <f>SUM(I32/D33)</f>
        <v>0.047108180266889885</v>
      </c>
    </row>
    <row r="33" spans="2:10" ht="24" customHeight="1">
      <c r="B33" s="57">
        <v>25</v>
      </c>
      <c r="C33" s="3" t="s">
        <v>41</v>
      </c>
      <c r="D33" s="81">
        <v>348765.61</v>
      </c>
      <c r="E33" s="82">
        <v>17149.93817760001</v>
      </c>
      <c r="F33" s="65">
        <f>SUM(E33/D34)</f>
        <v>0.46190757862045584</v>
      </c>
      <c r="G33" s="109">
        <v>42201.16932460001</v>
      </c>
      <c r="H33" s="65">
        <f>SUM(G33/D34)</f>
        <v>1.1366245018386263</v>
      </c>
      <c r="I33" s="82">
        <v>16001.39487050001</v>
      </c>
      <c r="J33" s="70">
        <f>SUM(I33/D34)</f>
        <v>0.430973306296593</v>
      </c>
    </row>
    <row r="34" spans="2:10" ht="24" customHeight="1">
      <c r="B34" s="57">
        <v>26</v>
      </c>
      <c r="C34" s="3" t="s">
        <v>44</v>
      </c>
      <c r="D34" s="81">
        <v>37128.5057258</v>
      </c>
      <c r="E34" s="82">
        <v>45442.4010861</v>
      </c>
      <c r="F34" s="65">
        <f>SUM(E34/D35)</f>
        <v>1.6918243144489948</v>
      </c>
      <c r="G34" s="109">
        <v>29732.234856400002</v>
      </c>
      <c r="H34" s="65">
        <f>SUM(G34/D35)</f>
        <v>1.1069335389575579</v>
      </c>
      <c r="I34" s="82">
        <v>304.86699229999994</v>
      </c>
      <c r="J34" s="70">
        <f>SUM(I34/D35)</f>
        <v>0.011350223093819804</v>
      </c>
    </row>
    <row r="35" spans="2:10" ht="24" customHeight="1" thickBot="1">
      <c r="B35" s="57">
        <v>27</v>
      </c>
      <c r="C35" s="3" t="s">
        <v>43</v>
      </c>
      <c r="D35" s="81">
        <v>26860</v>
      </c>
      <c r="E35" s="82">
        <v>13262.018640000006</v>
      </c>
      <c r="F35" s="65">
        <f>SUM(E35/D36)</f>
        <v>0.001400683816192117</v>
      </c>
      <c r="G35" s="109">
        <v>16180.416789999992</v>
      </c>
      <c r="H35" s="65">
        <f>SUM(G35/D36)</f>
        <v>0.001708913895554303</v>
      </c>
      <c r="I35" s="82">
        <v>1404.99999</v>
      </c>
      <c r="J35" s="70">
        <f>SUM(I35/D36)</f>
        <v>0.00014839073908458065</v>
      </c>
    </row>
    <row r="36" spans="2:10" s="36" customFormat="1" ht="24" customHeight="1" thickBot="1">
      <c r="B36" s="35"/>
      <c r="C36" s="4" t="s">
        <v>1</v>
      </c>
      <c r="D36" s="88">
        <v>9468245.785871917</v>
      </c>
      <c r="E36" s="88">
        <v>1278557</v>
      </c>
      <c r="F36" s="38">
        <f>E36/D36</f>
        <v>0.13503631284137174</v>
      </c>
      <c r="G36" s="87">
        <v>1073092.638666945</v>
      </c>
      <c r="H36" s="38">
        <f>SUM(G36/D36)</f>
        <v>0.11333595081236322</v>
      </c>
      <c r="I36" s="88">
        <v>483709.0222928928</v>
      </c>
      <c r="J36" s="71">
        <f>SUM(I36/D36)</f>
        <v>0.051087501658930445</v>
      </c>
    </row>
    <row r="37" spans="2:10" ht="24" customHeight="1" thickBot="1">
      <c r="B37" s="6"/>
      <c r="C37" s="7" t="s">
        <v>10</v>
      </c>
      <c r="D37" s="115"/>
      <c r="E37" s="111"/>
      <c r="F37" s="38"/>
      <c r="G37" s="112"/>
      <c r="H37" s="38"/>
      <c r="I37" s="111"/>
      <c r="J37" s="71"/>
    </row>
    <row r="38" spans="2:10" ht="24" customHeight="1" thickBot="1">
      <c r="B38" s="42">
        <v>28</v>
      </c>
      <c r="C38" s="51" t="s">
        <v>39</v>
      </c>
      <c r="D38" s="100">
        <v>762590</v>
      </c>
      <c r="E38" s="85">
        <v>458771.84000000014</v>
      </c>
      <c r="F38" s="66">
        <f>SUM(E38/D38)</f>
        <v>0.6015969787172664</v>
      </c>
      <c r="G38" s="113">
        <v>134567.47</v>
      </c>
      <c r="H38" s="66">
        <f>SUM(G38/D38)</f>
        <v>0.17646109967348117</v>
      </c>
      <c r="I38" s="85">
        <v>231009.9500000001</v>
      </c>
      <c r="J38" s="72">
        <f>SUM(I38/D38)</f>
        <v>0.3029281134030083</v>
      </c>
    </row>
    <row r="39" spans="2:13" s="36" customFormat="1" ht="24" customHeight="1" thickBot="1">
      <c r="B39" s="35"/>
      <c r="C39" s="4" t="s">
        <v>1</v>
      </c>
      <c r="D39" s="87">
        <v>762590</v>
      </c>
      <c r="E39" s="116">
        <v>458771.84000000014</v>
      </c>
      <c r="F39" s="38">
        <f>SUM(E39/D39)</f>
        <v>0.6015969787172664</v>
      </c>
      <c r="G39" s="117">
        <v>134567.47</v>
      </c>
      <c r="H39" s="38">
        <f>SUM(G39/D39)</f>
        <v>0.17646109967348117</v>
      </c>
      <c r="I39" s="116">
        <v>231009.9500000001</v>
      </c>
      <c r="J39" s="71">
        <f>SUM(I39/D39)</f>
        <v>0.3029281134030083</v>
      </c>
      <c r="M39" s="37"/>
    </row>
    <row r="40" spans="2:13" ht="24" customHeight="1" thickBot="1">
      <c r="B40" s="52"/>
      <c r="C40" s="53" t="s">
        <v>3</v>
      </c>
      <c r="D40" s="118"/>
      <c r="E40" s="119"/>
      <c r="F40" s="67"/>
      <c r="G40" s="120"/>
      <c r="H40" s="67"/>
      <c r="I40" s="119"/>
      <c r="J40" s="71"/>
      <c r="M40" s="31"/>
    </row>
    <row r="41" spans="2:13" ht="24" customHeight="1" thickBot="1">
      <c r="B41" s="39"/>
      <c r="C41" s="8" t="s">
        <v>4</v>
      </c>
      <c r="D41" s="121">
        <f>D36+D19</f>
        <v>26652590.319512747</v>
      </c>
      <c r="E41" s="116">
        <f>E36+E19</f>
        <v>4585562</v>
      </c>
      <c r="F41" s="38">
        <f aca="true" t="shared" si="6" ref="F41:F46">SUM(E41/D41)</f>
        <v>0.17204939351215118</v>
      </c>
      <c r="G41" s="117">
        <f>SUM(G19+G36)</f>
        <v>2574422.160459275</v>
      </c>
      <c r="H41" s="38">
        <f aca="true" t="shared" si="7" ref="H41:H46">SUM(G41/D41)</f>
        <v>0.09659181826595305</v>
      </c>
      <c r="I41" s="116">
        <f>SUM(I19+I36)</f>
        <v>1653014.8443505904</v>
      </c>
      <c r="J41" s="71">
        <f aca="true" t="shared" si="8" ref="J41:J46">SUM(I41/D41)</f>
        <v>0.06202079514726921</v>
      </c>
      <c r="M41" s="30"/>
    </row>
    <row r="42" spans="2:13" ht="24" customHeight="1" thickBot="1">
      <c r="B42" s="42"/>
      <c r="C42" s="8" t="s">
        <v>2</v>
      </c>
      <c r="D42" s="121">
        <f>SUM(D39)</f>
        <v>762590</v>
      </c>
      <c r="E42" s="122">
        <f>SUM(E39)</f>
        <v>458771.84000000014</v>
      </c>
      <c r="F42" s="38">
        <f t="shared" si="6"/>
        <v>0.6015969787172664</v>
      </c>
      <c r="G42" s="113">
        <f>G39</f>
        <v>134567.47</v>
      </c>
      <c r="H42" s="38">
        <f t="shared" si="7"/>
        <v>0.17646109967348117</v>
      </c>
      <c r="I42" s="116">
        <f>SUM(I39)</f>
        <v>231009.9500000001</v>
      </c>
      <c r="J42" s="71">
        <f t="shared" si="8"/>
        <v>0.3029281134030083</v>
      </c>
      <c r="M42" s="30"/>
    </row>
    <row r="43" spans="2:10" s="36" customFormat="1" ht="24" customHeight="1" thickBot="1">
      <c r="B43" s="35"/>
      <c r="C43" s="8" t="s">
        <v>1</v>
      </c>
      <c r="D43" s="123">
        <f>SUM(D41:D42)</f>
        <v>27415180.319512747</v>
      </c>
      <c r="E43" s="116">
        <f>SUM(E41:E42)</f>
        <v>5044333.84</v>
      </c>
      <c r="F43" s="38">
        <f t="shared" si="6"/>
        <v>0.18399783554987953</v>
      </c>
      <c r="G43" s="117">
        <f>G41+G42</f>
        <v>2708989.630459275</v>
      </c>
      <c r="H43" s="38">
        <f t="shared" si="7"/>
        <v>0.09881348942035419</v>
      </c>
      <c r="I43" s="116">
        <f>SUM(I41:I42)</f>
        <v>1884024.7943505906</v>
      </c>
      <c r="J43" s="71">
        <f t="shared" si="8"/>
        <v>0.06872195522309354</v>
      </c>
    </row>
    <row r="44" spans="2:10" ht="24" customHeight="1" thickBot="1">
      <c r="B44" s="42">
        <v>29</v>
      </c>
      <c r="C44" s="54" t="s">
        <v>50</v>
      </c>
      <c r="D44" s="100">
        <v>1186710</v>
      </c>
      <c r="E44" s="85">
        <v>456208.81049999996</v>
      </c>
      <c r="F44" s="66">
        <f t="shared" si="6"/>
        <v>0.38443158859367493</v>
      </c>
      <c r="G44" s="117">
        <v>64099.790000000015</v>
      </c>
      <c r="H44" s="66">
        <f t="shared" si="7"/>
        <v>0.054014704519217006</v>
      </c>
      <c r="I44" s="85">
        <v>374829.7605</v>
      </c>
      <c r="J44" s="72">
        <f t="shared" si="8"/>
        <v>0.315856241626008</v>
      </c>
    </row>
    <row r="45" spans="2:10" ht="24" customHeight="1" thickBot="1">
      <c r="B45" s="35"/>
      <c r="C45" s="4" t="s">
        <v>16</v>
      </c>
      <c r="D45" s="123">
        <v>1186710</v>
      </c>
      <c r="E45" s="116">
        <v>456208.81049999996</v>
      </c>
      <c r="F45" s="38">
        <f t="shared" si="6"/>
        <v>0.38443158859367493</v>
      </c>
      <c r="G45" s="117">
        <v>64099.790000000015</v>
      </c>
      <c r="H45" s="38">
        <f t="shared" si="7"/>
        <v>0.054014704519217006</v>
      </c>
      <c r="I45" s="116">
        <v>374829.7605</v>
      </c>
      <c r="J45" s="71">
        <f t="shared" si="8"/>
        <v>0.315856241626008</v>
      </c>
    </row>
    <row r="46" spans="2:10" s="36" customFormat="1" ht="24" customHeight="1" thickBot="1">
      <c r="B46" s="6"/>
      <c r="C46" s="10" t="s">
        <v>17</v>
      </c>
      <c r="D46" s="124">
        <f>SUM(D45+D43)</f>
        <v>28601890.319512747</v>
      </c>
      <c r="E46" s="116">
        <f>SUM(E45+E43)</f>
        <v>5500542.6504999995</v>
      </c>
      <c r="F46" s="38">
        <f t="shared" si="6"/>
        <v>0.1923139550936403</v>
      </c>
      <c r="G46" s="117">
        <f>G45+G43</f>
        <v>2773089.420459275</v>
      </c>
      <c r="H46" s="38">
        <f t="shared" si="7"/>
        <v>0.09695476031412587</v>
      </c>
      <c r="I46" s="116">
        <f>SUM(I45+I43)</f>
        <v>2258854.5548505904</v>
      </c>
      <c r="J46" s="71">
        <f t="shared" si="8"/>
        <v>0.0789757085848818</v>
      </c>
    </row>
    <row r="47" spans="2:10" ht="9.75" customHeight="1">
      <c r="B47" s="43"/>
      <c r="C47" s="44"/>
      <c r="D47" s="125"/>
      <c r="E47" s="125"/>
      <c r="F47" s="163"/>
      <c r="G47" s="163"/>
      <c r="H47" s="163"/>
      <c r="I47" s="163"/>
      <c r="J47" s="163"/>
    </row>
    <row r="48" spans="4:10" s="58" customFormat="1" ht="24" customHeight="1">
      <c r="D48" s="76"/>
      <c r="E48" s="76"/>
      <c r="F48" s="76"/>
      <c r="G48" s="76"/>
      <c r="H48" s="76"/>
      <c r="I48" s="105" t="s">
        <v>40</v>
      </c>
      <c r="J48" s="76"/>
    </row>
    <row r="51" ht="12.75">
      <c r="D51" s="127"/>
    </row>
  </sheetData>
  <sheetProtection/>
  <mergeCells count="13">
    <mergeCell ref="E4:E5"/>
    <mergeCell ref="F4:F5"/>
    <mergeCell ref="G4:G5"/>
    <mergeCell ref="H4:H5"/>
    <mergeCell ref="J4:J5"/>
    <mergeCell ref="I4:I5"/>
    <mergeCell ref="F47:J47"/>
    <mergeCell ref="B1:J1"/>
    <mergeCell ref="B2:J2"/>
    <mergeCell ref="B4:B5"/>
    <mergeCell ref="C4:C5"/>
    <mergeCell ref="D4:D5"/>
    <mergeCell ref="B3:J3"/>
  </mergeCells>
  <printOptions/>
  <pageMargins left="0" right="0.99" top="0.89" bottom="0.25" header="0.17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2021-11-30T06:41:29Z</cp:lastPrinted>
  <dcterms:created xsi:type="dcterms:W3CDTF">2005-03-03T10:01:26Z</dcterms:created>
  <dcterms:modified xsi:type="dcterms:W3CDTF">2021-11-30T06:41:33Z</dcterms:modified>
  <cp:category/>
  <cp:version/>
  <cp:contentType/>
  <cp:contentStatus/>
</cp:coreProperties>
</file>