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9 Meeting\Final Annexure &amp; Aegnda\"/>
    </mc:Choice>
  </mc:AlternateContent>
  <bookViews>
    <workbookView xWindow="-108" yWindow="-108" windowWidth="23268" windowHeight="12576"/>
  </bookViews>
  <sheets>
    <sheet name="sheet" sheetId="2" r:id="rId1"/>
  </sheets>
  <definedNames>
    <definedName name="OLE_LINK3" localSheetId="0">sheet!$AE$52</definedName>
    <definedName name="_xlnm.Print_Area" localSheetId="0">sheet!$A$1:$AL$52</definedName>
  </definedNames>
  <calcPr calcId="162913"/>
</workbook>
</file>

<file path=xl/calcChain.xml><?xml version="1.0" encoding="utf-8"?>
<calcChain xmlns="http://schemas.openxmlformats.org/spreadsheetml/2006/main">
  <c r="AE45" i="2" l="1"/>
  <c r="AD45" i="2"/>
  <c r="AE44" i="2"/>
  <c r="AF44" i="2"/>
  <c r="AF45" i="2" s="1"/>
  <c r="AG44" i="2"/>
  <c r="AG45" i="2" s="1"/>
  <c r="AD44" i="2"/>
  <c r="AE41" i="2"/>
  <c r="AF41" i="2"/>
  <c r="AG41" i="2"/>
  <c r="AD41" i="2"/>
  <c r="AE25" i="2"/>
  <c r="AE26" i="2"/>
  <c r="AE27" i="2"/>
  <c r="AE28" i="2"/>
  <c r="AE31" i="2"/>
  <c r="AE32" i="2"/>
  <c r="AE38" i="2"/>
  <c r="AE24" i="2"/>
  <c r="AD25" i="2"/>
  <c r="AD26" i="2"/>
  <c r="AD27" i="2"/>
  <c r="AD28" i="2"/>
  <c r="AD31" i="2"/>
  <c r="AD32" i="2"/>
  <c r="AD38" i="2"/>
  <c r="AD24" i="2"/>
  <c r="K48" i="2"/>
  <c r="L48" i="2"/>
  <c r="G39" i="2"/>
  <c r="J39" i="2"/>
  <c r="AD39" i="2" s="1"/>
  <c r="K39" i="2"/>
  <c r="AE39" i="2" s="1"/>
  <c r="F39" i="2"/>
  <c r="G45" i="2"/>
  <c r="H45" i="2"/>
  <c r="I45" i="2"/>
  <c r="J45" i="2"/>
  <c r="K45" i="2"/>
  <c r="L45" i="2"/>
  <c r="M45" i="2"/>
  <c r="F45" i="2"/>
  <c r="G42" i="2"/>
  <c r="G48" i="2" s="1"/>
  <c r="H42" i="2"/>
  <c r="H48" i="2" s="1"/>
  <c r="I42" i="2"/>
  <c r="I48" i="2" s="1"/>
  <c r="J42" i="2"/>
  <c r="J48" i="2" s="1"/>
  <c r="K42" i="2"/>
  <c r="L42" i="2"/>
  <c r="M42" i="2"/>
  <c r="M48" i="2" s="1"/>
  <c r="F42" i="2"/>
  <c r="F48" i="2" s="1"/>
  <c r="AG48" i="2" l="1"/>
  <c r="AE48" i="2"/>
  <c r="AD48" i="2"/>
  <c r="AF48" i="2"/>
  <c r="AE11" i="2"/>
  <c r="AE12" i="2"/>
  <c r="AE13" i="2"/>
  <c r="AE14" i="2"/>
  <c r="AE15" i="2"/>
  <c r="AE16" i="2"/>
  <c r="AE17" i="2"/>
  <c r="AE18" i="2"/>
  <c r="AE19" i="2"/>
  <c r="AE20" i="2"/>
  <c r="AE21" i="2"/>
  <c r="AE10" i="2"/>
  <c r="AD11" i="2"/>
  <c r="AD12" i="2"/>
  <c r="AD13" i="2"/>
  <c r="AD14" i="2"/>
  <c r="AD15" i="2"/>
  <c r="AD16" i="2"/>
  <c r="AD17" i="2"/>
  <c r="AD18" i="2"/>
  <c r="AD19" i="2"/>
  <c r="AD20" i="2"/>
  <c r="AD21" i="2"/>
  <c r="AD10" i="2"/>
  <c r="G22" i="2" l="1"/>
  <c r="G47" i="2" s="1"/>
  <c r="G49" i="2" s="1"/>
  <c r="G51" i="2" s="1"/>
  <c r="J22" i="2"/>
  <c r="K22" i="2"/>
  <c r="F22" i="2"/>
  <c r="F47" i="2" s="1"/>
  <c r="F49" i="2" s="1"/>
  <c r="F51" i="2" s="1"/>
  <c r="K47" i="2" l="1"/>
  <c r="AE22" i="2"/>
  <c r="J47" i="2"/>
  <c r="AD22" i="2"/>
  <c r="AD47" i="2" l="1"/>
  <c r="J49" i="2"/>
  <c r="AE47" i="2"/>
  <c r="K49" i="2"/>
  <c r="O48" i="2"/>
  <c r="P48" i="2"/>
  <c r="Q48" i="2"/>
  <c r="T48" i="2"/>
  <c r="U48" i="2"/>
  <c r="N48" i="2"/>
  <c r="O45" i="2"/>
  <c r="P45" i="2"/>
  <c r="Q45" i="2"/>
  <c r="T45" i="2"/>
  <c r="U45" i="2"/>
  <c r="V45" i="2"/>
  <c r="W45" i="2"/>
  <c r="N45" i="2"/>
  <c r="T42" i="2"/>
  <c r="U42" i="2"/>
  <c r="V42" i="2"/>
  <c r="W42" i="2"/>
  <c r="AE49" i="2" l="1"/>
  <c r="K51" i="2"/>
  <c r="AE51" i="2" s="1"/>
  <c r="AD49" i="2"/>
  <c r="J51" i="2"/>
  <c r="AD51" i="2" s="1"/>
  <c r="U22" i="2"/>
  <c r="T22" i="2"/>
  <c r="O22" i="2"/>
  <c r="P22" i="2"/>
  <c r="Q22" i="2"/>
  <c r="N22" i="2"/>
  <c r="U39" i="2"/>
  <c r="T39" i="2"/>
  <c r="O39" i="2"/>
  <c r="O47" i="2" s="1"/>
  <c r="O49" i="2" s="1"/>
  <c r="O51" i="2" s="1"/>
  <c r="P39" i="2"/>
  <c r="Q39" i="2"/>
  <c r="N39" i="2"/>
  <c r="N47" i="2" s="1"/>
  <c r="N49" i="2" s="1"/>
  <c r="N51" i="2" s="1"/>
  <c r="T47" i="2" l="1"/>
  <c r="T49" i="2" s="1"/>
  <c r="T51" i="2" s="1"/>
  <c r="U47" i="2"/>
  <c r="U49" i="2" s="1"/>
  <c r="U51" i="2" s="1"/>
  <c r="O42" i="2"/>
  <c r="P42" i="2"/>
  <c r="Q42" i="2"/>
  <c r="N42" i="2"/>
  <c r="X11" i="2"/>
  <c r="L11" i="2" s="1"/>
  <c r="Y11" i="2"/>
  <c r="M11" i="2" s="1"/>
  <c r="X12" i="2"/>
  <c r="L12" i="2" s="1"/>
  <c r="Y12" i="2"/>
  <c r="M12" i="2" s="1"/>
  <c r="X13" i="2"/>
  <c r="L13" i="2" s="1"/>
  <c r="Y13" i="2"/>
  <c r="M13" i="2" s="1"/>
  <c r="X14" i="2"/>
  <c r="L14" i="2" s="1"/>
  <c r="Y14" i="2"/>
  <c r="M14" i="2" s="1"/>
  <c r="AG14" i="2" s="1"/>
  <c r="X15" i="2"/>
  <c r="L15" i="2" s="1"/>
  <c r="AF15" i="2" s="1"/>
  <c r="Y15" i="2"/>
  <c r="M15" i="2" s="1"/>
  <c r="AG15" i="2" s="1"/>
  <c r="X16" i="2"/>
  <c r="L16" i="2" s="1"/>
  <c r="AF16" i="2" s="1"/>
  <c r="Y16" i="2"/>
  <c r="M16" i="2" s="1"/>
  <c r="X17" i="2"/>
  <c r="L17" i="2" s="1"/>
  <c r="Y17" i="2"/>
  <c r="M17" i="2" s="1"/>
  <c r="X18" i="2"/>
  <c r="L18" i="2" s="1"/>
  <c r="Y18" i="2"/>
  <c r="M18" i="2" s="1"/>
  <c r="X19" i="2"/>
  <c r="L19" i="2" s="1"/>
  <c r="Y19" i="2"/>
  <c r="M19" i="2" s="1"/>
  <c r="X20" i="2"/>
  <c r="L20" i="2" s="1"/>
  <c r="Y20" i="2"/>
  <c r="M20" i="2" s="1"/>
  <c r="AG20" i="2" s="1"/>
  <c r="X21" i="2"/>
  <c r="L21" i="2" s="1"/>
  <c r="Y21" i="2"/>
  <c r="M21" i="2" s="1"/>
  <c r="X24" i="2"/>
  <c r="L24" i="2" s="1"/>
  <c r="Y24" i="2"/>
  <c r="M24" i="2" s="1"/>
  <c r="X25" i="2"/>
  <c r="L25" i="2" s="1"/>
  <c r="Y25" i="2"/>
  <c r="M25" i="2" s="1"/>
  <c r="X26" i="2"/>
  <c r="L26" i="2" s="1"/>
  <c r="AF26" i="2" s="1"/>
  <c r="Y26" i="2"/>
  <c r="M26" i="2" s="1"/>
  <c r="AG26" i="2" s="1"/>
  <c r="X27" i="2"/>
  <c r="L27" i="2" s="1"/>
  <c r="AF27" i="2" s="1"/>
  <c r="Y27" i="2"/>
  <c r="M27" i="2" s="1"/>
  <c r="X28" i="2"/>
  <c r="L28" i="2" s="1"/>
  <c r="Y28" i="2"/>
  <c r="M28" i="2" s="1"/>
  <c r="X29" i="2"/>
  <c r="L29" i="2" s="1"/>
  <c r="Y29" i="2"/>
  <c r="M29" i="2" s="1"/>
  <c r="X30" i="2"/>
  <c r="L30" i="2" s="1"/>
  <c r="AF30" i="2" s="1"/>
  <c r="Y30" i="2"/>
  <c r="M30" i="2" s="1"/>
  <c r="X31" i="2"/>
  <c r="L31" i="2" s="1"/>
  <c r="Y31" i="2"/>
  <c r="M31" i="2" s="1"/>
  <c r="X32" i="2"/>
  <c r="L32" i="2" s="1"/>
  <c r="AF32" i="2" s="1"/>
  <c r="Y32" i="2"/>
  <c r="M32" i="2" s="1"/>
  <c r="AG32" i="2" s="1"/>
  <c r="X33" i="2"/>
  <c r="L33" i="2" s="1"/>
  <c r="Y33" i="2"/>
  <c r="M33" i="2" s="1"/>
  <c r="X34" i="2"/>
  <c r="L34" i="2" s="1"/>
  <c r="Y34" i="2"/>
  <c r="M34" i="2" s="1"/>
  <c r="X35" i="2"/>
  <c r="L35" i="2" s="1"/>
  <c r="AF35" i="2" s="1"/>
  <c r="Y35" i="2"/>
  <c r="M35" i="2" s="1"/>
  <c r="AG35" i="2" s="1"/>
  <c r="X36" i="2"/>
  <c r="L36" i="2" s="1"/>
  <c r="Y36" i="2"/>
  <c r="M36" i="2" s="1"/>
  <c r="X37" i="2"/>
  <c r="L37" i="2" s="1"/>
  <c r="Y37" i="2"/>
  <c r="M37" i="2" s="1"/>
  <c r="X38" i="2"/>
  <c r="L38" i="2" s="1"/>
  <c r="Y38" i="2"/>
  <c r="M38" i="2" s="1"/>
  <c r="AG38" i="2" s="1"/>
  <c r="X41" i="2"/>
  <c r="X42" i="2" s="1"/>
  <c r="Y41" i="2"/>
  <c r="Y42" i="2" s="1"/>
  <c r="X44" i="2"/>
  <c r="Y44" i="2"/>
  <c r="X45" i="2"/>
  <c r="Y45" i="2"/>
  <c r="Y10" i="2"/>
  <c r="M10" i="2" s="1"/>
  <c r="AG10" i="2" s="1"/>
  <c r="X10" i="2"/>
  <c r="L10" i="2" s="1"/>
  <c r="S44" i="2"/>
  <c r="S45" i="2" s="1"/>
  <c r="R44" i="2"/>
  <c r="R45" i="2" s="1"/>
  <c r="S41" i="2"/>
  <c r="S48" i="2" s="1"/>
  <c r="R41" i="2"/>
  <c r="R25" i="2"/>
  <c r="H25" i="2" s="1"/>
  <c r="S25" i="2"/>
  <c r="I25" i="2" s="1"/>
  <c r="R26" i="2"/>
  <c r="H26" i="2" s="1"/>
  <c r="S26" i="2"/>
  <c r="I26" i="2" s="1"/>
  <c r="R27" i="2"/>
  <c r="H27" i="2" s="1"/>
  <c r="S27" i="2"/>
  <c r="I27" i="2" s="1"/>
  <c r="R28" i="2"/>
  <c r="H28" i="2" s="1"/>
  <c r="S28" i="2"/>
  <c r="I28" i="2" s="1"/>
  <c r="R29" i="2"/>
  <c r="H29" i="2" s="1"/>
  <c r="S29" i="2"/>
  <c r="I29" i="2" s="1"/>
  <c r="R30" i="2"/>
  <c r="H30" i="2" s="1"/>
  <c r="S30" i="2"/>
  <c r="I30" i="2" s="1"/>
  <c r="R31" i="2"/>
  <c r="H31" i="2" s="1"/>
  <c r="S31" i="2"/>
  <c r="I31" i="2" s="1"/>
  <c r="R32" i="2"/>
  <c r="H32" i="2" s="1"/>
  <c r="S32" i="2"/>
  <c r="I32" i="2" s="1"/>
  <c r="R33" i="2"/>
  <c r="H33" i="2" s="1"/>
  <c r="S33" i="2"/>
  <c r="I33" i="2" s="1"/>
  <c r="R34" i="2"/>
  <c r="H34" i="2" s="1"/>
  <c r="S34" i="2"/>
  <c r="R35" i="2"/>
  <c r="H35" i="2" s="1"/>
  <c r="S35" i="2"/>
  <c r="I35" i="2" s="1"/>
  <c r="R36" i="2"/>
  <c r="S36" i="2"/>
  <c r="R38" i="2"/>
  <c r="H38" i="2" s="1"/>
  <c r="S38" i="2"/>
  <c r="I38" i="2" s="1"/>
  <c r="S24" i="2"/>
  <c r="I24" i="2" s="1"/>
  <c r="R24" i="2"/>
  <c r="H24" i="2" s="1"/>
  <c r="S10" i="2"/>
  <c r="I10" i="2" s="1"/>
  <c r="S11" i="2"/>
  <c r="I11" i="2" s="1"/>
  <c r="S12" i="2"/>
  <c r="I12" i="2" s="1"/>
  <c r="S13" i="2"/>
  <c r="I13" i="2" s="1"/>
  <c r="S14" i="2"/>
  <c r="I14" i="2" s="1"/>
  <c r="S15" i="2"/>
  <c r="I15" i="2" s="1"/>
  <c r="S16" i="2"/>
  <c r="I16" i="2" s="1"/>
  <c r="S17" i="2"/>
  <c r="I17" i="2" s="1"/>
  <c r="S18" i="2"/>
  <c r="I18" i="2" s="1"/>
  <c r="S19" i="2"/>
  <c r="I19" i="2" s="1"/>
  <c r="S20" i="2"/>
  <c r="I20" i="2" s="1"/>
  <c r="S21" i="2"/>
  <c r="I21" i="2" s="1"/>
  <c r="R11" i="2"/>
  <c r="H11" i="2" s="1"/>
  <c r="R12" i="2"/>
  <c r="H12" i="2" s="1"/>
  <c r="R13" i="2"/>
  <c r="H13" i="2" s="1"/>
  <c r="R14" i="2"/>
  <c r="H14" i="2" s="1"/>
  <c r="R15" i="2"/>
  <c r="H15" i="2" s="1"/>
  <c r="R16" i="2"/>
  <c r="H16" i="2" s="1"/>
  <c r="R17" i="2"/>
  <c r="H17" i="2" s="1"/>
  <c r="R18" i="2"/>
  <c r="H18" i="2" s="1"/>
  <c r="R19" i="2"/>
  <c r="H19" i="2" s="1"/>
  <c r="R20" i="2"/>
  <c r="H20" i="2" s="1"/>
  <c r="R21" i="2"/>
  <c r="H21" i="2" s="1"/>
  <c r="R10" i="2"/>
  <c r="H10" i="2" s="1"/>
  <c r="AF19" i="2" l="1"/>
  <c r="AF13" i="2"/>
  <c r="AF21" i="2"/>
  <c r="L22" i="2"/>
  <c r="AF12" i="2"/>
  <c r="I22" i="2"/>
  <c r="H39" i="2"/>
  <c r="AF10" i="2"/>
  <c r="AG30" i="2"/>
  <c r="AG27" i="2"/>
  <c r="M39" i="2"/>
  <c r="M47" i="2" s="1"/>
  <c r="AG24" i="2"/>
  <c r="AG19" i="2"/>
  <c r="AG16" i="2"/>
  <c r="AG13" i="2"/>
  <c r="AF24" i="2"/>
  <c r="L39" i="2"/>
  <c r="AG21" i="2"/>
  <c r="M22" i="2"/>
  <c r="AG18" i="2"/>
  <c r="AG12" i="2"/>
  <c r="AF38" i="2"/>
  <c r="AF18" i="2"/>
  <c r="AG31" i="2"/>
  <c r="AG28" i="2"/>
  <c r="AG25" i="2"/>
  <c r="AG17" i="2"/>
  <c r="AG11" i="2"/>
  <c r="H22" i="2"/>
  <c r="I39" i="2"/>
  <c r="I47" i="2" s="1"/>
  <c r="I49" i="2" s="1"/>
  <c r="I51" i="2" s="1"/>
  <c r="AF31" i="2"/>
  <c r="AF28" i="2"/>
  <c r="AF25" i="2"/>
  <c r="AF20" i="2"/>
  <c r="AF17" i="2"/>
  <c r="AF14" i="2"/>
  <c r="AF11" i="2"/>
  <c r="S42" i="2"/>
  <c r="R42" i="2"/>
  <c r="R48" i="2"/>
  <c r="S39" i="2"/>
  <c r="R22" i="2"/>
  <c r="R39" i="2"/>
  <c r="S22" i="2"/>
  <c r="L47" i="2" l="1"/>
  <c r="AF39" i="2"/>
  <c r="AG47" i="2"/>
  <c r="M49" i="2"/>
  <c r="AF22" i="2"/>
  <c r="AG22" i="2"/>
  <c r="H47" i="2"/>
  <c r="H49" i="2" s="1"/>
  <c r="H51" i="2" s="1"/>
  <c r="S47" i="2"/>
  <c r="S49" i="2" s="1"/>
  <c r="S51" i="2" s="1"/>
  <c r="R47" i="2"/>
  <c r="R49" i="2" s="1"/>
  <c r="R51" i="2" s="1"/>
  <c r="V39" i="2"/>
  <c r="X39" i="2" s="1"/>
  <c r="W39" i="2"/>
  <c r="Y39" i="2" s="1"/>
  <c r="Z39" i="2"/>
  <c r="AA39" i="2"/>
  <c r="V22" i="2"/>
  <c r="X22" i="2" s="1"/>
  <c r="W22" i="2"/>
  <c r="Y22" i="2" s="1"/>
  <c r="AG49" i="2" l="1"/>
  <c r="M51" i="2"/>
  <c r="AG51" i="2" s="1"/>
  <c r="AF47" i="2"/>
  <c r="L49" i="2"/>
  <c r="W47" i="2"/>
  <c r="Y47" i="2" s="1"/>
  <c r="V47" i="2"/>
  <c r="X47" i="2" s="1"/>
  <c r="Q47" i="2"/>
  <c r="Q49" i="2" s="1"/>
  <c r="Q51" i="2" s="1"/>
  <c r="AF49" i="2" l="1"/>
  <c r="L51" i="2"/>
  <c r="AF51" i="2" s="1"/>
  <c r="AF42" i="2"/>
  <c r="AG42" i="2" l="1"/>
  <c r="P47" i="2" l="1"/>
  <c r="P49" i="2" s="1"/>
  <c r="P51" i="2" s="1"/>
  <c r="AG39" i="2" l="1"/>
  <c r="V48" i="2"/>
  <c r="AC44" i="2"/>
  <c r="AB44" i="2"/>
  <c r="AC41" i="2"/>
  <c r="AB41" i="2"/>
  <c r="AB25" i="2"/>
  <c r="AC25" i="2"/>
  <c r="AB26" i="2"/>
  <c r="AC26" i="2"/>
  <c r="AB27" i="2"/>
  <c r="Z51" i="2" s="1"/>
  <c r="AC27" i="2"/>
  <c r="AA51" i="2" s="1"/>
  <c r="AB28" i="2"/>
  <c r="AC28" i="2"/>
  <c r="AB29" i="2"/>
  <c r="AC29" i="2"/>
  <c r="AB30" i="2"/>
  <c r="AC30" i="2"/>
  <c r="AB32" i="2"/>
  <c r="AC32" i="2"/>
  <c r="AB33" i="2"/>
  <c r="AC33" i="2"/>
  <c r="AB34" i="2"/>
  <c r="AC34" i="2"/>
  <c r="AB36" i="2"/>
  <c r="AC36" i="2"/>
  <c r="AB37" i="2"/>
  <c r="AC37" i="2"/>
  <c r="AB38" i="2"/>
  <c r="AC38" i="2"/>
  <c r="AC24" i="2"/>
  <c r="AC39" i="2" s="1"/>
  <c r="AB24" i="2"/>
  <c r="AB39" i="2" s="1"/>
  <c r="AB11" i="2"/>
  <c r="AC11" i="2"/>
  <c r="AB12" i="2"/>
  <c r="AC12" i="2"/>
  <c r="AB13" i="2"/>
  <c r="AC13" i="2"/>
  <c r="AB14" i="2"/>
  <c r="AC14" i="2"/>
  <c r="AB15" i="2"/>
  <c r="AC15" i="2"/>
  <c r="AB16" i="2"/>
  <c r="AC16" i="2"/>
  <c r="AB17" i="2"/>
  <c r="AC17" i="2"/>
  <c r="AB18" i="2"/>
  <c r="AC18" i="2"/>
  <c r="AB19" i="2"/>
  <c r="AC19" i="2"/>
  <c r="AB20" i="2"/>
  <c r="AC20" i="2"/>
  <c r="AC10" i="2"/>
  <c r="AB10" i="2"/>
  <c r="V49" i="2" l="1"/>
  <c r="X48" i="2"/>
  <c r="W48" i="2"/>
  <c r="AE42" i="2"/>
  <c r="AD42" i="2"/>
  <c r="X49" i="2" l="1"/>
  <c r="V51" i="2"/>
  <c r="X51" i="2" s="1"/>
  <c r="W49" i="2"/>
  <c r="W51" i="2" s="1"/>
  <c r="Y48" i="2"/>
  <c r="AC45" i="2"/>
  <c r="AB45" i="2"/>
  <c r="Y49" i="2" l="1"/>
  <c r="Y51" i="2"/>
  <c r="AB42" i="2"/>
  <c r="AB48" i="2" s="1"/>
  <c r="AC42" i="2"/>
  <c r="AC48" i="2" s="1"/>
  <c r="AB22" i="2"/>
  <c r="AC22" i="2"/>
  <c r="AC47" i="2" l="1"/>
  <c r="AC49" i="2" s="1"/>
  <c r="AC51" i="2" s="1"/>
  <c r="AB47" i="2"/>
  <c r="AB49" i="2" s="1"/>
  <c r="AB51" i="2" s="1"/>
  <c r="E22" i="2"/>
  <c r="D22" i="2"/>
  <c r="E45" i="2"/>
  <c r="D45" i="2"/>
  <c r="E42" i="2"/>
  <c r="D42" i="2"/>
  <c r="E39" i="2"/>
  <c r="D39" i="2"/>
  <c r="E48" i="2" l="1"/>
  <c r="D48" i="2"/>
  <c r="D47" i="2"/>
  <c r="E47" i="2"/>
  <c r="E49" i="2" l="1"/>
  <c r="D49" i="2"/>
  <c r="E51" i="2" l="1"/>
  <c r="D51" i="2"/>
</calcChain>
</file>

<file path=xl/sharedStrings.xml><?xml version="1.0" encoding="utf-8"?>
<sst xmlns="http://schemas.openxmlformats.org/spreadsheetml/2006/main" count="96" uniqueCount="64">
  <si>
    <t>S. No.</t>
  </si>
  <si>
    <t>NAME OF BANKS</t>
  </si>
  <si>
    <t>NO.</t>
  </si>
  <si>
    <t>AMT.</t>
  </si>
  <si>
    <t>UCO BANK</t>
  </si>
  <si>
    <t>TOTAL</t>
  </si>
  <si>
    <t>REGIONAL RURAL BANKS</t>
  </si>
  <si>
    <t xml:space="preserve">COOPERATIVE BANKS </t>
  </si>
  <si>
    <t>SCHEDULED COMMERCIAL BANKS</t>
  </si>
  <si>
    <t>Comm.Bks (A+B)</t>
  </si>
  <si>
    <t>RRBs ( C)</t>
  </si>
  <si>
    <t>TOTAL (A+B+C)</t>
  </si>
  <si>
    <t>G. TOTAL (A+B+C+D)</t>
  </si>
  <si>
    <t>System</t>
  </si>
  <si>
    <t>A.</t>
  </si>
  <si>
    <t>B.</t>
  </si>
  <si>
    <t>C.</t>
  </si>
  <si>
    <t>D.</t>
  </si>
  <si>
    <t>PUBLIC SECTOR BANKS</t>
  </si>
  <si>
    <t>%AGE OF COLLATERAL FREE LOANS SANCTIONED DURING CURRENT QUARTER</t>
  </si>
  <si>
    <t>%AGE OF COLLATERAL FREE LOANS SANCTIONED DURING CURRENT YEAR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</si>
  <si>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</si>
  <si>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</si>
  <si>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</si>
  <si>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</si>
  <si>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</si>
  <si>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</si>
  <si>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</si>
  <si>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</si>
  <si>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PRIVATE SECTOR BANKS &amp; SMALL FINANCE BANKS</t>
  </si>
  <si>
    <t>PUNJAB &amp; SIND BANK</t>
  </si>
  <si>
    <t>BANK OF INDIA</t>
  </si>
  <si>
    <t>BANK OF MAHARASHTRA</t>
  </si>
  <si>
    <t>IDBI BANK</t>
  </si>
  <si>
    <t>J&amp;K BANK</t>
  </si>
  <si>
    <t>CAPITAL SMALL FINANCE BANK</t>
  </si>
  <si>
    <t>HDFC BANK</t>
  </si>
  <si>
    <t>ICICI BANK</t>
  </si>
  <si>
    <t>KOTAK MAHINDRA BANK</t>
  </si>
  <si>
    <t>AXIS BANK</t>
  </si>
  <si>
    <t>YES BANK</t>
  </si>
  <si>
    <t>INDUSIND BANK</t>
  </si>
  <si>
    <t>FEDERAL BANK</t>
  </si>
  <si>
    <t>BANDHAN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</si>
  <si>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</si>
  <si>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</si>
  <si>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</si>
  <si>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</si>
  <si>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</si>
  <si>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SLBC PUNJAB</t>
  </si>
  <si>
    <t>DURING THE Q.E. June 2020 (01.04.2020 - 30.06.2020</t>
  </si>
  <si>
    <t>UPTO THE PERIOD ENDED DEC. 2020</t>
  </si>
  <si>
    <t>UPTO THE PERIOD ENDED dec2020</t>
  </si>
  <si>
    <t>DURING THE Q.E. June 2021 (01.04.2021-30.06.2021)</t>
  </si>
  <si>
    <t>RBL Bank</t>
  </si>
  <si>
    <t xml:space="preserve"> OUT OF WHICH COLLATRAL FREE MSE SANCTIONED</t>
  </si>
  <si>
    <t>(Amount in lacs)</t>
  </si>
  <si>
    <t>DURING THE Q.E.SEP 2021 (01.07.2021-30.09.2021)</t>
  </si>
  <si>
    <t>UPTO THE PERIOD ENDED SEP 2021</t>
  </si>
  <si>
    <t>DURING THE Q.E.DEC 2021 (01.10.2021-31.12.2021)</t>
  </si>
  <si>
    <t>UPTO THE PERIOD ENDED DEC 2021</t>
  </si>
  <si>
    <t xml:space="preserve">TOTAL NEW MSE LOANS (UPTO 10 LACS) SANCTIONED    OUT OF WHICH COLLATERAL FREE SANCTIONEDLOANS </t>
  </si>
  <si>
    <t>BANKWISE POSITION OF NEW COLLATERAL FREE MSE LOANS UPTO RS. 10 LAC SANCTIONED UPTO THE PERIOD ENDED DECEMBER 2021 (2021-22)</t>
  </si>
  <si>
    <t>Annexure- 38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</si>
</sst>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 * #,##0.00_ ;_ * \-#,##0.00_ ;_ * &quot;-&quot;??_ ;_ @_ 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20"/>
      <name val="Tahoma"/>
      <family val="2"/>
    </font>
    <font>
      <sz val="22"/>
      <name val="Tahoma"/>
      <family val="2"/>
    </font>
    <font>
      <sz val="27"/>
      <name val="Tahoma"/>
      <family val="2"/>
    </font>
    <font>
      <sz val="27"/>
      <color rgb="FFFF0000"/>
      <name val="Tahoma"/>
      <family val="2"/>
    </font>
    <font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sz val="28"/>
      <name val="Tahoma"/>
      <family val="2"/>
    </font>
    <font>
      <sz val="10"/>
      <color theme="1"/>
      <name val="Calibri"/>
      <family val="2"/>
      <scheme val="minor"/>
    </font>
    <font>
      <b/>
      <sz val="20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36"/>
      <name val="Arial"/>
      <family val="2"/>
    </font>
    <font>
      <sz val="24"/>
      <name val="Tahoma"/>
      <family val="2"/>
    </font>
    <font>
      <sz val="36"/>
      <name val="Arial"/>
      <family val="2"/>
    </font>
    <font>
      <b/>
      <sz val="36"/>
      <color theme="1"/>
      <name val="Arial"/>
      <family val="2"/>
    </font>
    <font>
      <b/>
      <sz val="26"/>
      <name val="Arial"/>
      <family val="2"/>
    </font>
    <font>
      <sz val="36"/>
      <name val="Tahoma"/>
      <family val="2"/>
    </font>
    <font>
      <sz val="2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3">
    <xf numFmtId="0" fontId="0" fillId="0" borderId="0"/>
    <xf numFmtId="9" fontId="3" fillId="0" borderId="0" applyFont="0" applyFill="0" applyBorder="0" applyAlignment="0" applyProtection="0"/>
    <xf numFmtId="0" fontId="10" fillId="0" borderId="0"/>
    <xf numFmtId="0" fontId="13" fillId="0" borderId="0"/>
    <xf numFmtId="0" fontId="12" fillId="0" borderId="0"/>
    <xf numFmtId="0" fontId="15" fillId="0" borderId="0" applyNumberFormat="0" applyBorder="0" applyProtection="0"/>
    <xf numFmtId="0" fontId="11" fillId="0" borderId="0"/>
    <xf numFmtId="0" fontId="14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2" fillId="0" borderId="0"/>
    <xf numFmtId="0" fontId="1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1" fillId="0" borderId="0"/>
    <xf numFmtId="0" fontId="2" fillId="0" borderId="0"/>
    <xf numFmtId="164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24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Fill="1"/>
    <xf numFmtId="0" fontId="7" fillId="0" borderId="0" xfId="0" applyFont="1"/>
    <xf numFmtId="0" fontId="7" fillId="0" borderId="0" xfId="0" applyFont="1" applyFill="1"/>
    <xf numFmtId="0" fontId="8" fillId="0" borderId="0" xfId="0" applyFont="1" applyFill="1"/>
    <xf numFmtId="0" fontId="8" fillId="0" borderId="0" xfId="0" applyFont="1"/>
    <xf numFmtId="0" fontId="6" fillId="0" borderId="0" xfId="0" applyFont="1" applyFill="1"/>
    <xf numFmtId="0" fontId="8" fillId="2" borderId="0" xfId="0" applyFont="1" applyFill="1"/>
    <xf numFmtId="0" fontId="9" fillId="2" borderId="0" xfId="0" applyFont="1" applyFill="1"/>
    <xf numFmtId="0" fontId="16" fillId="0" borderId="0" xfId="0" applyFont="1" applyFill="1"/>
    <xf numFmtId="0" fontId="16" fillId="0" borderId="0" xfId="0" applyFont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1" fontId="21" fillId="0" borderId="0" xfId="0" applyNumberFormat="1" applyFont="1" applyFill="1"/>
    <xf numFmtId="0" fontId="3" fillId="0" borderId="0" xfId="0" applyFont="1" applyFill="1"/>
    <xf numFmtId="1" fontId="3" fillId="0" borderId="0" xfId="0" applyNumberFormat="1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Fill="1"/>
    <xf numFmtId="1" fontId="18" fillId="0" borderId="0" xfId="0" applyNumberFormat="1" applyFont="1" applyFill="1"/>
    <xf numFmtId="0" fontId="23" fillId="0" borderId="0" xfId="0" applyFont="1" applyFill="1"/>
    <xf numFmtId="0" fontId="23" fillId="0" borderId="0" xfId="0" applyFont="1"/>
    <xf numFmtId="0" fontId="22" fillId="0" borderId="27" xfId="0" applyFont="1" applyFill="1" applyBorder="1" applyAlignment="1">
      <alignment horizontal="left" vertical="center"/>
    </xf>
    <xf numFmtId="1" fontId="22" fillId="0" borderId="21" xfId="0" applyNumberFormat="1" applyFont="1" applyFill="1" applyBorder="1" applyAlignment="1" applyProtection="1">
      <alignment horizontal="left" vertical="center" wrapText="1"/>
    </xf>
    <xf numFmtId="1" fontId="22" fillId="0" borderId="4" xfId="0" applyNumberFormat="1" applyFont="1" applyFill="1" applyBorder="1" applyAlignment="1" applyProtection="1">
      <alignment horizontal="center" vertical="center" wrapText="1"/>
    </xf>
    <xf numFmtId="1" fontId="22" fillId="0" borderId="33" xfId="0" applyNumberFormat="1" applyFont="1" applyFill="1" applyBorder="1" applyAlignment="1" applyProtection="1">
      <alignment horizontal="center" vertical="center" wrapText="1"/>
    </xf>
    <xf numFmtId="1" fontId="22" fillId="0" borderId="23" xfId="0" applyNumberFormat="1" applyFont="1" applyFill="1" applyBorder="1" applyAlignment="1" applyProtection="1">
      <alignment horizontal="center" vertical="center" wrapText="1"/>
    </xf>
    <xf numFmtId="1" fontId="22" fillId="0" borderId="17" xfId="0" applyNumberFormat="1" applyFont="1" applyFill="1" applyBorder="1" applyAlignment="1" applyProtection="1">
      <alignment horizontal="center" vertical="center" wrapText="1"/>
    </xf>
    <xf numFmtId="1" fontId="22" fillId="0" borderId="32" xfId="0" applyNumberFormat="1" applyFont="1" applyFill="1" applyBorder="1" applyAlignment="1" applyProtection="1">
      <alignment horizontal="center" vertical="center" wrapText="1"/>
    </xf>
    <xf numFmtId="1" fontId="22" fillId="0" borderId="50" xfId="0" applyNumberFormat="1" applyFont="1" applyFill="1" applyBorder="1" applyAlignment="1" applyProtection="1">
      <alignment horizontal="center" vertical="center" wrapText="1"/>
    </xf>
    <xf numFmtId="1" fontId="22" fillId="0" borderId="6" xfId="0" applyNumberFormat="1" applyFont="1" applyFill="1" applyBorder="1" applyAlignment="1" applyProtection="1">
      <alignment horizontal="center" vertical="center" wrapText="1"/>
    </xf>
    <xf numFmtId="1" fontId="22" fillId="0" borderId="5" xfId="0" applyNumberFormat="1" applyFont="1" applyFill="1" applyBorder="1" applyAlignment="1" applyProtection="1">
      <alignment horizontal="center" vertical="center" wrapText="1"/>
    </xf>
    <xf numFmtId="1" fontId="22" fillId="0" borderId="57" xfId="0" applyNumberFormat="1" applyFont="1" applyFill="1" applyBorder="1" applyAlignment="1" applyProtection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9" fontId="22" fillId="0" borderId="17" xfId="0" applyNumberFormat="1" applyFont="1" applyFill="1" applyBorder="1" applyAlignment="1">
      <alignment horizontal="center" vertical="center"/>
    </xf>
    <xf numFmtId="1" fontId="22" fillId="0" borderId="2" xfId="0" applyNumberFormat="1" applyFont="1" applyFill="1" applyBorder="1" applyAlignment="1">
      <alignment horizontal="center" vertical="center"/>
    </xf>
    <xf numFmtId="1" fontId="22" fillId="0" borderId="7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vertical="center"/>
    </xf>
    <xf numFmtId="1" fontId="22" fillId="0" borderId="12" xfId="0" applyNumberFormat="1" applyFont="1" applyFill="1" applyBorder="1" applyAlignment="1">
      <alignment horizontal="center" vertical="center"/>
    </xf>
    <xf numFmtId="1" fontId="22" fillId="0" borderId="45" xfId="0" applyNumberFormat="1" applyFont="1" applyFill="1" applyBorder="1" applyAlignment="1">
      <alignment horizontal="center" vertical="center"/>
    </xf>
    <xf numFmtId="1" fontId="22" fillId="0" borderId="16" xfId="0" applyNumberFormat="1" applyFont="1" applyFill="1" applyBorder="1" applyAlignment="1">
      <alignment horizontal="center" vertical="center"/>
    </xf>
    <xf numFmtId="1" fontId="22" fillId="0" borderId="56" xfId="0" applyNumberFormat="1" applyFont="1" applyFill="1" applyBorder="1" applyAlignment="1">
      <alignment horizontal="center" vertical="center"/>
    </xf>
    <xf numFmtId="1" fontId="22" fillId="0" borderId="8" xfId="0" applyNumberFormat="1" applyFont="1" applyFill="1" applyBorder="1" applyAlignment="1">
      <alignment horizontal="center" vertical="center"/>
    </xf>
    <xf numFmtId="1" fontId="22" fillId="0" borderId="52" xfId="0" applyNumberFormat="1" applyFont="1" applyFill="1" applyBorder="1" applyAlignment="1">
      <alignment horizontal="center" vertical="center"/>
    </xf>
    <xf numFmtId="1" fontId="22" fillId="0" borderId="51" xfId="0" applyNumberFormat="1" applyFont="1" applyFill="1" applyBorder="1" applyAlignment="1">
      <alignment horizontal="center" vertical="center"/>
    </xf>
    <xf numFmtId="9" fontId="22" fillId="0" borderId="16" xfId="0" applyNumberFormat="1" applyFont="1" applyFill="1" applyBorder="1" applyAlignment="1">
      <alignment horizontal="center" vertical="center"/>
    </xf>
    <xf numFmtId="9" fontId="22" fillId="0" borderId="8" xfId="0" applyNumberFormat="1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left" vertical="center"/>
    </xf>
    <xf numFmtId="1" fontId="22" fillId="0" borderId="45" xfId="0" applyNumberFormat="1" applyFont="1" applyFill="1" applyBorder="1" applyAlignment="1">
      <alignment vertical="center"/>
    </xf>
    <xf numFmtId="1" fontId="22" fillId="0" borderId="56" xfId="0" applyNumberFormat="1" applyFont="1" applyFill="1" applyBorder="1" applyAlignment="1">
      <alignment vertical="center"/>
    </xf>
    <xf numFmtId="0" fontId="22" fillId="0" borderId="56" xfId="0" applyFont="1" applyFill="1" applyBorder="1" applyAlignment="1">
      <alignment vertical="center"/>
    </xf>
    <xf numFmtId="0" fontId="22" fillId="0" borderId="62" xfId="0" applyFont="1" applyFill="1" applyBorder="1" applyAlignment="1">
      <alignment vertical="center"/>
    </xf>
    <xf numFmtId="1" fontId="22" fillId="0" borderId="32" xfId="0" applyNumberFormat="1" applyFont="1" applyFill="1" applyBorder="1" applyAlignment="1">
      <alignment horizontal="center" vertical="center"/>
    </xf>
    <xf numFmtId="1" fontId="22" fillId="0" borderId="27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center" vertical="center"/>
    </xf>
    <xf numFmtId="1" fontId="25" fillId="0" borderId="51" xfId="0" applyNumberFormat="1" applyFont="1" applyFill="1" applyBorder="1" applyAlignment="1">
      <alignment horizontal="center" vertical="center"/>
    </xf>
    <xf numFmtId="1" fontId="25" fillId="0" borderId="41" xfId="0" applyNumberFormat="1" applyFont="1" applyFill="1" applyBorder="1" applyAlignment="1">
      <alignment horizontal="center" vertical="center"/>
    </xf>
    <xf numFmtId="1" fontId="25" fillId="0" borderId="37" xfId="0" applyNumberFormat="1" applyFont="1" applyFill="1" applyBorder="1" applyAlignment="1">
      <alignment horizontal="center" vertical="center"/>
    </xf>
    <xf numFmtId="1" fontId="25" fillId="0" borderId="16" xfId="0" applyNumberFormat="1" applyFont="1" applyFill="1" applyBorder="1" applyAlignment="1">
      <alignment horizontal="center" vertical="center"/>
    </xf>
    <xf numFmtId="1" fontId="25" fillId="0" borderId="56" xfId="0" applyNumberFormat="1" applyFont="1" applyFill="1" applyBorder="1" applyAlignment="1">
      <alignment horizontal="center" vertical="center"/>
    </xf>
    <xf numFmtId="1" fontId="25" fillId="0" borderId="8" xfId="0" applyNumberFormat="1" applyFont="1" applyFill="1" applyBorder="1" applyAlignment="1">
      <alignment horizontal="center" vertical="center"/>
    </xf>
    <xf numFmtId="1" fontId="22" fillId="0" borderId="39" xfId="0" applyNumberFormat="1" applyFont="1" applyFill="1" applyBorder="1" applyAlignment="1">
      <alignment horizontal="center" vertical="center"/>
    </xf>
    <xf numFmtId="1" fontId="25" fillId="0" borderId="52" xfId="0" applyNumberFormat="1" applyFont="1" applyFill="1" applyBorder="1" applyAlignment="1">
      <alignment horizontal="center" vertical="center"/>
    </xf>
    <xf numFmtId="9" fontId="25" fillId="0" borderId="16" xfId="0" applyNumberFormat="1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1" fontId="22" fillId="0" borderId="66" xfId="0" applyNumberFormat="1" applyFont="1" applyFill="1" applyBorder="1" applyAlignment="1">
      <alignment horizontal="center" vertical="center"/>
    </xf>
    <xf numFmtId="1" fontId="22" fillId="0" borderId="35" xfId="0" applyNumberFormat="1" applyFont="1" applyFill="1" applyBorder="1" applyAlignment="1">
      <alignment horizontal="center" vertical="center"/>
    </xf>
    <xf numFmtId="1" fontId="22" fillId="0" borderId="64" xfId="0" applyNumberFormat="1" applyFont="1" applyFill="1" applyBorder="1" applyAlignment="1">
      <alignment horizontal="center" vertical="center"/>
    </xf>
    <xf numFmtId="1" fontId="22" fillId="0" borderId="34" xfId="0" applyNumberFormat="1" applyFont="1" applyFill="1" applyBorder="1" applyAlignment="1">
      <alignment horizontal="center" vertical="center"/>
    </xf>
    <xf numFmtId="1" fontId="22" fillId="0" borderId="67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1" fontId="22" fillId="0" borderId="65" xfId="0" applyNumberFormat="1" applyFont="1" applyFill="1" applyBorder="1" applyAlignment="1">
      <alignment horizontal="center" vertical="center"/>
    </xf>
    <xf numFmtId="1" fontId="22" fillId="0" borderId="68" xfId="0" applyNumberFormat="1" applyFont="1" applyFill="1" applyBorder="1" applyAlignment="1">
      <alignment horizontal="center" vertical="center"/>
    </xf>
    <xf numFmtId="9" fontId="22" fillId="0" borderId="34" xfId="0" applyNumberFormat="1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vertical="center"/>
    </xf>
    <xf numFmtId="1" fontId="22" fillId="0" borderId="54" xfId="0" applyNumberFormat="1" applyFont="1" applyFill="1" applyBorder="1" applyAlignment="1">
      <alignment horizontal="center" vertical="center"/>
    </xf>
    <xf numFmtId="1" fontId="22" fillId="0" borderId="70" xfId="0" applyNumberFormat="1" applyFont="1" applyFill="1" applyBorder="1" applyAlignment="1">
      <alignment horizontal="center" vertical="center"/>
    </xf>
    <xf numFmtId="1" fontId="22" fillId="0" borderId="23" xfId="0" applyNumberFormat="1" applyFont="1" applyFill="1" applyBorder="1" applyAlignment="1">
      <alignment horizontal="center" vertical="center"/>
    </xf>
    <xf numFmtId="1" fontId="22" fillId="0" borderId="28" xfId="0" applyNumberFormat="1" applyFont="1" applyFill="1" applyBorder="1" applyAlignment="1">
      <alignment horizontal="center" vertical="center"/>
    </xf>
    <xf numFmtId="1" fontId="22" fillId="0" borderId="61" xfId="0" applyNumberFormat="1" applyFont="1" applyFill="1" applyBorder="1" applyAlignment="1">
      <alignment horizontal="center" vertical="center"/>
    </xf>
    <xf numFmtId="1" fontId="22" fillId="0" borderId="48" xfId="0" applyNumberFormat="1" applyFont="1" applyFill="1" applyBorder="1" applyAlignment="1">
      <alignment horizontal="center" vertical="center"/>
    </xf>
    <xf numFmtId="1" fontId="22" fillId="0" borderId="71" xfId="0" applyNumberFormat="1" applyFont="1" applyFill="1" applyBorder="1" applyAlignment="1">
      <alignment horizontal="center" vertical="center"/>
    </xf>
    <xf numFmtId="1" fontId="22" fillId="0" borderId="55" xfId="0" applyNumberFormat="1" applyFont="1" applyFill="1" applyBorder="1" applyAlignment="1">
      <alignment horizontal="center" vertical="center"/>
    </xf>
    <xf numFmtId="1" fontId="22" fillId="0" borderId="72" xfId="0" applyNumberFormat="1" applyFont="1" applyFill="1" applyBorder="1" applyAlignment="1">
      <alignment horizontal="center" vertical="center"/>
    </xf>
    <xf numFmtId="9" fontId="22" fillId="0" borderId="48" xfId="0" applyNumberFormat="1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vertical="center"/>
    </xf>
    <xf numFmtId="1" fontId="22" fillId="0" borderId="69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/>
    <xf numFmtId="1" fontId="24" fillId="0" borderId="0" xfId="0" applyNumberFormat="1" applyFont="1" applyFill="1"/>
    <xf numFmtId="0" fontId="22" fillId="0" borderId="0" xfId="0" applyFont="1" applyFill="1" applyAlignment="1">
      <alignment horizontal="right"/>
    </xf>
    <xf numFmtId="1" fontId="22" fillId="0" borderId="29" xfId="0" applyNumberFormat="1" applyFont="1" applyFill="1" applyBorder="1" applyAlignment="1" applyProtection="1">
      <alignment horizontal="center" vertical="center" wrapText="1"/>
    </xf>
    <xf numFmtId="1" fontId="22" fillId="0" borderId="73" xfId="0" applyNumberFormat="1" applyFont="1" applyFill="1" applyBorder="1" applyAlignment="1">
      <alignment horizontal="center" vertical="center"/>
    </xf>
    <xf numFmtId="1" fontId="22" fillId="0" borderId="2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/>
    <xf numFmtId="0" fontId="22" fillId="0" borderId="23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1" fontId="22" fillId="0" borderId="36" xfId="0" applyNumberFormat="1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/>
    </xf>
    <xf numFmtId="1" fontId="22" fillId="0" borderId="29" xfId="0" applyNumberFormat="1" applyFont="1" applyFill="1" applyBorder="1" applyAlignment="1">
      <alignment horizontal="center" vertical="center"/>
    </xf>
    <xf numFmtId="1" fontId="22" fillId="0" borderId="30" xfId="0" applyNumberFormat="1" applyFont="1" applyFill="1" applyBorder="1" applyAlignment="1">
      <alignment horizontal="center" vertical="center"/>
    </xf>
    <xf numFmtId="1" fontId="22" fillId="0" borderId="31" xfId="0" applyNumberFormat="1" applyFont="1" applyFill="1" applyBorder="1" applyAlignment="1">
      <alignment horizontal="center" vertical="center"/>
    </xf>
    <xf numFmtId="1" fontId="22" fillId="0" borderId="4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1" fontId="22" fillId="0" borderId="42" xfId="0" applyNumberFormat="1" applyFont="1" applyFill="1" applyBorder="1" applyAlignment="1">
      <alignment horizontal="center" vertical="center"/>
    </xf>
    <xf numFmtId="1" fontId="22" fillId="0" borderId="18" xfId="0" applyNumberFormat="1" applyFont="1" applyFill="1" applyBorder="1" applyAlignment="1">
      <alignment horizontal="center" vertical="center"/>
    </xf>
    <xf numFmtId="1" fontId="22" fillId="0" borderId="3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  <xf numFmtId="9" fontId="22" fillId="0" borderId="7" xfId="0" applyNumberFormat="1" applyFont="1" applyFill="1" applyBorder="1" applyAlignment="1">
      <alignment horizontal="center" vertical="center"/>
    </xf>
    <xf numFmtId="9" fontId="22" fillId="0" borderId="18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 applyProtection="1">
      <alignment horizontal="center" vertical="center" wrapText="1"/>
    </xf>
    <xf numFmtId="1" fontId="22" fillId="0" borderId="14" xfId="0" applyNumberFormat="1" applyFont="1" applyFill="1" applyBorder="1" applyAlignment="1">
      <alignment horizontal="center" vertical="center"/>
    </xf>
    <xf numFmtId="1" fontId="22" fillId="0" borderId="19" xfId="0" applyNumberFormat="1" applyFont="1" applyFill="1" applyBorder="1" applyAlignment="1">
      <alignment horizontal="center" vertical="center"/>
    </xf>
    <xf numFmtId="1" fontId="22" fillId="0" borderId="53" xfId="0" applyNumberFormat="1" applyFont="1" applyFill="1" applyBorder="1" applyAlignment="1">
      <alignment horizontal="center" vertical="center"/>
    </xf>
    <xf numFmtId="1" fontId="22" fillId="0" borderId="46" xfId="0" applyNumberFormat="1" applyFont="1" applyFill="1" applyBorder="1" applyAlignment="1">
      <alignment horizontal="center" vertical="center"/>
    </xf>
    <xf numFmtId="9" fontId="22" fillId="0" borderId="15" xfId="0" applyNumberFormat="1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" fontId="22" fillId="0" borderId="50" xfId="0" applyNumberFormat="1" applyFont="1" applyFill="1" applyBorder="1" applyAlignment="1">
      <alignment horizontal="center" vertical="center"/>
    </xf>
    <xf numFmtId="1" fontId="22" fillId="0" borderId="5" xfId="0" applyNumberFormat="1" applyFont="1" applyFill="1" applyBorder="1" applyAlignment="1">
      <alignment horizontal="center" vertical="center"/>
    </xf>
    <xf numFmtId="1" fontId="22" fillId="0" borderId="33" xfId="0" applyNumberFormat="1" applyFont="1" applyFill="1" applyBorder="1" applyAlignment="1">
      <alignment horizontal="center" vertical="center"/>
    </xf>
    <xf numFmtId="1" fontId="22" fillId="0" borderId="17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1" fontId="22" fillId="0" borderId="57" xfId="0" applyNumberFormat="1" applyFont="1" applyFill="1" applyBorder="1" applyAlignment="1">
      <alignment horizontal="center" vertical="center"/>
    </xf>
    <xf numFmtId="0" fontId="9" fillId="0" borderId="0" xfId="0" applyFont="1" applyFill="1"/>
    <xf numFmtId="1" fontId="22" fillId="0" borderId="9" xfId="0" applyNumberFormat="1" applyFont="1" applyFill="1" applyBorder="1" applyAlignment="1">
      <alignment horizontal="center" vertical="center"/>
    </xf>
    <xf numFmtId="1" fontId="26" fillId="0" borderId="6" xfId="0" applyNumberFormat="1" applyFont="1" applyFill="1" applyBorder="1" applyAlignment="1">
      <alignment horizontal="center" vertical="center" wrapText="1"/>
    </xf>
    <xf numFmtId="1" fontId="26" fillId="0" borderId="53" xfId="0" applyNumberFormat="1" applyFont="1" applyFill="1" applyBorder="1" applyAlignment="1">
      <alignment horizontal="center" vertical="center" wrapText="1"/>
    </xf>
    <xf numFmtId="1" fontId="26" fillId="0" borderId="22" xfId="0" applyNumberFormat="1" applyFont="1" applyFill="1" applyBorder="1" applyAlignment="1">
      <alignment horizontal="center" vertical="center" wrapText="1"/>
    </xf>
    <xf numFmtId="1" fontId="26" fillId="0" borderId="9" xfId="0" applyNumberFormat="1" applyFont="1" applyFill="1" applyBorder="1" applyAlignment="1">
      <alignment horizontal="center" vertical="center" wrapText="1"/>
    </xf>
    <xf numFmtId="1" fontId="26" fillId="0" borderId="32" xfId="0" applyNumberFormat="1" applyFont="1" applyFill="1" applyBorder="1" applyAlignment="1">
      <alignment horizontal="center" vertical="center" wrapText="1"/>
    </xf>
    <xf numFmtId="1" fontId="26" fillId="0" borderId="15" xfId="0" applyNumberFormat="1" applyFont="1" applyFill="1" applyBorder="1" applyAlignment="1">
      <alignment horizontal="center" vertical="center" wrapText="1"/>
    </xf>
    <xf numFmtId="1" fontId="26" fillId="0" borderId="17" xfId="0" applyNumberFormat="1" applyFont="1" applyFill="1" applyBorder="1" applyAlignment="1">
      <alignment horizontal="center" vertical="center" wrapText="1"/>
    </xf>
    <xf numFmtId="1" fontId="26" fillId="0" borderId="19" xfId="0" applyNumberFormat="1" applyFont="1" applyFill="1" applyBorder="1" applyAlignment="1">
      <alignment horizontal="center" vertical="center" wrapText="1"/>
    </xf>
    <xf numFmtId="1" fontId="26" fillId="0" borderId="58" xfId="0" applyNumberFormat="1" applyFont="1" applyFill="1" applyBorder="1" applyAlignment="1">
      <alignment horizontal="center" vertical="center" wrapText="1"/>
    </xf>
    <xf numFmtId="1" fontId="26" fillId="0" borderId="14" xfId="0" applyNumberFormat="1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>
      <alignment horizontal="center" vertical="center" wrapText="1"/>
    </xf>
    <xf numFmtId="1" fontId="26" fillId="0" borderId="28" xfId="0" applyNumberFormat="1" applyFont="1" applyFill="1" applyBorder="1" applyAlignment="1">
      <alignment horizontal="center" vertical="center" wrapText="1"/>
    </xf>
    <xf numFmtId="1" fontId="28" fillId="0" borderId="49" xfId="0" applyNumberFormat="1" applyFont="1" applyFill="1" applyBorder="1" applyAlignment="1">
      <alignment horizontal="center" vertical="center" wrapText="1"/>
    </xf>
    <xf numFmtId="10" fontId="22" fillId="0" borderId="34" xfId="1" applyNumberFormat="1" applyFont="1" applyFill="1" applyBorder="1" applyAlignment="1">
      <alignment horizontal="left" vertical="center"/>
    </xf>
    <xf numFmtId="10" fontId="22" fillId="0" borderId="35" xfId="1" applyNumberFormat="1" applyFont="1" applyFill="1" applyBorder="1" applyAlignment="1">
      <alignment horizontal="left" vertical="center"/>
    </xf>
    <xf numFmtId="10" fontId="22" fillId="0" borderId="0" xfId="1" applyNumberFormat="1" applyFont="1" applyFill="1" applyBorder="1" applyAlignment="1">
      <alignment horizontal="left" vertical="center"/>
    </xf>
    <xf numFmtId="10" fontId="22" fillId="0" borderId="60" xfId="1" applyNumberFormat="1" applyFont="1" applyFill="1" applyBorder="1" applyAlignment="1">
      <alignment horizontal="left" vertical="center"/>
    </xf>
    <xf numFmtId="10" fontId="22" fillId="0" borderId="43" xfId="1" applyNumberFormat="1" applyFont="1" applyFill="1" applyBorder="1" applyAlignment="1">
      <alignment horizontal="left" vertical="center"/>
    </xf>
    <xf numFmtId="10" fontId="22" fillId="0" borderId="58" xfId="1" applyNumberFormat="1" applyFont="1" applyFill="1" applyBorder="1" applyAlignment="1">
      <alignment horizontal="left" vertical="center"/>
    </xf>
    <xf numFmtId="10" fontId="22" fillId="0" borderId="63" xfId="1" applyNumberFormat="1" applyFont="1" applyFill="1" applyBorder="1" applyAlignment="1">
      <alignment horizontal="left" vertical="center"/>
    </xf>
    <xf numFmtId="10" fontId="22" fillId="0" borderId="16" xfId="1" applyNumberFormat="1" applyFont="1" applyFill="1" applyBorder="1" applyAlignment="1">
      <alignment horizontal="left" vertical="center" wrapText="1"/>
    </xf>
    <xf numFmtId="10" fontId="22" fillId="0" borderId="56" xfId="1" applyNumberFormat="1" applyFont="1" applyFill="1" applyBorder="1" applyAlignment="1">
      <alignment horizontal="left" vertical="center" wrapText="1"/>
    </xf>
    <xf numFmtId="10" fontId="22" fillId="0" borderId="0" xfId="1" applyNumberFormat="1" applyFont="1" applyFill="1" applyBorder="1" applyAlignment="1">
      <alignment horizontal="left" vertical="center" wrapText="1"/>
    </xf>
    <xf numFmtId="10" fontId="22" fillId="0" borderId="62" xfId="1" applyNumberFormat="1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/>
    </xf>
    <xf numFmtId="0" fontId="22" fillId="0" borderId="56" xfId="0" applyFont="1" applyFill="1" applyBorder="1" applyAlignment="1">
      <alignment horizontal="left" vertical="center"/>
    </xf>
    <xf numFmtId="0" fontId="22" fillId="0" borderId="28" xfId="0" applyFont="1" applyFill="1" applyBorder="1" applyAlignment="1">
      <alignment horizontal="left" vertical="center"/>
    </xf>
    <xf numFmtId="0" fontId="22" fillId="0" borderId="62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1" fontId="26" fillId="0" borderId="59" xfId="0" applyNumberFormat="1" applyFont="1" applyFill="1" applyBorder="1" applyAlignment="1">
      <alignment horizontal="center" vertical="center" wrapText="1"/>
    </xf>
    <xf numFmtId="1" fontId="26" fillId="0" borderId="24" xfId="0" applyNumberFormat="1" applyFont="1" applyFill="1" applyBorder="1" applyAlignment="1">
      <alignment horizontal="center" vertical="center" wrapText="1"/>
    </xf>
    <xf numFmtId="1" fontId="26" fillId="0" borderId="38" xfId="0" applyNumberFormat="1" applyFont="1" applyFill="1" applyBorder="1" applyAlignment="1">
      <alignment horizontal="center" vertical="center" wrapText="1"/>
    </xf>
    <xf numFmtId="1" fontId="26" fillId="0" borderId="39" xfId="0" applyNumberFormat="1" applyFont="1" applyFill="1" applyBorder="1" applyAlignment="1">
      <alignment horizontal="center" vertical="center" wrapText="1"/>
    </xf>
    <xf numFmtId="1" fontId="26" fillId="0" borderId="36" xfId="0" applyNumberFormat="1" applyFont="1" applyFill="1" applyBorder="1" applyAlignment="1">
      <alignment horizontal="center" vertical="center" wrapText="1"/>
    </xf>
    <xf numFmtId="1" fontId="26" fillId="0" borderId="54" xfId="0" applyNumberFormat="1" applyFont="1" applyFill="1" applyBorder="1" applyAlignment="1">
      <alignment horizontal="center" vertical="center" wrapText="1"/>
    </xf>
    <xf numFmtId="1" fontId="26" fillId="0" borderId="55" xfId="0" applyNumberFormat="1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/>
    </xf>
    <xf numFmtId="1" fontId="26" fillId="0" borderId="29" xfId="0" applyNumberFormat="1" applyFont="1" applyFill="1" applyBorder="1" applyAlignment="1">
      <alignment horizontal="center" vertical="center" wrapText="1"/>
    </xf>
    <xf numFmtId="1" fontId="26" fillId="0" borderId="41" xfId="0" applyNumberFormat="1" applyFont="1" applyFill="1" applyBorder="1" applyAlignment="1">
      <alignment horizontal="center" vertical="center" wrapText="1"/>
    </xf>
    <xf numFmtId="1" fontId="26" fillId="0" borderId="40" xfId="0" applyNumberFormat="1" applyFont="1" applyFill="1" applyBorder="1" applyAlignment="1">
      <alignment horizontal="center" vertical="center" wrapText="1"/>
    </xf>
    <xf numFmtId="1" fontId="26" fillId="0" borderId="69" xfId="0" applyNumberFormat="1" applyFont="1" applyFill="1" applyBorder="1" applyAlignment="1">
      <alignment horizontal="center" vertical="center" wrapText="1"/>
    </xf>
    <xf numFmtId="1" fontId="26" fillId="0" borderId="66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right" vertical="center" wrapText="1"/>
    </xf>
    <xf numFmtId="0" fontId="19" fillId="0" borderId="14" xfId="0" applyFont="1" applyFill="1" applyBorder="1" applyAlignment="1">
      <alignment horizontal="right" vertical="center" wrapText="1"/>
    </xf>
    <xf numFmtId="0" fontId="19" fillId="0" borderId="20" xfId="0" applyFont="1" applyFill="1" applyBorder="1" applyAlignment="1">
      <alignment horizontal="right" vertical="center" wrapText="1"/>
    </xf>
    <xf numFmtId="1" fontId="26" fillId="0" borderId="32" xfId="0" applyNumberFormat="1" applyFont="1" applyFill="1" applyBorder="1" applyAlignment="1" applyProtection="1">
      <alignment horizontal="center" vertical="center" wrapText="1"/>
    </xf>
    <xf numFmtId="1" fontId="26" fillId="0" borderId="7" xfId="0" applyNumberFormat="1" applyFont="1" applyFill="1" applyBorder="1" applyAlignment="1" applyProtection="1">
      <alignment horizontal="center" vertical="center" wrapText="1"/>
    </xf>
    <xf numFmtId="1" fontId="26" fillId="0" borderId="18" xfId="0" applyNumberFormat="1" applyFont="1" applyFill="1" applyBorder="1" applyAlignment="1" applyProtection="1">
      <alignment horizontal="center" vertical="center" wrapText="1"/>
    </xf>
    <xf numFmtId="1" fontId="26" fillId="0" borderId="40" xfId="0" applyNumberFormat="1" applyFont="1" applyFill="1" applyBorder="1" applyAlignment="1" applyProtection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1" fontId="26" fillId="0" borderId="23" xfId="0" applyNumberFormat="1" applyFont="1" applyFill="1" applyBorder="1" applyAlignment="1">
      <alignment horizontal="center" vertical="center" wrapText="1"/>
    </xf>
    <xf numFmtId="1" fontId="26" fillId="0" borderId="37" xfId="0" applyNumberFormat="1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9" fontId="22" fillId="0" borderId="19" xfId="0" applyNumberFormat="1" applyFont="1" applyFill="1" applyBorder="1" applyAlignment="1">
      <alignment horizontal="center" vertical="center"/>
    </xf>
    <xf numFmtId="9" fontId="25" fillId="0" borderId="8" xfId="0" applyNumberFormat="1" applyFont="1" applyFill="1" applyBorder="1" applyAlignment="1">
      <alignment horizontal="center" vertical="center"/>
    </xf>
    <xf numFmtId="9" fontId="22" fillId="0" borderId="64" xfId="0" applyNumberFormat="1" applyFont="1" applyFill="1" applyBorder="1" applyAlignment="1">
      <alignment horizontal="center" vertical="center"/>
    </xf>
    <xf numFmtId="9" fontId="22" fillId="0" borderId="61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</cellXfs>
  <cellStyles count="123">
    <cellStyle name="Comma 2" xfId="19"/>
    <cellStyle name="Currency 2" xfId="9"/>
    <cellStyle name="Currency 2 2" xfId="22"/>
    <cellStyle name="Excel Built-in Normal" xfId="3"/>
    <cellStyle name="Excel Built-in Normal 1" xfId="4"/>
    <cellStyle name="Excel Built-in Normal 1 2" xfId="23"/>
    <cellStyle name="Excel Built-in Normal 10" xfId="24"/>
    <cellStyle name="Excel Built-in Normal 11" xfId="25"/>
    <cellStyle name="Excel Built-in Normal 12" xfId="26"/>
    <cellStyle name="Excel Built-in Normal 13" xfId="27"/>
    <cellStyle name="Excel Built-in Normal 14" xfId="28"/>
    <cellStyle name="Excel Built-in Normal 15" xfId="29"/>
    <cellStyle name="Excel Built-in Normal 16" xfId="30"/>
    <cellStyle name="Excel Built-in Normal 17" xfId="31"/>
    <cellStyle name="Excel Built-in Normal 18" xfId="32"/>
    <cellStyle name="Excel Built-in Normal 19" xfId="33"/>
    <cellStyle name="Excel Built-in Normal 2" xfId="5"/>
    <cellStyle name="Excel Built-in Normal 20" xfId="34"/>
    <cellStyle name="Excel Built-in Normal 21" xfId="35"/>
    <cellStyle name="Excel Built-in Normal 22" xfId="36"/>
    <cellStyle name="Excel Built-in Normal 23" xfId="37"/>
    <cellStyle name="Excel Built-in Normal 24" xfId="38"/>
    <cellStyle name="Excel Built-in Normal 3" xfId="39"/>
    <cellStyle name="Excel Built-in Normal 4" xfId="40"/>
    <cellStyle name="Excel Built-in Normal 5" xfId="41"/>
    <cellStyle name="Excel Built-in Normal 6" xfId="42"/>
    <cellStyle name="Excel Built-in Normal 7" xfId="43"/>
    <cellStyle name="Excel Built-in Normal 8" xfId="44"/>
    <cellStyle name="Excel Built-in Normal 9" xfId="45"/>
    <cellStyle name="Normal" xfId="0" builtinId="0"/>
    <cellStyle name="Normal 10" xfId="2"/>
    <cellStyle name="Normal 10 2" xfId="46"/>
    <cellStyle name="Normal 11" xfId="47"/>
    <cellStyle name="Normal 11 5 2" xfId="48"/>
    <cellStyle name="Normal 12" xfId="49"/>
    <cellStyle name="Normal 13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" xfId="6"/>
    <cellStyle name="Normal 2 10" xfId="58"/>
    <cellStyle name="Normal 2 11" xfId="59"/>
    <cellStyle name="Normal 2 12" xfId="60"/>
    <cellStyle name="Normal 2 13" xfId="61"/>
    <cellStyle name="Normal 2 14" xfId="62"/>
    <cellStyle name="Normal 2 15" xfId="63"/>
    <cellStyle name="Normal 2 16" xfId="64"/>
    <cellStyle name="Normal 2 17" xfId="65"/>
    <cellStyle name="Normal 2 18" xfId="66"/>
    <cellStyle name="Normal 2 19" xfId="67"/>
    <cellStyle name="Normal 2 2" xfId="14"/>
    <cellStyle name="Normal 2 20" xfId="68"/>
    <cellStyle name="Normal 2 21" xfId="69"/>
    <cellStyle name="Normal 2 22" xfId="70"/>
    <cellStyle name="Normal 2 23" xfId="71"/>
    <cellStyle name="Normal 2 24" xfId="72"/>
    <cellStyle name="Normal 2 25" xfId="57"/>
    <cellStyle name="Normal 2 3" xfId="73"/>
    <cellStyle name="Normal 2 3 2" xfId="74"/>
    <cellStyle name="Normal 2 4" xfId="75"/>
    <cellStyle name="Normal 2 5" xfId="76"/>
    <cellStyle name="Normal 2 6" xfId="77"/>
    <cellStyle name="Normal 2 7" xfId="78"/>
    <cellStyle name="Normal 2 8" xfId="79"/>
    <cellStyle name="Normal 2 9" xfId="80"/>
    <cellStyle name="Normal 20" xfId="81"/>
    <cellStyle name="Normal 21" xfId="82"/>
    <cellStyle name="Normal 22" xfId="83"/>
    <cellStyle name="Normal 23" xfId="84"/>
    <cellStyle name="Normal 24" xfId="85"/>
    <cellStyle name="Normal 25" xfId="86"/>
    <cellStyle name="Normal 26" xfId="87"/>
    <cellStyle name="Normal 27" xfId="88"/>
    <cellStyle name="Normal 28" xfId="89"/>
    <cellStyle name="Normal 29" xfId="90"/>
    <cellStyle name="Normal 3" xfId="8"/>
    <cellStyle name="Normal 3 10" xfId="92"/>
    <cellStyle name="Normal 3 11" xfId="93"/>
    <cellStyle name="Normal 3 12" xfId="94"/>
    <cellStyle name="Normal 3 13" xfId="95"/>
    <cellStyle name="Normal 3 14" xfId="96"/>
    <cellStyle name="Normal 3 15" xfId="97"/>
    <cellStyle name="Normal 3 16" xfId="98"/>
    <cellStyle name="Normal 3 17" xfId="99"/>
    <cellStyle name="Normal 3 18" xfId="100"/>
    <cellStyle name="Normal 3 19" xfId="101"/>
    <cellStyle name="Normal 3 2" xfId="10"/>
    <cellStyle name="Normal 3 20" xfId="102"/>
    <cellStyle name="Normal 3 21" xfId="103"/>
    <cellStyle name="Normal 3 22" xfId="104"/>
    <cellStyle name="Normal 3 23" xfId="105"/>
    <cellStyle name="Normal 3 24" xfId="106"/>
    <cellStyle name="Normal 3 25" xfId="91"/>
    <cellStyle name="Normal 3 3" xfId="107"/>
    <cellStyle name="Normal 3 4" xfId="108"/>
    <cellStyle name="Normal 3 5" xfId="109"/>
    <cellStyle name="Normal 3 6" xfId="110"/>
    <cellStyle name="Normal 3 7" xfId="111"/>
    <cellStyle name="Normal 3 8" xfId="112"/>
    <cellStyle name="Normal 3 9" xfId="113"/>
    <cellStyle name="Normal 30" xfId="114"/>
    <cellStyle name="Normal 31" xfId="115"/>
    <cellStyle name="Normal 4" xfId="11"/>
    <cellStyle name="Normal 4 2" xfId="116"/>
    <cellStyle name="Normal 4 3" xfId="21"/>
    <cellStyle name="Normal 5" xfId="12"/>
    <cellStyle name="Normal 5 2" xfId="117"/>
    <cellStyle name="Normal 6" xfId="13"/>
    <cellStyle name="Normal 6 2" xfId="17"/>
    <cellStyle name="Normal 6 2 2" xfId="119"/>
    <cellStyle name="Normal 6 3" xfId="118"/>
    <cellStyle name="Normal 7" xfId="15"/>
    <cellStyle name="Normal 7 2" xfId="120"/>
    <cellStyle name="Normal 8" xfId="16"/>
    <cellStyle name="Normal 8 2" xfId="121"/>
    <cellStyle name="Normal 9" xfId="18"/>
    <cellStyle name="Normal 9 2" xfId="122"/>
    <cellStyle name="Percent" xfId="1" builtinId="5"/>
    <cellStyle name="Percent 2" xfId="20"/>
    <cellStyle name="TableStyleLigh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53"/>
  <sheetViews>
    <sheetView tabSelected="1" view="pageBreakPreview" zoomScale="19" zoomScaleSheetLayoutView="19" workbookViewId="0">
      <pane ySplit="9" topLeftCell="A28" activePane="bottomLeft" state="frozen"/>
      <selection pane="bottomLeft" activeCell="AV15" sqref="AV15"/>
    </sheetView>
  </sheetViews>
  <sheetFormatPr defaultColWidth="9.109375" defaultRowHeight="20.399999999999999"/>
  <cols>
    <col min="1" max="1" width="9.109375" style="3" customWidth="1"/>
    <col min="2" max="2" width="21.77734375" style="13" bestFit="1" customWidth="1"/>
    <col min="3" max="3" width="187.77734375" style="16" bestFit="1" customWidth="1"/>
    <col min="4" max="4" width="37.44140625" style="16" hidden="1" customWidth="1"/>
    <col min="5" max="5" width="33.33203125" style="16" hidden="1" customWidth="1"/>
    <col min="6" max="13" width="33.33203125" style="16" customWidth="1"/>
    <col min="14" max="15" width="39.21875" style="16" hidden="1" customWidth="1"/>
    <col min="16" max="16" width="29.6640625" style="17" hidden="1" customWidth="1"/>
    <col min="17" max="17" width="28.33203125" style="17" hidden="1" customWidth="1"/>
    <col min="18" max="19" width="35.88671875" style="17" hidden="1" customWidth="1"/>
    <col min="20" max="21" width="34.109375" style="17" hidden="1" customWidth="1"/>
    <col min="22" max="22" width="28.77734375" style="17" hidden="1" customWidth="1"/>
    <col min="23" max="23" width="30.109375" style="17" hidden="1" customWidth="1"/>
    <col min="24" max="25" width="35.21875" style="17" hidden="1" customWidth="1"/>
    <col min="26" max="26" width="26.33203125" style="16" hidden="1" customWidth="1"/>
    <col min="27" max="27" width="28.88671875" style="16" hidden="1" customWidth="1"/>
    <col min="28" max="28" width="26.33203125" style="16" hidden="1" customWidth="1"/>
    <col min="29" max="29" width="28.88671875" style="16" hidden="1" customWidth="1"/>
    <col min="30" max="33" width="48.109375" style="16" customWidth="1"/>
    <col min="34" max="38" width="9.109375" style="3"/>
    <col min="39" max="16384" width="9.109375" style="1"/>
  </cols>
  <sheetData>
    <row r="1" spans="1:38" s="2" customFormat="1" ht="60" customHeight="1" thickBot="1">
      <c r="A1" s="8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  <c r="Q1" s="20"/>
      <c r="R1" s="20"/>
      <c r="S1" s="20"/>
      <c r="T1" s="20"/>
      <c r="U1" s="20"/>
      <c r="V1" s="20"/>
      <c r="W1" s="20"/>
      <c r="X1" s="20"/>
      <c r="Y1" s="20"/>
      <c r="Z1" s="19"/>
      <c r="AA1" s="19"/>
      <c r="AB1" s="19"/>
      <c r="AC1" s="19"/>
      <c r="AD1" s="195" t="s">
        <v>63</v>
      </c>
      <c r="AE1" s="195"/>
      <c r="AF1" s="195"/>
      <c r="AG1" s="195"/>
      <c r="AH1" s="8"/>
      <c r="AI1" s="8"/>
      <c r="AJ1" s="8"/>
      <c r="AK1" s="8"/>
      <c r="AL1" s="8"/>
    </row>
    <row r="2" spans="1:38" s="12" customFormat="1" ht="111" customHeight="1">
      <c r="A2" s="11"/>
      <c r="B2" s="240" t="s">
        <v>62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2"/>
      <c r="AH2" s="11"/>
      <c r="AI2" s="11"/>
      <c r="AJ2" s="11"/>
      <c r="AK2" s="11"/>
      <c r="AL2" s="11"/>
    </row>
    <row r="3" spans="1:38" s="22" customFormat="1" ht="36" customHeight="1" thickBot="1">
      <c r="A3" s="21"/>
      <c r="B3" s="217" t="s">
        <v>56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9"/>
      <c r="AH3" s="21"/>
      <c r="AI3" s="21"/>
      <c r="AJ3" s="21"/>
      <c r="AK3" s="21"/>
      <c r="AL3" s="21"/>
    </row>
    <row r="4" spans="1:38" s="21" customFormat="1" ht="77.400000000000006" customHeight="1">
      <c r="B4" s="198" t="s">
        <v>0</v>
      </c>
      <c r="C4" s="220" t="s">
        <v>1</v>
      </c>
      <c r="D4" s="206" t="s">
        <v>61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8"/>
      <c r="T4" s="232" t="s">
        <v>55</v>
      </c>
      <c r="U4" s="232"/>
      <c r="V4" s="232"/>
      <c r="W4" s="232"/>
      <c r="X4" s="232"/>
      <c r="Y4" s="232"/>
      <c r="Z4" s="232"/>
      <c r="AA4" s="232"/>
      <c r="AB4" s="232"/>
      <c r="AC4" s="233"/>
      <c r="AD4" s="228" t="s">
        <v>19</v>
      </c>
      <c r="AE4" s="225"/>
      <c r="AF4" s="224" t="s">
        <v>20</v>
      </c>
      <c r="AG4" s="225"/>
    </row>
    <row r="5" spans="1:38" s="21" customFormat="1" ht="42" customHeight="1" thickBot="1">
      <c r="B5" s="199"/>
      <c r="C5" s="221"/>
      <c r="D5" s="209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1"/>
      <c r="T5" s="234"/>
      <c r="U5" s="234"/>
      <c r="V5" s="234"/>
      <c r="W5" s="234"/>
      <c r="X5" s="234"/>
      <c r="Y5" s="234"/>
      <c r="Z5" s="234"/>
      <c r="AA5" s="234"/>
      <c r="AB5" s="234"/>
      <c r="AC5" s="235"/>
      <c r="AD5" s="184"/>
      <c r="AE5" s="201"/>
      <c r="AF5" s="226"/>
      <c r="AG5" s="201"/>
    </row>
    <row r="6" spans="1:38" s="21" customFormat="1" ht="106.8" customHeight="1" thickBot="1">
      <c r="B6" s="199"/>
      <c r="C6" s="222"/>
      <c r="D6" s="203" t="s">
        <v>50</v>
      </c>
      <c r="E6" s="227"/>
      <c r="F6" s="193" t="s">
        <v>59</v>
      </c>
      <c r="G6" s="194"/>
      <c r="H6" s="167" t="s">
        <v>60</v>
      </c>
      <c r="I6" s="168"/>
      <c r="J6" s="193" t="s">
        <v>59</v>
      </c>
      <c r="K6" s="194"/>
      <c r="L6" s="167" t="s">
        <v>60</v>
      </c>
      <c r="M6" s="168"/>
      <c r="N6" s="193" t="s">
        <v>57</v>
      </c>
      <c r="O6" s="194"/>
      <c r="P6" s="193" t="s">
        <v>53</v>
      </c>
      <c r="Q6" s="194"/>
      <c r="R6" s="167" t="s">
        <v>58</v>
      </c>
      <c r="S6" s="168"/>
      <c r="T6" s="215" t="s">
        <v>57</v>
      </c>
      <c r="U6" s="216"/>
      <c r="V6" s="193" t="s">
        <v>53</v>
      </c>
      <c r="W6" s="194"/>
      <c r="X6" s="167" t="s">
        <v>58</v>
      </c>
      <c r="Y6" s="168"/>
      <c r="Z6" s="204" t="s">
        <v>52</v>
      </c>
      <c r="AA6" s="205"/>
      <c r="AB6" s="231" t="s">
        <v>51</v>
      </c>
      <c r="AC6" s="205"/>
      <c r="AD6" s="185"/>
      <c r="AE6" s="202"/>
      <c r="AF6" s="226"/>
      <c r="AG6" s="201"/>
    </row>
    <row r="7" spans="1:38" s="21" customFormat="1" ht="19.5" customHeight="1">
      <c r="B7" s="199"/>
      <c r="C7" s="222"/>
      <c r="D7" s="184" t="s">
        <v>2</v>
      </c>
      <c r="E7" s="186" t="s">
        <v>3</v>
      </c>
      <c r="F7" s="160" t="s">
        <v>2</v>
      </c>
      <c r="G7" s="162" t="s">
        <v>3</v>
      </c>
      <c r="H7" s="164" t="s">
        <v>2</v>
      </c>
      <c r="I7" s="160" t="s">
        <v>3</v>
      </c>
      <c r="J7" s="166" t="s">
        <v>2</v>
      </c>
      <c r="K7" s="156" t="s">
        <v>3</v>
      </c>
      <c r="L7" s="158" t="s">
        <v>2</v>
      </c>
      <c r="M7" s="158" t="s">
        <v>3</v>
      </c>
      <c r="N7" s="160" t="s">
        <v>2</v>
      </c>
      <c r="O7" s="162" t="s">
        <v>3</v>
      </c>
      <c r="P7" s="158" t="s">
        <v>2</v>
      </c>
      <c r="Q7" s="189" t="s">
        <v>3</v>
      </c>
      <c r="R7" s="164" t="s">
        <v>2</v>
      </c>
      <c r="S7" s="160" t="s">
        <v>3</v>
      </c>
      <c r="T7" s="166" t="s">
        <v>2</v>
      </c>
      <c r="U7" s="156" t="s">
        <v>3</v>
      </c>
      <c r="V7" s="212" t="s">
        <v>2</v>
      </c>
      <c r="W7" s="229" t="s">
        <v>3</v>
      </c>
      <c r="X7" s="158" t="s">
        <v>2</v>
      </c>
      <c r="Y7" s="158" t="s">
        <v>3</v>
      </c>
      <c r="Z7" s="196"/>
      <c r="AA7" s="201"/>
      <c r="AB7" s="196"/>
      <c r="AC7" s="201"/>
      <c r="AD7" s="203" t="s">
        <v>2</v>
      </c>
      <c r="AE7" s="231" t="s">
        <v>3</v>
      </c>
      <c r="AF7" s="196" t="s">
        <v>2</v>
      </c>
      <c r="AG7" s="201" t="s">
        <v>3</v>
      </c>
    </row>
    <row r="8" spans="1:38" s="21" customFormat="1" ht="14.25" customHeight="1" thickBot="1">
      <c r="B8" s="200"/>
      <c r="C8" s="223"/>
      <c r="D8" s="185"/>
      <c r="E8" s="187"/>
      <c r="F8" s="161"/>
      <c r="G8" s="163"/>
      <c r="H8" s="165"/>
      <c r="I8" s="161"/>
      <c r="J8" s="159"/>
      <c r="K8" s="157"/>
      <c r="L8" s="159"/>
      <c r="M8" s="159"/>
      <c r="N8" s="191"/>
      <c r="O8" s="214"/>
      <c r="P8" s="192"/>
      <c r="Q8" s="190"/>
      <c r="R8" s="188"/>
      <c r="S8" s="191"/>
      <c r="T8" s="192"/>
      <c r="U8" s="190"/>
      <c r="V8" s="213"/>
      <c r="W8" s="230"/>
      <c r="X8" s="192"/>
      <c r="Y8" s="192"/>
      <c r="Z8" s="197"/>
      <c r="AA8" s="202"/>
      <c r="AB8" s="197"/>
      <c r="AC8" s="202"/>
      <c r="AD8" s="185"/>
      <c r="AE8" s="197"/>
      <c r="AF8" s="197"/>
      <c r="AG8" s="202"/>
    </row>
    <row r="9" spans="1:38" s="4" customFormat="1" ht="70.2" customHeight="1">
      <c r="A9" s="5"/>
      <c r="B9" s="23" t="s">
        <v>14</v>
      </c>
      <c r="C9" s="24" t="s">
        <v>18</v>
      </c>
      <c r="D9" s="25"/>
      <c r="E9" s="26"/>
      <c r="F9" s="110"/>
      <c r="G9" s="110"/>
      <c r="H9" s="110"/>
      <c r="I9" s="110"/>
      <c r="J9" s="110"/>
      <c r="K9" s="110"/>
      <c r="L9" s="110"/>
      <c r="M9" s="110"/>
      <c r="N9" s="108"/>
      <c r="O9" s="27"/>
      <c r="P9" s="26"/>
      <c r="Q9" s="28"/>
      <c r="R9" s="29"/>
      <c r="S9" s="29"/>
      <c r="T9" s="27"/>
      <c r="U9" s="27"/>
      <c r="V9" s="26"/>
      <c r="W9" s="28"/>
      <c r="X9" s="29"/>
      <c r="Y9" s="28"/>
      <c r="Z9" s="30"/>
      <c r="AA9" s="31"/>
      <c r="AB9" s="32"/>
      <c r="AC9" s="33"/>
      <c r="AD9" s="34"/>
      <c r="AE9" s="35"/>
      <c r="AF9" s="34"/>
      <c r="AG9" s="36"/>
      <c r="AH9" s="5"/>
      <c r="AI9" s="5"/>
      <c r="AJ9" s="5"/>
      <c r="AK9" s="5"/>
      <c r="AL9" s="5"/>
    </row>
    <row r="10" spans="1:38" s="9" customFormat="1" ht="57" customHeight="1">
      <c r="A10" s="6"/>
      <c r="B10" s="126">
        <v>1</v>
      </c>
      <c r="C10" s="127" t="s">
        <v>21</v>
      </c>
      <c r="D10" s="128">
        <v>28353</v>
      </c>
      <c r="E10" s="129">
        <v>1571</v>
      </c>
      <c r="F10" s="37">
        <v>4330</v>
      </c>
      <c r="G10" s="37">
        <v>9856.454224000001</v>
      </c>
      <c r="H10" s="110">
        <f t="shared" ref="H10:H38" si="0">F10+R10</f>
        <v>9296</v>
      </c>
      <c r="I10" s="110">
        <f t="shared" ref="I10:I38" si="1">G10+S10</f>
        <v>19801.453947000002</v>
      </c>
      <c r="J10" s="37">
        <v>4312</v>
      </c>
      <c r="K10" s="37">
        <v>9749.9042239999999</v>
      </c>
      <c r="L10" s="110">
        <f t="shared" ref="L10:L38" si="2">J10+X10</f>
        <v>9256</v>
      </c>
      <c r="M10" s="110">
        <f t="shared" ref="M10:M38" si="3">K10+Y10</f>
        <v>19548.663947000001</v>
      </c>
      <c r="N10" s="120">
        <v>2940</v>
      </c>
      <c r="O10" s="37">
        <v>6717.2622140000003</v>
      </c>
      <c r="P10" s="130">
        <v>2026</v>
      </c>
      <c r="Q10" s="131">
        <v>3227.7375089999996</v>
      </c>
      <c r="R10" s="38">
        <f>P10+N10</f>
        <v>4966</v>
      </c>
      <c r="S10" s="38">
        <f>Q10+O10</f>
        <v>9944.9997230000008</v>
      </c>
      <c r="T10" s="37">
        <v>2918</v>
      </c>
      <c r="U10" s="37">
        <v>6571.0222140000005</v>
      </c>
      <c r="V10" s="130">
        <v>2026</v>
      </c>
      <c r="W10" s="131">
        <v>3227.7375089999996</v>
      </c>
      <c r="X10" s="38">
        <f>V10+T10</f>
        <v>4944</v>
      </c>
      <c r="Y10" s="38">
        <f>W10+U10</f>
        <v>9798.7597229999992</v>
      </c>
      <c r="Z10" s="120">
        <v>45186</v>
      </c>
      <c r="AA10" s="132">
        <v>36565</v>
      </c>
      <c r="AB10" s="37" t="e">
        <f>#REF!+#REF!+V10</f>
        <v>#REF!</v>
      </c>
      <c r="AC10" s="133" t="e">
        <f>#REF!+#REF!+W10</f>
        <v>#REF!</v>
      </c>
      <c r="AD10" s="134">
        <f>J10/F10</f>
        <v>0.99584295612009233</v>
      </c>
      <c r="AE10" s="135">
        <f>K10/G10</f>
        <v>0.98918982449687065</v>
      </c>
      <c r="AF10" s="134">
        <f>L10/H10</f>
        <v>0.99569707401032703</v>
      </c>
      <c r="AG10" s="135">
        <f>M10/I10</f>
        <v>0.98723376572868782</v>
      </c>
      <c r="AH10" s="6"/>
      <c r="AI10" s="6"/>
      <c r="AJ10" s="6"/>
      <c r="AK10" s="6"/>
      <c r="AL10" s="6"/>
    </row>
    <row r="11" spans="1:38" s="9" customFormat="1" ht="57" customHeight="1">
      <c r="A11" s="6"/>
      <c r="B11" s="126">
        <v>2</v>
      </c>
      <c r="C11" s="127" t="s">
        <v>30</v>
      </c>
      <c r="D11" s="128">
        <v>11493</v>
      </c>
      <c r="E11" s="129">
        <v>12175</v>
      </c>
      <c r="F11" s="37">
        <v>7650</v>
      </c>
      <c r="G11" s="37">
        <v>12575.737359999997</v>
      </c>
      <c r="H11" s="110">
        <f t="shared" si="0"/>
        <v>8918</v>
      </c>
      <c r="I11" s="110">
        <f t="shared" si="1"/>
        <v>16200.353419999998</v>
      </c>
      <c r="J11" s="37">
        <v>7600</v>
      </c>
      <c r="K11" s="37">
        <v>12377.111270000001</v>
      </c>
      <c r="L11" s="110">
        <f t="shared" si="2"/>
        <v>8857</v>
      </c>
      <c r="M11" s="110">
        <f t="shared" si="3"/>
        <v>15919.41733</v>
      </c>
      <c r="N11" s="120">
        <v>0</v>
      </c>
      <c r="O11" s="37">
        <v>0</v>
      </c>
      <c r="P11" s="130">
        <v>1268</v>
      </c>
      <c r="Q11" s="131">
        <v>3624.6160599999998</v>
      </c>
      <c r="R11" s="38">
        <f t="shared" ref="R11:S21" si="4">P11+N11</f>
        <v>1268</v>
      </c>
      <c r="S11" s="38">
        <f t="shared" si="4"/>
        <v>3624.6160599999998</v>
      </c>
      <c r="T11" s="37">
        <v>0</v>
      </c>
      <c r="U11" s="37">
        <v>0</v>
      </c>
      <c r="V11" s="130">
        <v>1257</v>
      </c>
      <c r="W11" s="131">
        <v>3542.3060599999994</v>
      </c>
      <c r="X11" s="38">
        <f t="shared" ref="X11:X51" si="5">V11+T11</f>
        <v>1257</v>
      </c>
      <c r="Y11" s="38">
        <f t="shared" ref="Y11:Y51" si="6">W11+U11</f>
        <v>3542.3060599999994</v>
      </c>
      <c r="Z11" s="120">
        <v>31765</v>
      </c>
      <c r="AA11" s="132">
        <v>29597</v>
      </c>
      <c r="AB11" s="37" t="e">
        <f>#REF!+#REF!+V11</f>
        <v>#REF!</v>
      </c>
      <c r="AC11" s="133" t="e">
        <f>#REF!+#REF!+W11</f>
        <v>#REF!</v>
      </c>
      <c r="AD11" s="134">
        <f t="shared" ref="AD11:AD22" si="7">J11/F11</f>
        <v>0.99346405228758172</v>
      </c>
      <c r="AE11" s="135">
        <f t="shared" ref="AE11:AE22" si="8">K11/G11</f>
        <v>0.98420561082710178</v>
      </c>
      <c r="AF11" s="134">
        <f t="shared" ref="AF11:AF22" si="9">L11/H11</f>
        <v>0.99315990132316667</v>
      </c>
      <c r="AG11" s="135">
        <f t="shared" ref="AG11:AG22" si="10">M11/I11</f>
        <v>0.98265864436925365</v>
      </c>
      <c r="AH11" s="6"/>
      <c r="AI11" s="6"/>
      <c r="AJ11" s="6"/>
      <c r="AK11" s="6"/>
      <c r="AL11" s="6"/>
    </row>
    <row r="12" spans="1:38" s="9" customFormat="1" ht="57" customHeight="1">
      <c r="A12" s="6"/>
      <c r="B12" s="126">
        <v>3</v>
      </c>
      <c r="C12" s="127" t="s">
        <v>4</v>
      </c>
      <c r="D12" s="128">
        <v>7358</v>
      </c>
      <c r="E12" s="129">
        <v>2890</v>
      </c>
      <c r="F12" s="37">
        <v>1413</v>
      </c>
      <c r="G12" s="37">
        <v>1498</v>
      </c>
      <c r="H12" s="110">
        <f t="shared" si="0"/>
        <v>4027</v>
      </c>
      <c r="I12" s="110">
        <f t="shared" si="1"/>
        <v>4076</v>
      </c>
      <c r="J12" s="37">
        <v>1413</v>
      </c>
      <c r="K12" s="37">
        <v>1498</v>
      </c>
      <c r="L12" s="110">
        <f t="shared" si="2"/>
        <v>4027</v>
      </c>
      <c r="M12" s="110">
        <f t="shared" si="3"/>
        <v>4076</v>
      </c>
      <c r="N12" s="120">
        <v>1366</v>
      </c>
      <c r="O12" s="37">
        <v>1531</v>
      </c>
      <c r="P12" s="130">
        <v>1248</v>
      </c>
      <c r="Q12" s="131">
        <v>1047</v>
      </c>
      <c r="R12" s="38">
        <f t="shared" si="4"/>
        <v>2614</v>
      </c>
      <c r="S12" s="38">
        <f t="shared" si="4"/>
        <v>2578</v>
      </c>
      <c r="T12" s="37">
        <v>1366</v>
      </c>
      <c r="U12" s="37">
        <v>1531</v>
      </c>
      <c r="V12" s="130">
        <v>1248</v>
      </c>
      <c r="W12" s="131">
        <v>1047</v>
      </c>
      <c r="X12" s="38">
        <f t="shared" si="5"/>
        <v>2614</v>
      </c>
      <c r="Y12" s="38">
        <f t="shared" si="6"/>
        <v>2578</v>
      </c>
      <c r="Z12" s="120">
        <v>11397</v>
      </c>
      <c r="AA12" s="132">
        <v>6171</v>
      </c>
      <c r="AB12" s="37" t="e">
        <f>#REF!+#REF!+V12</f>
        <v>#REF!</v>
      </c>
      <c r="AC12" s="133" t="e">
        <f>#REF!+#REF!+W12</f>
        <v>#REF!</v>
      </c>
      <c r="AD12" s="134">
        <f t="shared" si="7"/>
        <v>1</v>
      </c>
      <c r="AE12" s="135">
        <f t="shared" si="8"/>
        <v>1</v>
      </c>
      <c r="AF12" s="134">
        <f t="shared" si="9"/>
        <v>1</v>
      </c>
      <c r="AG12" s="135">
        <f t="shared" si="10"/>
        <v>1</v>
      </c>
      <c r="AH12" s="6"/>
      <c r="AI12" s="6"/>
      <c r="AJ12" s="6"/>
      <c r="AK12" s="6"/>
      <c r="AL12" s="6"/>
    </row>
    <row r="13" spans="1:38" s="9" customFormat="1" ht="57" customHeight="1">
      <c r="A13" s="6"/>
      <c r="B13" s="126">
        <v>4</v>
      </c>
      <c r="C13" s="127" t="s">
        <v>22</v>
      </c>
      <c r="D13" s="128">
        <v>1055</v>
      </c>
      <c r="E13" s="129">
        <v>4573</v>
      </c>
      <c r="F13" s="37">
        <v>337</v>
      </c>
      <c r="G13" s="37">
        <v>2554.2520447000006</v>
      </c>
      <c r="H13" s="110">
        <f t="shared" si="0"/>
        <v>987</v>
      </c>
      <c r="I13" s="110">
        <f t="shared" si="1"/>
        <v>6293.2606374000006</v>
      </c>
      <c r="J13" s="37">
        <v>337</v>
      </c>
      <c r="K13" s="37">
        <v>2554.2520447000006</v>
      </c>
      <c r="L13" s="110">
        <f t="shared" si="2"/>
        <v>987</v>
      </c>
      <c r="M13" s="110">
        <f t="shared" si="3"/>
        <v>6293.2606374000006</v>
      </c>
      <c r="N13" s="120">
        <v>299</v>
      </c>
      <c r="O13" s="37">
        <v>1031</v>
      </c>
      <c r="P13" s="130">
        <v>351</v>
      </c>
      <c r="Q13" s="131">
        <v>2708.0085927</v>
      </c>
      <c r="R13" s="38">
        <f t="shared" si="4"/>
        <v>650</v>
      </c>
      <c r="S13" s="38">
        <f t="shared" si="4"/>
        <v>3739.0085927</v>
      </c>
      <c r="T13" s="37">
        <v>299</v>
      </c>
      <c r="U13" s="37">
        <v>1031</v>
      </c>
      <c r="V13" s="130">
        <v>351</v>
      </c>
      <c r="W13" s="131">
        <v>2708.0085927</v>
      </c>
      <c r="X13" s="38">
        <f t="shared" si="5"/>
        <v>650</v>
      </c>
      <c r="Y13" s="38">
        <f t="shared" si="6"/>
        <v>3739.0085927</v>
      </c>
      <c r="Z13" s="120">
        <v>2355</v>
      </c>
      <c r="AA13" s="132">
        <v>7934</v>
      </c>
      <c r="AB13" s="37" t="e">
        <f>#REF!+#REF!+V13</f>
        <v>#REF!</v>
      </c>
      <c r="AC13" s="133" t="e">
        <f>#REF!+#REF!+W13</f>
        <v>#REF!</v>
      </c>
      <c r="AD13" s="134">
        <f t="shared" si="7"/>
        <v>1</v>
      </c>
      <c r="AE13" s="135">
        <f t="shared" si="8"/>
        <v>1</v>
      </c>
      <c r="AF13" s="134">
        <f t="shared" si="9"/>
        <v>1</v>
      </c>
      <c r="AG13" s="135">
        <f t="shared" si="10"/>
        <v>1</v>
      </c>
      <c r="AH13" s="6"/>
      <c r="AI13" s="6"/>
      <c r="AJ13" s="6"/>
      <c r="AK13" s="6"/>
      <c r="AL13" s="6"/>
    </row>
    <row r="14" spans="1:38" s="9" customFormat="1" ht="57" customHeight="1">
      <c r="A14" s="6"/>
      <c r="B14" s="126">
        <v>5</v>
      </c>
      <c r="C14" s="127" t="s">
        <v>31</v>
      </c>
      <c r="D14" s="128">
        <v>3876</v>
      </c>
      <c r="E14" s="129">
        <v>2990</v>
      </c>
      <c r="F14" s="37">
        <v>2719</v>
      </c>
      <c r="G14" s="37">
        <v>5299.1399999999994</v>
      </c>
      <c r="H14" s="110">
        <f t="shared" si="0"/>
        <v>6015</v>
      </c>
      <c r="I14" s="110">
        <f t="shared" si="1"/>
        <v>11855.83</v>
      </c>
      <c r="J14" s="37">
        <v>2719</v>
      </c>
      <c r="K14" s="37">
        <v>5299.1399999999994</v>
      </c>
      <c r="L14" s="110">
        <f t="shared" si="2"/>
        <v>6015</v>
      </c>
      <c r="M14" s="110">
        <f t="shared" si="3"/>
        <v>11855.83</v>
      </c>
      <c r="N14" s="120">
        <v>1753</v>
      </c>
      <c r="O14" s="37">
        <v>3891.4500000000003</v>
      </c>
      <c r="P14" s="130">
        <v>1543</v>
      </c>
      <c r="Q14" s="131">
        <v>2665.2400000000002</v>
      </c>
      <c r="R14" s="38">
        <f t="shared" si="4"/>
        <v>3296</v>
      </c>
      <c r="S14" s="38">
        <f t="shared" si="4"/>
        <v>6556.6900000000005</v>
      </c>
      <c r="T14" s="37">
        <v>1753</v>
      </c>
      <c r="U14" s="37">
        <v>3891.4500000000003</v>
      </c>
      <c r="V14" s="130">
        <v>1543</v>
      </c>
      <c r="W14" s="131">
        <v>2665.2400000000002</v>
      </c>
      <c r="X14" s="38">
        <f t="shared" si="5"/>
        <v>3296</v>
      </c>
      <c r="Y14" s="38">
        <f t="shared" si="6"/>
        <v>6556.6900000000005</v>
      </c>
      <c r="Z14" s="120">
        <v>9622</v>
      </c>
      <c r="AA14" s="132">
        <v>13770</v>
      </c>
      <c r="AB14" s="37" t="e">
        <f>#REF!+#REF!+V14</f>
        <v>#REF!</v>
      </c>
      <c r="AC14" s="133" t="e">
        <f>#REF!+#REF!+W14</f>
        <v>#REF!</v>
      </c>
      <c r="AD14" s="134">
        <f t="shared" si="7"/>
        <v>1</v>
      </c>
      <c r="AE14" s="135">
        <f t="shared" si="8"/>
        <v>1</v>
      </c>
      <c r="AF14" s="134">
        <f t="shared" si="9"/>
        <v>1</v>
      </c>
      <c r="AG14" s="135">
        <f t="shared" si="10"/>
        <v>1</v>
      </c>
      <c r="AH14" s="6"/>
      <c r="AI14" s="6"/>
      <c r="AJ14" s="6"/>
      <c r="AK14" s="6"/>
      <c r="AL14" s="6"/>
    </row>
    <row r="15" spans="1:38" s="9" customFormat="1" ht="57" customHeight="1">
      <c r="A15" s="6"/>
      <c r="B15" s="126">
        <v>6</v>
      </c>
      <c r="C15" s="127" t="s">
        <v>32</v>
      </c>
      <c r="D15" s="128">
        <v>10</v>
      </c>
      <c r="E15" s="129">
        <v>62</v>
      </c>
      <c r="F15" s="37">
        <v>4</v>
      </c>
      <c r="G15" s="37">
        <v>14</v>
      </c>
      <c r="H15" s="110">
        <f t="shared" si="0"/>
        <v>36</v>
      </c>
      <c r="I15" s="110">
        <f t="shared" si="1"/>
        <v>40.14</v>
      </c>
      <c r="J15" s="37">
        <v>2</v>
      </c>
      <c r="K15" s="37">
        <v>8</v>
      </c>
      <c r="L15" s="110">
        <f t="shared" si="2"/>
        <v>34</v>
      </c>
      <c r="M15" s="110">
        <f t="shared" si="3"/>
        <v>34.14</v>
      </c>
      <c r="N15" s="120">
        <v>4</v>
      </c>
      <c r="O15" s="37">
        <v>7</v>
      </c>
      <c r="P15" s="130">
        <v>28</v>
      </c>
      <c r="Q15" s="131">
        <v>19.139999999999997</v>
      </c>
      <c r="R15" s="38">
        <f t="shared" si="4"/>
        <v>32</v>
      </c>
      <c r="S15" s="38">
        <f t="shared" si="4"/>
        <v>26.139999999999997</v>
      </c>
      <c r="T15" s="37">
        <v>4</v>
      </c>
      <c r="U15" s="37">
        <v>7</v>
      </c>
      <c r="V15" s="130">
        <v>28</v>
      </c>
      <c r="W15" s="131">
        <v>19.139999999999997</v>
      </c>
      <c r="X15" s="38">
        <f t="shared" si="5"/>
        <v>32</v>
      </c>
      <c r="Y15" s="38">
        <f t="shared" si="6"/>
        <v>26.139999999999997</v>
      </c>
      <c r="Z15" s="120">
        <v>32</v>
      </c>
      <c r="AA15" s="132">
        <v>85</v>
      </c>
      <c r="AB15" s="37" t="e">
        <f>#REF!+#REF!+V15</f>
        <v>#REF!</v>
      </c>
      <c r="AC15" s="133" t="e">
        <f>#REF!+#REF!+W15</f>
        <v>#REF!</v>
      </c>
      <c r="AD15" s="134">
        <f t="shared" si="7"/>
        <v>0.5</v>
      </c>
      <c r="AE15" s="135">
        <f t="shared" si="8"/>
        <v>0.5714285714285714</v>
      </c>
      <c r="AF15" s="134">
        <f t="shared" si="9"/>
        <v>0.94444444444444442</v>
      </c>
      <c r="AG15" s="135">
        <f t="shared" si="10"/>
        <v>0.85052316890881918</v>
      </c>
      <c r="AH15" s="6"/>
      <c r="AI15" s="6"/>
      <c r="AJ15" s="6"/>
      <c r="AK15" s="6"/>
      <c r="AL15" s="6"/>
    </row>
    <row r="16" spans="1:38" s="9" customFormat="1" ht="57" customHeight="1">
      <c r="A16" s="6"/>
      <c r="B16" s="126">
        <v>7</v>
      </c>
      <c r="C16" s="127" t="s">
        <v>23</v>
      </c>
      <c r="D16" s="128">
        <v>8098</v>
      </c>
      <c r="E16" s="129">
        <v>7151</v>
      </c>
      <c r="F16" s="37">
        <v>5521</v>
      </c>
      <c r="G16" s="37">
        <v>9787.3841700000012</v>
      </c>
      <c r="H16" s="110">
        <f t="shared" si="0"/>
        <v>10161</v>
      </c>
      <c r="I16" s="110">
        <f t="shared" si="1"/>
        <v>18280.537483500004</v>
      </c>
      <c r="J16" s="37">
        <v>5521</v>
      </c>
      <c r="K16" s="37">
        <v>9787.3841700000012</v>
      </c>
      <c r="L16" s="110">
        <f t="shared" si="2"/>
        <v>10161</v>
      </c>
      <c r="M16" s="110">
        <f t="shared" si="3"/>
        <v>18280.537483500004</v>
      </c>
      <c r="N16" s="130">
        <v>2961</v>
      </c>
      <c r="O16" s="38">
        <v>6584.2633135000005</v>
      </c>
      <c r="P16" s="38">
        <v>1679</v>
      </c>
      <c r="Q16" s="38">
        <v>1908.8900000000003</v>
      </c>
      <c r="R16" s="38">
        <f t="shared" si="4"/>
        <v>4640</v>
      </c>
      <c r="S16" s="38">
        <f t="shared" si="4"/>
        <v>8493.1533135000009</v>
      </c>
      <c r="T16" s="38">
        <v>2961</v>
      </c>
      <c r="U16" s="38">
        <v>6584.2633135000005</v>
      </c>
      <c r="V16" s="130">
        <v>1679</v>
      </c>
      <c r="W16" s="131">
        <v>1908.8900000000003</v>
      </c>
      <c r="X16" s="38">
        <f t="shared" si="5"/>
        <v>4640</v>
      </c>
      <c r="Y16" s="38">
        <f t="shared" si="6"/>
        <v>8493.1533135000009</v>
      </c>
      <c r="Z16" s="120">
        <v>17885</v>
      </c>
      <c r="AA16" s="132">
        <v>17592</v>
      </c>
      <c r="AB16" s="37" t="e">
        <f>#REF!+#REF!+V16</f>
        <v>#REF!</v>
      </c>
      <c r="AC16" s="133" t="e">
        <f>#REF!+#REF!+W16</f>
        <v>#REF!</v>
      </c>
      <c r="AD16" s="134">
        <f t="shared" si="7"/>
        <v>1</v>
      </c>
      <c r="AE16" s="135">
        <f t="shared" si="8"/>
        <v>1</v>
      </c>
      <c r="AF16" s="134">
        <f t="shared" si="9"/>
        <v>1</v>
      </c>
      <c r="AG16" s="135">
        <f t="shared" si="10"/>
        <v>1</v>
      </c>
      <c r="AH16" s="6"/>
      <c r="AI16" s="6"/>
      <c r="AJ16" s="6"/>
      <c r="AK16" s="6"/>
      <c r="AL16" s="6"/>
    </row>
    <row r="17" spans="1:38" s="9" customFormat="1" ht="57" customHeight="1">
      <c r="A17" s="6"/>
      <c r="B17" s="126">
        <v>8</v>
      </c>
      <c r="C17" s="127" t="s">
        <v>24</v>
      </c>
      <c r="D17" s="128">
        <v>6450</v>
      </c>
      <c r="E17" s="129">
        <v>5735</v>
      </c>
      <c r="F17" s="37">
        <v>643</v>
      </c>
      <c r="G17" s="37">
        <v>7227</v>
      </c>
      <c r="H17" s="110">
        <f t="shared" si="0"/>
        <v>1383</v>
      </c>
      <c r="I17" s="110">
        <f t="shared" si="1"/>
        <v>12233.905707600001</v>
      </c>
      <c r="J17" s="37">
        <v>535</v>
      </c>
      <c r="K17" s="37">
        <v>1104</v>
      </c>
      <c r="L17" s="110">
        <f t="shared" si="2"/>
        <v>1195</v>
      </c>
      <c r="M17" s="110">
        <f t="shared" si="3"/>
        <v>2094.4246269</v>
      </c>
      <c r="N17" s="120">
        <v>596</v>
      </c>
      <c r="O17" s="37">
        <v>4816.8089085000011</v>
      </c>
      <c r="P17" s="130">
        <v>144</v>
      </c>
      <c r="Q17" s="131">
        <v>190.0967991</v>
      </c>
      <c r="R17" s="38">
        <f t="shared" si="4"/>
        <v>740</v>
      </c>
      <c r="S17" s="38">
        <f t="shared" si="4"/>
        <v>5006.9057076000008</v>
      </c>
      <c r="T17" s="37">
        <v>516</v>
      </c>
      <c r="U17" s="37">
        <v>800.32782780000014</v>
      </c>
      <c r="V17" s="130">
        <v>144</v>
      </c>
      <c r="W17" s="131">
        <v>190.0967991</v>
      </c>
      <c r="X17" s="38">
        <f t="shared" si="5"/>
        <v>660</v>
      </c>
      <c r="Y17" s="38">
        <f t="shared" si="6"/>
        <v>990.42462690000013</v>
      </c>
      <c r="Z17" s="120">
        <v>7903</v>
      </c>
      <c r="AA17" s="132">
        <v>8594</v>
      </c>
      <c r="AB17" s="37" t="e">
        <f>#REF!+#REF!+V17</f>
        <v>#REF!</v>
      </c>
      <c r="AC17" s="133" t="e">
        <f>#REF!+#REF!+W17</f>
        <v>#REF!</v>
      </c>
      <c r="AD17" s="134">
        <f t="shared" si="7"/>
        <v>0.83203732503888028</v>
      </c>
      <c r="AE17" s="135">
        <f t="shared" si="8"/>
        <v>0.15276048152760482</v>
      </c>
      <c r="AF17" s="134">
        <f t="shared" si="9"/>
        <v>0.86406362979031093</v>
      </c>
      <c r="AG17" s="135">
        <f t="shared" si="10"/>
        <v>0.17119836272719449</v>
      </c>
      <c r="AH17" s="6"/>
      <c r="AI17" s="6"/>
      <c r="AJ17" s="6"/>
      <c r="AK17" s="6"/>
      <c r="AL17" s="6"/>
    </row>
    <row r="18" spans="1:38" s="9" customFormat="1" ht="57" customHeight="1">
      <c r="A18" s="6"/>
      <c r="B18" s="126">
        <v>9</v>
      </c>
      <c r="C18" s="127" t="s">
        <v>25</v>
      </c>
      <c r="D18" s="128">
        <v>3404</v>
      </c>
      <c r="E18" s="129">
        <v>6071</v>
      </c>
      <c r="F18" s="37">
        <v>2529.25</v>
      </c>
      <c r="G18" s="37">
        <v>6118.030999999999</v>
      </c>
      <c r="H18" s="110">
        <f t="shared" si="0"/>
        <v>7618.75</v>
      </c>
      <c r="I18" s="110">
        <f t="shared" si="1"/>
        <v>17631.842449999996</v>
      </c>
      <c r="J18" s="37">
        <v>2310</v>
      </c>
      <c r="K18" s="37">
        <v>5639.1114499999994</v>
      </c>
      <c r="L18" s="110">
        <f t="shared" si="2"/>
        <v>6973</v>
      </c>
      <c r="M18" s="110">
        <f t="shared" si="3"/>
        <v>16217.350849999999</v>
      </c>
      <c r="N18" s="120">
        <v>2529.25</v>
      </c>
      <c r="O18" s="37">
        <v>6118.030999999999</v>
      </c>
      <c r="P18" s="130">
        <v>2560.25</v>
      </c>
      <c r="Q18" s="131">
        <v>5395.7804500000002</v>
      </c>
      <c r="R18" s="38">
        <f t="shared" si="4"/>
        <v>5089.5</v>
      </c>
      <c r="S18" s="38">
        <f t="shared" si="4"/>
        <v>11513.811449999999</v>
      </c>
      <c r="T18" s="37">
        <v>2310</v>
      </c>
      <c r="U18" s="37">
        <v>5639.1114499999994</v>
      </c>
      <c r="V18" s="130">
        <v>2353</v>
      </c>
      <c r="W18" s="131">
        <v>4939.1279500000001</v>
      </c>
      <c r="X18" s="38">
        <f t="shared" si="5"/>
        <v>4663</v>
      </c>
      <c r="Y18" s="38">
        <f t="shared" si="6"/>
        <v>10578.239399999999</v>
      </c>
      <c r="Z18" s="120">
        <v>8133</v>
      </c>
      <c r="AA18" s="132">
        <v>15375</v>
      </c>
      <c r="AB18" s="37" t="e">
        <f>#REF!+#REF!+V18</f>
        <v>#REF!</v>
      </c>
      <c r="AC18" s="133" t="e">
        <f>#REF!+#REF!+W18</f>
        <v>#REF!</v>
      </c>
      <c r="AD18" s="134">
        <f t="shared" si="7"/>
        <v>0.91331422358406644</v>
      </c>
      <c r="AE18" s="135">
        <f t="shared" si="8"/>
        <v>0.92171998638123942</v>
      </c>
      <c r="AF18" s="134">
        <f t="shared" si="9"/>
        <v>0.91524200164068914</v>
      </c>
      <c r="AG18" s="135">
        <f t="shared" si="10"/>
        <v>0.91977630222075868</v>
      </c>
      <c r="AH18" s="6"/>
      <c r="AI18" s="6"/>
      <c r="AJ18" s="6"/>
      <c r="AK18" s="6"/>
      <c r="AL18" s="6"/>
    </row>
    <row r="19" spans="1:38" s="9" customFormat="1" ht="57" customHeight="1">
      <c r="A19" s="6"/>
      <c r="B19" s="126">
        <v>10</v>
      </c>
      <c r="C19" s="127" t="s">
        <v>26</v>
      </c>
      <c r="D19" s="128">
        <v>310</v>
      </c>
      <c r="E19" s="129">
        <v>1443</v>
      </c>
      <c r="F19" s="37">
        <v>218</v>
      </c>
      <c r="G19" s="37">
        <v>1519</v>
      </c>
      <c r="H19" s="110">
        <f t="shared" si="0"/>
        <v>654</v>
      </c>
      <c r="I19" s="110">
        <f t="shared" si="1"/>
        <v>4557</v>
      </c>
      <c r="J19" s="37">
        <v>218</v>
      </c>
      <c r="K19" s="37">
        <v>1519</v>
      </c>
      <c r="L19" s="110">
        <f t="shared" si="2"/>
        <v>654</v>
      </c>
      <c r="M19" s="110">
        <f t="shared" si="3"/>
        <v>4557</v>
      </c>
      <c r="N19" s="120">
        <v>218</v>
      </c>
      <c r="O19" s="37">
        <v>1519</v>
      </c>
      <c r="P19" s="130">
        <v>218</v>
      </c>
      <c r="Q19" s="131">
        <v>1519</v>
      </c>
      <c r="R19" s="38">
        <f t="shared" si="4"/>
        <v>436</v>
      </c>
      <c r="S19" s="38">
        <f t="shared" si="4"/>
        <v>3038</v>
      </c>
      <c r="T19" s="37">
        <v>218</v>
      </c>
      <c r="U19" s="37">
        <v>1519</v>
      </c>
      <c r="V19" s="130">
        <v>218</v>
      </c>
      <c r="W19" s="131">
        <v>1519</v>
      </c>
      <c r="X19" s="38">
        <f t="shared" si="5"/>
        <v>436</v>
      </c>
      <c r="Y19" s="38">
        <f t="shared" si="6"/>
        <v>3038</v>
      </c>
      <c r="Z19" s="120">
        <v>931</v>
      </c>
      <c r="AA19" s="132">
        <v>5368</v>
      </c>
      <c r="AB19" s="37" t="e">
        <f>#REF!+#REF!+V19</f>
        <v>#REF!</v>
      </c>
      <c r="AC19" s="133" t="e">
        <f>#REF!+#REF!+W19</f>
        <v>#REF!</v>
      </c>
      <c r="AD19" s="134">
        <f t="shared" si="7"/>
        <v>1</v>
      </c>
      <c r="AE19" s="135">
        <f t="shared" si="8"/>
        <v>1</v>
      </c>
      <c r="AF19" s="134">
        <f t="shared" si="9"/>
        <v>1</v>
      </c>
      <c r="AG19" s="135">
        <f t="shared" si="10"/>
        <v>1</v>
      </c>
      <c r="AH19" s="6"/>
      <c r="AI19" s="6"/>
      <c r="AJ19" s="6"/>
      <c r="AK19" s="6"/>
      <c r="AL19" s="6"/>
    </row>
    <row r="20" spans="1:38" s="9" customFormat="1" ht="57" customHeight="1">
      <c r="A20" s="6"/>
      <c r="B20" s="126">
        <v>11</v>
      </c>
      <c r="C20" s="127" t="s">
        <v>27</v>
      </c>
      <c r="D20" s="128">
        <v>3538</v>
      </c>
      <c r="E20" s="129">
        <v>8236</v>
      </c>
      <c r="F20" s="37">
        <v>1791</v>
      </c>
      <c r="G20" s="37">
        <v>3060.5281360000008</v>
      </c>
      <c r="H20" s="110">
        <f t="shared" si="0"/>
        <v>3795</v>
      </c>
      <c r="I20" s="110">
        <f t="shared" si="1"/>
        <v>5135.4967889000009</v>
      </c>
      <c r="J20" s="37">
        <v>1791</v>
      </c>
      <c r="K20" s="37">
        <v>3060.5281360000008</v>
      </c>
      <c r="L20" s="110">
        <f t="shared" si="2"/>
        <v>3795</v>
      </c>
      <c r="M20" s="110">
        <f t="shared" si="3"/>
        <v>5135.4967889000009</v>
      </c>
      <c r="N20" s="120">
        <v>1230</v>
      </c>
      <c r="O20" s="37">
        <v>1213</v>
      </c>
      <c r="P20" s="130">
        <v>774</v>
      </c>
      <c r="Q20" s="131">
        <v>861.96865290000005</v>
      </c>
      <c r="R20" s="38">
        <f t="shared" si="4"/>
        <v>2004</v>
      </c>
      <c r="S20" s="38">
        <f t="shared" si="4"/>
        <v>2074.9686529000001</v>
      </c>
      <c r="T20" s="37">
        <v>1230</v>
      </c>
      <c r="U20" s="37">
        <v>1213</v>
      </c>
      <c r="V20" s="130">
        <v>774</v>
      </c>
      <c r="W20" s="131">
        <v>861.96865290000005</v>
      </c>
      <c r="X20" s="38">
        <f t="shared" si="5"/>
        <v>2004</v>
      </c>
      <c r="Y20" s="38">
        <f t="shared" si="6"/>
        <v>2074.9686529000001</v>
      </c>
      <c r="Z20" s="120">
        <v>24153</v>
      </c>
      <c r="AA20" s="132">
        <v>24841</v>
      </c>
      <c r="AB20" s="37" t="e">
        <f>#REF!+#REF!+V20</f>
        <v>#REF!</v>
      </c>
      <c r="AC20" s="133" t="e">
        <f>#REF!+#REF!+W20</f>
        <v>#REF!</v>
      </c>
      <c r="AD20" s="134">
        <f t="shared" si="7"/>
        <v>1</v>
      </c>
      <c r="AE20" s="135">
        <f t="shared" si="8"/>
        <v>1</v>
      </c>
      <c r="AF20" s="134">
        <f t="shared" si="9"/>
        <v>1</v>
      </c>
      <c r="AG20" s="135">
        <f t="shared" si="10"/>
        <v>1</v>
      </c>
      <c r="AH20" s="6"/>
      <c r="AI20" s="6"/>
      <c r="AJ20" s="6"/>
      <c r="AK20" s="6"/>
      <c r="AL20" s="6"/>
    </row>
    <row r="21" spans="1:38" s="9" customFormat="1" ht="57" customHeight="1" thickBot="1">
      <c r="A21" s="6"/>
      <c r="B21" s="39">
        <v>12</v>
      </c>
      <c r="C21" s="136" t="s">
        <v>28</v>
      </c>
      <c r="D21" s="40">
        <v>1155</v>
      </c>
      <c r="E21" s="137">
        <v>2338</v>
      </c>
      <c r="F21" s="41">
        <v>1408</v>
      </c>
      <c r="G21" s="41">
        <v>3528.6252761267488</v>
      </c>
      <c r="H21" s="138">
        <f t="shared" si="0"/>
        <v>4553</v>
      </c>
      <c r="I21" s="138">
        <f t="shared" si="1"/>
        <v>12673.751054527362</v>
      </c>
      <c r="J21" s="41">
        <v>1219</v>
      </c>
      <c r="K21" s="41">
        <v>3528.6252761267488</v>
      </c>
      <c r="L21" s="138">
        <f t="shared" si="2"/>
        <v>4364</v>
      </c>
      <c r="M21" s="138">
        <f t="shared" si="3"/>
        <v>12673.751054527362</v>
      </c>
      <c r="N21" s="121">
        <v>1238</v>
      </c>
      <c r="O21" s="41">
        <v>3187.248793400614</v>
      </c>
      <c r="P21" s="139">
        <v>1907</v>
      </c>
      <c r="Q21" s="140">
        <v>5957.8769849999981</v>
      </c>
      <c r="R21" s="42">
        <f t="shared" si="4"/>
        <v>3145</v>
      </c>
      <c r="S21" s="42">
        <f t="shared" si="4"/>
        <v>9145.125778400612</v>
      </c>
      <c r="T21" s="41">
        <v>1238</v>
      </c>
      <c r="U21" s="41">
        <v>3187.248793400614</v>
      </c>
      <c r="V21" s="139">
        <v>1907</v>
      </c>
      <c r="W21" s="140">
        <v>5957.8769849999981</v>
      </c>
      <c r="X21" s="42">
        <f t="shared" si="5"/>
        <v>3145</v>
      </c>
      <c r="Y21" s="42">
        <f t="shared" si="6"/>
        <v>9145.125778400612</v>
      </c>
      <c r="Z21" s="121">
        <v>2930</v>
      </c>
      <c r="AA21" s="141">
        <v>6647</v>
      </c>
      <c r="AB21" s="41">
        <v>2930</v>
      </c>
      <c r="AC21" s="142">
        <v>6647</v>
      </c>
      <c r="AD21" s="143">
        <f t="shared" si="7"/>
        <v>0.86576704545454541</v>
      </c>
      <c r="AE21" s="135">
        <f t="shared" si="8"/>
        <v>1</v>
      </c>
      <c r="AF21" s="134">
        <f t="shared" si="9"/>
        <v>0.95848890841203604</v>
      </c>
      <c r="AG21" s="135">
        <f t="shared" si="10"/>
        <v>1</v>
      </c>
      <c r="AH21" s="6"/>
      <c r="AI21" s="6"/>
      <c r="AJ21" s="6"/>
      <c r="AK21" s="6"/>
      <c r="AL21" s="6"/>
    </row>
    <row r="22" spans="1:38" s="111" customFormat="1" ht="108" customHeight="1" thickBot="1">
      <c r="B22" s="60"/>
      <c r="C22" s="43" t="s">
        <v>5</v>
      </c>
      <c r="D22" s="44">
        <f t="shared" ref="D22:AC22" si="11">SUM(D10:D21)</f>
        <v>75100</v>
      </c>
      <c r="E22" s="45">
        <f t="shared" si="11"/>
        <v>55235</v>
      </c>
      <c r="F22" s="83">
        <f>F21+F20+F19+F18+F17+F16+F15+F14+F13+F12+F11+F10</f>
        <v>28563.25</v>
      </c>
      <c r="G22" s="44">
        <f t="shared" ref="G22:M22" si="12">G21+G20+G19+G18+G17+G16+G15+G14+G13+G12+G11+G10</f>
        <v>63038.152210826753</v>
      </c>
      <c r="H22" s="44">
        <f t="shared" si="12"/>
        <v>57443.75</v>
      </c>
      <c r="I22" s="44">
        <f t="shared" si="12"/>
        <v>128779.57148892738</v>
      </c>
      <c r="J22" s="44">
        <f t="shared" si="12"/>
        <v>27977</v>
      </c>
      <c r="K22" s="44">
        <f t="shared" si="12"/>
        <v>56125.056570826746</v>
      </c>
      <c r="L22" s="44">
        <f t="shared" si="12"/>
        <v>56318</v>
      </c>
      <c r="M22" s="50">
        <f t="shared" si="12"/>
        <v>116685.87271822736</v>
      </c>
      <c r="N22" s="49">
        <f>N21+N20+N19+N18+N17+N16+N15+N14+N13+N12+N11+N10</f>
        <v>15134.25</v>
      </c>
      <c r="O22" s="44">
        <f t="shared" ref="O22:Q22" si="13">O21+O20+O19+O18+O17+O16+O15+O14+O13+O12+O11+O10</f>
        <v>36616.06422940061</v>
      </c>
      <c r="P22" s="44">
        <f t="shared" si="13"/>
        <v>13746.25</v>
      </c>
      <c r="Q22" s="44">
        <f t="shared" si="13"/>
        <v>29125.355048699999</v>
      </c>
      <c r="R22" s="46">
        <f t="shared" ref="R22:W22" si="14">SUM(R10:R21)</f>
        <v>28880.5</v>
      </c>
      <c r="S22" s="46">
        <f t="shared" si="14"/>
        <v>65741.419278100613</v>
      </c>
      <c r="T22" s="44">
        <f>T21+T20+T19+T18+T17+T16+T14+T15+T12+T13+T11+T10</f>
        <v>14813</v>
      </c>
      <c r="U22" s="44">
        <f>U21+U20+U19+U18+U17+U16+U14+U15+U12+U13+U11+U10</f>
        <v>31974.423598700614</v>
      </c>
      <c r="V22" s="47">
        <f t="shared" si="14"/>
        <v>13528</v>
      </c>
      <c r="W22" s="48">
        <f t="shared" si="14"/>
        <v>28586.392548699994</v>
      </c>
      <c r="X22" s="46">
        <f t="shared" si="5"/>
        <v>28341</v>
      </c>
      <c r="Y22" s="46">
        <f t="shared" si="6"/>
        <v>60560.816147400605</v>
      </c>
      <c r="Z22" s="49">
        <v>162292</v>
      </c>
      <c r="AA22" s="50">
        <v>172539</v>
      </c>
      <c r="AB22" s="44" t="e">
        <f t="shared" si="11"/>
        <v>#REF!</v>
      </c>
      <c r="AC22" s="45" t="e">
        <f t="shared" si="11"/>
        <v>#REF!</v>
      </c>
      <c r="AD22" s="51">
        <f t="shared" si="7"/>
        <v>0.97947537482604397</v>
      </c>
      <c r="AE22" s="51">
        <f t="shared" si="8"/>
        <v>0.89033473543323993</v>
      </c>
      <c r="AF22" s="51">
        <f t="shared" si="9"/>
        <v>0.98040256772930046</v>
      </c>
      <c r="AG22" s="52">
        <f t="shared" si="10"/>
        <v>0.90608992846555747</v>
      </c>
    </row>
    <row r="23" spans="1:38" s="7" customFormat="1" ht="51" customHeight="1" thickBot="1">
      <c r="A23" s="6"/>
      <c r="B23" s="125" t="s">
        <v>15</v>
      </c>
      <c r="C23" s="53" t="s">
        <v>29</v>
      </c>
      <c r="D23" s="124"/>
      <c r="E23" s="124"/>
      <c r="F23" s="112"/>
      <c r="G23" s="112"/>
      <c r="H23" s="27"/>
      <c r="I23" s="27"/>
      <c r="J23" s="112"/>
      <c r="K23" s="112"/>
      <c r="L23" s="27"/>
      <c r="M23" s="27"/>
      <c r="N23" s="109"/>
      <c r="O23" s="54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6"/>
      <c r="AA23" s="56"/>
      <c r="AB23" s="56"/>
      <c r="AC23" s="56"/>
      <c r="AD23" s="56"/>
      <c r="AE23" s="56"/>
      <c r="AF23" s="56"/>
      <c r="AG23" s="57"/>
      <c r="AH23" s="6"/>
      <c r="AI23" s="6"/>
      <c r="AJ23" s="6"/>
      <c r="AK23" s="6"/>
      <c r="AL23" s="6"/>
    </row>
    <row r="24" spans="1:38" s="9" customFormat="1" ht="58.8" customHeight="1">
      <c r="A24" s="6"/>
      <c r="B24" s="144">
        <v>13</v>
      </c>
      <c r="C24" s="145" t="s">
        <v>33</v>
      </c>
      <c r="D24" s="146">
        <v>789</v>
      </c>
      <c r="E24" s="147">
        <v>2393</v>
      </c>
      <c r="F24" s="37">
        <v>576</v>
      </c>
      <c r="G24" s="37">
        <v>4134.8713530000005</v>
      </c>
      <c r="H24" s="110">
        <f t="shared" si="0"/>
        <v>1416</v>
      </c>
      <c r="I24" s="110">
        <f t="shared" si="1"/>
        <v>7892.7083730000004</v>
      </c>
      <c r="J24" s="37">
        <v>547</v>
      </c>
      <c r="K24" s="37">
        <v>1397.3346906000004</v>
      </c>
      <c r="L24" s="110">
        <f t="shared" si="2"/>
        <v>1387</v>
      </c>
      <c r="M24" s="110">
        <f t="shared" si="3"/>
        <v>5155.1717106000006</v>
      </c>
      <c r="N24" s="148">
        <v>420</v>
      </c>
      <c r="O24" s="149">
        <v>1879</v>
      </c>
      <c r="P24" s="150">
        <v>420</v>
      </c>
      <c r="Q24" s="151">
        <v>1878.8370200000002</v>
      </c>
      <c r="R24" s="58">
        <f>P24+N24</f>
        <v>840</v>
      </c>
      <c r="S24" s="58">
        <f>Q24+O24</f>
        <v>3757.8370199999999</v>
      </c>
      <c r="T24" s="149">
        <v>420</v>
      </c>
      <c r="U24" s="149">
        <v>1879</v>
      </c>
      <c r="V24" s="150">
        <v>420</v>
      </c>
      <c r="W24" s="151">
        <v>1878.8370200000002</v>
      </c>
      <c r="X24" s="58">
        <f t="shared" si="5"/>
        <v>840</v>
      </c>
      <c r="Y24" s="58">
        <f t="shared" si="6"/>
        <v>3757.8370199999999</v>
      </c>
      <c r="Z24" s="148">
        <v>2509</v>
      </c>
      <c r="AA24" s="152">
        <v>7369</v>
      </c>
      <c r="AB24" s="149" t="e">
        <f>#REF!+#REF!+V24</f>
        <v>#REF!</v>
      </c>
      <c r="AC24" s="153" t="e">
        <f>#REF!+#REF!+W24</f>
        <v>#REF!</v>
      </c>
      <c r="AD24" s="134">
        <f>J24/F24</f>
        <v>0.94965277777777779</v>
      </c>
      <c r="AE24" s="134">
        <f t="shared" ref="AE24:AG39" si="15">K24/G24</f>
        <v>0.33793909684425438</v>
      </c>
      <c r="AF24" s="134">
        <f t="shared" si="15"/>
        <v>0.97951977401129942</v>
      </c>
      <c r="AG24" s="135">
        <f t="shared" si="15"/>
        <v>0.6531562382610282</v>
      </c>
      <c r="AH24" s="6"/>
      <c r="AI24" s="6"/>
      <c r="AJ24" s="6"/>
      <c r="AK24" s="6"/>
      <c r="AL24" s="6"/>
    </row>
    <row r="25" spans="1:38" s="9" customFormat="1" ht="58.8" customHeight="1">
      <c r="A25" s="6"/>
      <c r="B25" s="126">
        <v>14</v>
      </c>
      <c r="C25" s="127" t="s">
        <v>34</v>
      </c>
      <c r="D25" s="128">
        <v>119</v>
      </c>
      <c r="E25" s="129">
        <v>739</v>
      </c>
      <c r="F25" s="37">
        <v>86</v>
      </c>
      <c r="G25" s="37">
        <v>128.13999999999999</v>
      </c>
      <c r="H25" s="110">
        <f t="shared" si="0"/>
        <v>244</v>
      </c>
      <c r="I25" s="110">
        <f t="shared" si="1"/>
        <v>350.03</v>
      </c>
      <c r="J25" s="37">
        <v>86</v>
      </c>
      <c r="K25" s="37">
        <v>128.13999999999999</v>
      </c>
      <c r="L25" s="110">
        <f t="shared" si="2"/>
        <v>244</v>
      </c>
      <c r="M25" s="110">
        <f t="shared" si="3"/>
        <v>350.03</v>
      </c>
      <c r="N25" s="120">
        <v>101</v>
      </c>
      <c r="O25" s="37">
        <v>138</v>
      </c>
      <c r="P25" s="130">
        <v>57</v>
      </c>
      <c r="Q25" s="131">
        <v>83.890000000000015</v>
      </c>
      <c r="R25" s="59">
        <f t="shared" ref="R25:R38" si="16">P25+N25</f>
        <v>158</v>
      </c>
      <c r="S25" s="59">
        <f t="shared" ref="S25:S38" si="17">Q25+O25</f>
        <v>221.89000000000001</v>
      </c>
      <c r="T25" s="37">
        <v>101</v>
      </c>
      <c r="U25" s="37">
        <v>138</v>
      </c>
      <c r="V25" s="130">
        <v>57</v>
      </c>
      <c r="W25" s="131">
        <v>83.890000000000015</v>
      </c>
      <c r="X25" s="38">
        <f t="shared" si="5"/>
        <v>158</v>
      </c>
      <c r="Y25" s="38">
        <f t="shared" si="6"/>
        <v>221.89000000000001</v>
      </c>
      <c r="Z25" s="120">
        <v>246</v>
      </c>
      <c r="AA25" s="132">
        <v>1489</v>
      </c>
      <c r="AB25" s="37" t="e">
        <f>#REF!+#REF!+V25</f>
        <v>#REF!</v>
      </c>
      <c r="AC25" s="133" t="e">
        <f>#REF!+#REF!+W25</f>
        <v>#REF!</v>
      </c>
      <c r="AD25" s="134">
        <f t="shared" ref="AD25:AD39" si="18">J25/F25</f>
        <v>1</v>
      </c>
      <c r="AE25" s="134">
        <f t="shared" si="15"/>
        <v>1</v>
      </c>
      <c r="AF25" s="134">
        <f t="shared" si="15"/>
        <v>1</v>
      </c>
      <c r="AG25" s="135">
        <f t="shared" si="15"/>
        <v>1</v>
      </c>
      <c r="AH25" s="6"/>
      <c r="AI25" s="6"/>
      <c r="AJ25" s="6"/>
      <c r="AK25" s="6"/>
      <c r="AL25" s="6"/>
    </row>
    <row r="26" spans="1:38" s="9" customFormat="1" ht="58.8" customHeight="1">
      <c r="A26" s="6"/>
      <c r="B26" s="126">
        <v>15</v>
      </c>
      <c r="C26" s="127" t="s">
        <v>35</v>
      </c>
      <c r="D26" s="128">
        <v>441</v>
      </c>
      <c r="E26" s="129">
        <v>1705</v>
      </c>
      <c r="F26" s="37">
        <v>238</v>
      </c>
      <c r="G26" s="37">
        <v>1082.1311518</v>
      </c>
      <c r="H26" s="110">
        <f t="shared" si="0"/>
        <v>917</v>
      </c>
      <c r="I26" s="110">
        <f t="shared" si="1"/>
        <v>4055.1728702</v>
      </c>
      <c r="J26" s="37">
        <v>238</v>
      </c>
      <c r="K26" s="37">
        <v>1082.1311518</v>
      </c>
      <c r="L26" s="110">
        <f t="shared" si="2"/>
        <v>917</v>
      </c>
      <c r="M26" s="110">
        <f t="shared" si="3"/>
        <v>4055.1728702</v>
      </c>
      <c r="N26" s="120">
        <v>503</v>
      </c>
      <c r="O26" s="37">
        <v>2141.3617084000002</v>
      </c>
      <c r="P26" s="130">
        <v>176</v>
      </c>
      <c r="Q26" s="131">
        <v>831.68001000000004</v>
      </c>
      <c r="R26" s="59">
        <f t="shared" si="16"/>
        <v>679</v>
      </c>
      <c r="S26" s="59">
        <f t="shared" si="17"/>
        <v>2973.0417184000003</v>
      </c>
      <c r="T26" s="37">
        <v>503</v>
      </c>
      <c r="U26" s="37">
        <v>2141.3617084000002</v>
      </c>
      <c r="V26" s="130">
        <v>176</v>
      </c>
      <c r="W26" s="131">
        <v>831.68001000000004</v>
      </c>
      <c r="X26" s="38">
        <f t="shared" si="5"/>
        <v>679</v>
      </c>
      <c r="Y26" s="38">
        <f t="shared" si="6"/>
        <v>2973.0417184000003</v>
      </c>
      <c r="Z26" s="120">
        <v>3329</v>
      </c>
      <c r="AA26" s="132">
        <v>8013</v>
      </c>
      <c r="AB26" s="37" t="e">
        <f>#REF!+#REF!+V26</f>
        <v>#REF!</v>
      </c>
      <c r="AC26" s="133" t="e">
        <f>#REF!+#REF!+W26</f>
        <v>#REF!</v>
      </c>
      <c r="AD26" s="134">
        <f t="shared" si="18"/>
        <v>1</v>
      </c>
      <c r="AE26" s="134">
        <f t="shared" si="15"/>
        <v>1</v>
      </c>
      <c r="AF26" s="134">
        <f t="shared" si="15"/>
        <v>1</v>
      </c>
      <c r="AG26" s="135">
        <f t="shared" si="15"/>
        <v>1</v>
      </c>
      <c r="AH26" s="6"/>
      <c r="AI26" s="6"/>
      <c r="AJ26" s="6"/>
      <c r="AK26" s="6"/>
      <c r="AL26" s="6"/>
    </row>
    <row r="27" spans="1:38" s="9" customFormat="1" ht="58.8" customHeight="1">
      <c r="A27" s="6"/>
      <c r="B27" s="126">
        <v>16</v>
      </c>
      <c r="C27" s="127" t="s">
        <v>36</v>
      </c>
      <c r="D27" s="128">
        <v>909</v>
      </c>
      <c r="E27" s="129">
        <v>4580</v>
      </c>
      <c r="F27" s="37">
        <v>34</v>
      </c>
      <c r="G27" s="37">
        <v>195.41197099999999</v>
      </c>
      <c r="H27" s="110">
        <f t="shared" si="0"/>
        <v>615</v>
      </c>
      <c r="I27" s="110">
        <f t="shared" si="1"/>
        <v>450.73266100000001</v>
      </c>
      <c r="J27" s="37">
        <v>31</v>
      </c>
      <c r="K27" s="37">
        <v>170.66197100000002</v>
      </c>
      <c r="L27" s="110">
        <f t="shared" si="2"/>
        <v>612</v>
      </c>
      <c r="M27" s="110">
        <f t="shared" si="3"/>
        <v>425.98266100000001</v>
      </c>
      <c r="N27" s="120">
        <v>0</v>
      </c>
      <c r="O27" s="37">
        <v>0</v>
      </c>
      <c r="P27" s="130">
        <v>581</v>
      </c>
      <c r="Q27" s="131">
        <v>255.32068999999998</v>
      </c>
      <c r="R27" s="59">
        <f t="shared" si="16"/>
        <v>581</v>
      </c>
      <c r="S27" s="59">
        <f t="shared" si="17"/>
        <v>255.32068999999998</v>
      </c>
      <c r="T27" s="37">
        <v>0</v>
      </c>
      <c r="U27" s="37">
        <v>0</v>
      </c>
      <c r="V27" s="130">
        <v>581</v>
      </c>
      <c r="W27" s="131">
        <v>255.32068999999998</v>
      </c>
      <c r="X27" s="38">
        <f t="shared" si="5"/>
        <v>581</v>
      </c>
      <c r="Y27" s="38">
        <f t="shared" si="6"/>
        <v>255.32068999999998</v>
      </c>
      <c r="Z27" s="120">
        <v>21053</v>
      </c>
      <c r="AA27" s="37">
        <v>7682</v>
      </c>
      <c r="AB27" s="37" t="e">
        <f>#REF!+#REF!+V27</f>
        <v>#REF!</v>
      </c>
      <c r="AC27" s="133" t="e">
        <f>#REF!+#REF!+W27</f>
        <v>#REF!</v>
      </c>
      <c r="AD27" s="134">
        <f t="shared" si="18"/>
        <v>0.91176470588235292</v>
      </c>
      <c r="AE27" s="134">
        <f t="shared" si="15"/>
        <v>0.87334450456978419</v>
      </c>
      <c r="AF27" s="134">
        <f t="shared" si="15"/>
        <v>0.99512195121951219</v>
      </c>
      <c r="AG27" s="135">
        <f t="shared" si="15"/>
        <v>0.94508940189714807</v>
      </c>
      <c r="AH27" s="6"/>
      <c r="AI27" s="6"/>
      <c r="AJ27" s="6"/>
      <c r="AK27" s="6"/>
      <c r="AL27" s="6"/>
    </row>
    <row r="28" spans="1:38" s="9" customFormat="1" ht="58.8" customHeight="1">
      <c r="A28" s="6"/>
      <c r="B28" s="126">
        <v>17</v>
      </c>
      <c r="C28" s="127" t="s">
        <v>37</v>
      </c>
      <c r="D28" s="128">
        <v>302</v>
      </c>
      <c r="E28" s="129">
        <v>1487</v>
      </c>
      <c r="F28" s="37">
        <v>189</v>
      </c>
      <c r="G28" s="37">
        <v>1406</v>
      </c>
      <c r="H28" s="110">
        <f t="shared" si="0"/>
        <v>859</v>
      </c>
      <c r="I28" s="110">
        <f t="shared" si="1"/>
        <v>4144.596309999999</v>
      </c>
      <c r="J28" s="37">
        <v>189</v>
      </c>
      <c r="K28" s="37">
        <v>1406</v>
      </c>
      <c r="L28" s="110">
        <f t="shared" si="2"/>
        <v>859</v>
      </c>
      <c r="M28" s="110">
        <f t="shared" si="3"/>
        <v>4144.596309999999</v>
      </c>
      <c r="N28" s="120">
        <v>244</v>
      </c>
      <c r="O28" s="37">
        <v>1747</v>
      </c>
      <c r="P28" s="130">
        <v>426</v>
      </c>
      <c r="Q28" s="131">
        <v>991.59630999999899</v>
      </c>
      <c r="R28" s="59">
        <f t="shared" si="16"/>
        <v>670</v>
      </c>
      <c r="S28" s="59">
        <f t="shared" si="17"/>
        <v>2738.596309999999</v>
      </c>
      <c r="T28" s="37">
        <v>244</v>
      </c>
      <c r="U28" s="37">
        <v>1747</v>
      </c>
      <c r="V28" s="130">
        <v>426</v>
      </c>
      <c r="W28" s="131">
        <v>991.59630999999899</v>
      </c>
      <c r="X28" s="38">
        <f t="shared" si="5"/>
        <v>670</v>
      </c>
      <c r="Y28" s="38">
        <f t="shared" si="6"/>
        <v>2738.596309999999</v>
      </c>
      <c r="Z28" s="120">
        <v>2761</v>
      </c>
      <c r="AA28" s="132">
        <v>13425</v>
      </c>
      <c r="AB28" s="37" t="e">
        <f>#REF!+#REF!+V28</f>
        <v>#REF!</v>
      </c>
      <c r="AC28" s="133" t="e">
        <f>#REF!+#REF!+W28</f>
        <v>#REF!</v>
      </c>
      <c r="AD28" s="134">
        <f t="shared" si="18"/>
        <v>1</v>
      </c>
      <c r="AE28" s="134">
        <f t="shared" si="15"/>
        <v>1</v>
      </c>
      <c r="AF28" s="134">
        <f t="shared" si="15"/>
        <v>1</v>
      </c>
      <c r="AG28" s="135">
        <f t="shared" si="15"/>
        <v>1</v>
      </c>
      <c r="AH28" s="6"/>
      <c r="AI28" s="6"/>
      <c r="AJ28" s="6"/>
      <c r="AK28" s="6"/>
      <c r="AL28" s="6"/>
    </row>
    <row r="29" spans="1:38" s="9" customFormat="1" ht="58.8" customHeight="1">
      <c r="A29" s="6"/>
      <c r="B29" s="126">
        <v>18</v>
      </c>
      <c r="C29" s="127" t="s">
        <v>38</v>
      </c>
      <c r="D29" s="128">
        <v>0</v>
      </c>
      <c r="E29" s="129">
        <v>0</v>
      </c>
      <c r="F29" s="37">
        <v>0</v>
      </c>
      <c r="G29" s="37">
        <v>0</v>
      </c>
      <c r="H29" s="110">
        <f t="shared" si="0"/>
        <v>0</v>
      </c>
      <c r="I29" s="110">
        <f t="shared" si="1"/>
        <v>0</v>
      </c>
      <c r="J29" s="37">
        <v>0</v>
      </c>
      <c r="K29" s="37">
        <v>0</v>
      </c>
      <c r="L29" s="110">
        <f t="shared" si="2"/>
        <v>0</v>
      </c>
      <c r="M29" s="110">
        <f t="shared" si="3"/>
        <v>0</v>
      </c>
      <c r="N29" s="120">
        <v>0</v>
      </c>
      <c r="O29" s="37">
        <v>0</v>
      </c>
      <c r="P29" s="130">
        <v>0</v>
      </c>
      <c r="Q29" s="131">
        <v>0</v>
      </c>
      <c r="R29" s="59">
        <f t="shared" si="16"/>
        <v>0</v>
      </c>
      <c r="S29" s="59">
        <f t="shared" si="17"/>
        <v>0</v>
      </c>
      <c r="T29" s="37">
        <v>0</v>
      </c>
      <c r="U29" s="37">
        <v>0</v>
      </c>
      <c r="V29" s="130">
        <v>0</v>
      </c>
      <c r="W29" s="131">
        <v>0</v>
      </c>
      <c r="X29" s="38">
        <f t="shared" si="5"/>
        <v>0</v>
      </c>
      <c r="Y29" s="38">
        <f t="shared" si="6"/>
        <v>0</v>
      </c>
      <c r="Z29" s="120">
        <v>0</v>
      </c>
      <c r="AA29" s="132">
        <v>0</v>
      </c>
      <c r="AB29" s="37" t="e">
        <f>#REF!+#REF!+V29</f>
        <v>#REF!</v>
      </c>
      <c r="AC29" s="133" t="e">
        <f>#REF!+#REF!+W29</f>
        <v>#REF!</v>
      </c>
      <c r="AD29" s="134">
        <v>0</v>
      </c>
      <c r="AE29" s="134">
        <v>0</v>
      </c>
      <c r="AF29" s="134">
        <v>0</v>
      </c>
      <c r="AG29" s="135">
        <v>0</v>
      </c>
      <c r="AH29" s="6"/>
      <c r="AI29" s="6"/>
      <c r="AJ29" s="6"/>
      <c r="AK29" s="6"/>
      <c r="AL29" s="6"/>
    </row>
    <row r="30" spans="1:38" s="9" customFormat="1" ht="58.8" customHeight="1">
      <c r="A30" s="6"/>
      <c r="B30" s="126">
        <v>19</v>
      </c>
      <c r="C30" s="136" t="s">
        <v>39</v>
      </c>
      <c r="D30" s="40">
        <v>2</v>
      </c>
      <c r="E30" s="137">
        <v>10</v>
      </c>
      <c r="F30" s="37">
        <v>0</v>
      </c>
      <c r="G30" s="37">
        <v>0</v>
      </c>
      <c r="H30" s="110">
        <f t="shared" si="0"/>
        <v>128</v>
      </c>
      <c r="I30" s="110">
        <f t="shared" si="1"/>
        <v>720.44</v>
      </c>
      <c r="J30" s="37">
        <v>0</v>
      </c>
      <c r="K30" s="37">
        <v>0</v>
      </c>
      <c r="L30" s="110">
        <f t="shared" si="2"/>
        <v>128</v>
      </c>
      <c r="M30" s="110">
        <f t="shared" si="3"/>
        <v>720.44</v>
      </c>
      <c r="N30" s="120">
        <v>0</v>
      </c>
      <c r="O30" s="37">
        <v>0</v>
      </c>
      <c r="P30" s="130">
        <v>128</v>
      </c>
      <c r="Q30" s="131">
        <v>720.44</v>
      </c>
      <c r="R30" s="59">
        <f t="shared" si="16"/>
        <v>128</v>
      </c>
      <c r="S30" s="59">
        <f t="shared" si="17"/>
        <v>720.44</v>
      </c>
      <c r="T30" s="37">
        <v>0</v>
      </c>
      <c r="U30" s="37">
        <v>0</v>
      </c>
      <c r="V30" s="130">
        <v>128</v>
      </c>
      <c r="W30" s="131">
        <v>720.44</v>
      </c>
      <c r="X30" s="38">
        <f t="shared" si="5"/>
        <v>128</v>
      </c>
      <c r="Y30" s="38">
        <f t="shared" si="6"/>
        <v>720.44</v>
      </c>
      <c r="Z30" s="120">
        <v>13</v>
      </c>
      <c r="AA30" s="132">
        <v>72</v>
      </c>
      <c r="AB30" s="37" t="e">
        <f>#REF!+#REF!+V30</f>
        <v>#REF!</v>
      </c>
      <c r="AC30" s="133" t="e">
        <f>#REF!+#REF!+W30</f>
        <v>#REF!</v>
      </c>
      <c r="AD30" s="134">
        <v>0</v>
      </c>
      <c r="AE30" s="134">
        <v>0</v>
      </c>
      <c r="AF30" s="134">
        <f t="shared" si="15"/>
        <v>1</v>
      </c>
      <c r="AG30" s="135">
        <f t="shared" si="15"/>
        <v>1</v>
      </c>
      <c r="AH30" s="6"/>
      <c r="AI30" s="6"/>
      <c r="AJ30" s="6"/>
      <c r="AK30" s="6"/>
      <c r="AL30" s="6"/>
    </row>
    <row r="31" spans="1:38" s="9" customFormat="1" ht="58.8" customHeight="1">
      <c r="A31" s="6"/>
      <c r="B31" s="126">
        <v>20</v>
      </c>
      <c r="C31" s="136" t="s">
        <v>40</v>
      </c>
      <c r="D31" s="40">
        <v>0</v>
      </c>
      <c r="E31" s="137">
        <v>0</v>
      </c>
      <c r="F31" s="37">
        <v>105</v>
      </c>
      <c r="G31" s="37">
        <v>570.93730999999991</v>
      </c>
      <c r="H31" s="110">
        <f t="shared" si="0"/>
        <v>124</v>
      </c>
      <c r="I31" s="110">
        <f t="shared" si="1"/>
        <v>694.93730999999991</v>
      </c>
      <c r="J31" s="37">
        <v>100</v>
      </c>
      <c r="K31" s="37">
        <v>548.25779</v>
      </c>
      <c r="L31" s="110">
        <f t="shared" si="2"/>
        <v>116</v>
      </c>
      <c r="M31" s="110">
        <f t="shared" si="3"/>
        <v>659.25779</v>
      </c>
      <c r="N31" s="120">
        <v>19</v>
      </c>
      <c r="O31" s="37">
        <v>124</v>
      </c>
      <c r="P31" s="130">
        <v>0</v>
      </c>
      <c r="Q31" s="131">
        <v>0</v>
      </c>
      <c r="R31" s="59">
        <f t="shared" si="16"/>
        <v>19</v>
      </c>
      <c r="S31" s="59">
        <f t="shared" si="17"/>
        <v>124</v>
      </c>
      <c r="T31" s="37">
        <v>16</v>
      </c>
      <c r="U31" s="37">
        <v>111</v>
      </c>
      <c r="V31" s="130">
        <v>0</v>
      </c>
      <c r="W31" s="131">
        <v>0</v>
      </c>
      <c r="X31" s="38">
        <f t="shared" si="5"/>
        <v>16</v>
      </c>
      <c r="Y31" s="38">
        <f t="shared" si="6"/>
        <v>111</v>
      </c>
      <c r="Z31" s="120">
        <v>177</v>
      </c>
      <c r="AA31" s="132">
        <v>266</v>
      </c>
      <c r="AB31" s="37">
        <v>177</v>
      </c>
      <c r="AC31" s="133">
        <v>266</v>
      </c>
      <c r="AD31" s="134">
        <f t="shared" si="18"/>
        <v>0.95238095238095233</v>
      </c>
      <c r="AE31" s="134">
        <f t="shared" si="15"/>
        <v>0.96027668957210044</v>
      </c>
      <c r="AF31" s="134">
        <f t="shared" si="15"/>
        <v>0.93548387096774188</v>
      </c>
      <c r="AG31" s="135">
        <f t="shared" si="15"/>
        <v>0.94865793002249377</v>
      </c>
      <c r="AH31" s="6"/>
      <c r="AI31" s="6"/>
      <c r="AJ31" s="6"/>
      <c r="AK31" s="6"/>
      <c r="AL31" s="6"/>
    </row>
    <row r="32" spans="1:38" s="10" customFormat="1" ht="58.8" customHeight="1">
      <c r="A32" s="154"/>
      <c r="B32" s="126">
        <v>21</v>
      </c>
      <c r="C32" s="136" t="s">
        <v>41</v>
      </c>
      <c r="D32" s="155">
        <v>0</v>
      </c>
      <c r="E32" s="139">
        <v>0</v>
      </c>
      <c r="F32" s="37">
        <v>594</v>
      </c>
      <c r="G32" s="37">
        <v>3160.0649000000003</v>
      </c>
      <c r="H32" s="110">
        <f t="shared" si="0"/>
        <v>6073</v>
      </c>
      <c r="I32" s="110">
        <f t="shared" si="1"/>
        <v>16092.500950000001</v>
      </c>
      <c r="J32" s="37">
        <v>594</v>
      </c>
      <c r="K32" s="37">
        <v>3160.0649000000003</v>
      </c>
      <c r="L32" s="110">
        <f t="shared" si="2"/>
        <v>6073</v>
      </c>
      <c r="M32" s="110">
        <f t="shared" si="3"/>
        <v>16092.500950000001</v>
      </c>
      <c r="N32" s="120">
        <v>2138</v>
      </c>
      <c r="O32" s="37">
        <v>4516.8723099999997</v>
      </c>
      <c r="P32" s="130">
        <v>3341</v>
      </c>
      <c r="Q32" s="131">
        <v>8415.5637400000014</v>
      </c>
      <c r="R32" s="59">
        <f t="shared" si="16"/>
        <v>5479</v>
      </c>
      <c r="S32" s="59">
        <f t="shared" si="17"/>
        <v>12932.43605</v>
      </c>
      <c r="T32" s="37">
        <v>2138</v>
      </c>
      <c r="U32" s="37">
        <v>4516.8723099999997</v>
      </c>
      <c r="V32" s="130">
        <v>3341</v>
      </c>
      <c r="W32" s="131">
        <v>8415.5637400000014</v>
      </c>
      <c r="X32" s="38">
        <f t="shared" si="5"/>
        <v>5479</v>
      </c>
      <c r="Y32" s="38">
        <f t="shared" si="6"/>
        <v>12932.43605</v>
      </c>
      <c r="Z32" s="120">
        <v>0</v>
      </c>
      <c r="AA32" s="132">
        <v>0</v>
      </c>
      <c r="AB32" s="37" t="e">
        <f>#REF!+#REF!+V32</f>
        <v>#REF!</v>
      </c>
      <c r="AC32" s="133" t="e">
        <f>#REF!+#REF!+W32</f>
        <v>#REF!</v>
      </c>
      <c r="AD32" s="134">
        <f t="shared" si="18"/>
        <v>1</v>
      </c>
      <c r="AE32" s="134">
        <f t="shared" si="15"/>
        <v>1</v>
      </c>
      <c r="AF32" s="134">
        <f t="shared" si="15"/>
        <v>1</v>
      </c>
      <c r="AG32" s="135">
        <f t="shared" si="15"/>
        <v>1</v>
      </c>
      <c r="AH32" s="154"/>
      <c r="AI32" s="154"/>
      <c r="AJ32" s="154"/>
      <c r="AK32" s="154"/>
      <c r="AL32" s="154"/>
    </row>
    <row r="33" spans="1:38" s="9" customFormat="1" ht="58.8" customHeight="1">
      <c r="A33" s="6"/>
      <c r="B33" s="126">
        <v>22</v>
      </c>
      <c r="C33" s="136" t="s">
        <v>42</v>
      </c>
      <c r="D33" s="40">
        <v>0</v>
      </c>
      <c r="E33" s="137">
        <v>0</v>
      </c>
      <c r="F33" s="37">
        <v>0</v>
      </c>
      <c r="G33" s="37">
        <v>0</v>
      </c>
      <c r="H33" s="110">
        <f t="shared" si="0"/>
        <v>0</v>
      </c>
      <c r="I33" s="110">
        <f t="shared" si="1"/>
        <v>0</v>
      </c>
      <c r="J33" s="37">
        <v>0</v>
      </c>
      <c r="K33" s="37">
        <v>0</v>
      </c>
      <c r="L33" s="110">
        <f t="shared" si="2"/>
        <v>0</v>
      </c>
      <c r="M33" s="110">
        <f t="shared" si="3"/>
        <v>0</v>
      </c>
      <c r="N33" s="120">
        <v>0</v>
      </c>
      <c r="O33" s="37">
        <v>0</v>
      </c>
      <c r="P33" s="130">
        <v>0</v>
      </c>
      <c r="Q33" s="131">
        <v>0</v>
      </c>
      <c r="R33" s="59">
        <f t="shared" si="16"/>
        <v>0</v>
      </c>
      <c r="S33" s="59">
        <f t="shared" si="17"/>
        <v>0</v>
      </c>
      <c r="T33" s="37">
        <v>0</v>
      </c>
      <c r="U33" s="37">
        <v>0</v>
      </c>
      <c r="V33" s="130">
        <v>0</v>
      </c>
      <c r="W33" s="131">
        <v>0</v>
      </c>
      <c r="X33" s="38">
        <f t="shared" si="5"/>
        <v>0</v>
      </c>
      <c r="Y33" s="38">
        <f t="shared" si="6"/>
        <v>0</v>
      </c>
      <c r="Z33" s="120">
        <v>0</v>
      </c>
      <c r="AA33" s="132">
        <v>0</v>
      </c>
      <c r="AB33" s="37" t="e">
        <f>#REF!+#REF!+V33</f>
        <v>#REF!</v>
      </c>
      <c r="AC33" s="133" t="e">
        <f>#REF!+#REF!+W33</f>
        <v>#REF!</v>
      </c>
      <c r="AD33" s="134">
        <v>0</v>
      </c>
      <c r="AE33" s="134">
        <v>0</v>
      </c>
      <c r="AF33" s="134">
        <v>0</v>
      </c>
      <c r="AG33" s="135">
        <v>0</v>
      </c>
      <c r="AH33" s="6"/>
      <c r="AI33" s="6"/>
      <c r="AJ33" s="6"/>
      <c r="AK33" s="6"/>
      <c r="AL33" s="6"/>
    </row>
    <row r="34" spans="1:38" s="9" customFormat="1" ht="58.8" customHeight="1">
      <c r="A34" s="6"/>
      <c r="B34" s="126">
        <v>23</v>
      </c>
      <c r="C34" s="136" t="s">
        <v>43</v>
      </c>
      <c r="D34" s="40">
        <v>0</v>
      </c>
      <c r="E34" s="137">
        <v>0</v>
      </c>
      <c r="F34" s="37">
        <v>0</v>
      </c>
      <c r="G34" s="37">
        <v>0</v>
      </c>
      <c r="H34" s="110">
        <f t="shared" si="0"/>
        <v>0</v>
      </c>
      <c r="I34" s="110">
        <v>0</v>
      </c>
      <c r="J34" s="37">
        <v>0</v>
      </c>
      <c r="K34" s="37">
        <v>0</v>
      </c>
      <c r="L34" s="110">
        <f t="shared" si="2"/>
        <v>0</v>
      </c>
      <c r="M34" s="110">
        <f t="shared" si="3"/>
        <v>0</v>
      </c>
      <c r="N34" s="120">
        <v>0</v>
      </c>
      <c r="O34" s="37">
        <v>0</v>
      </c>
      <c r="P34" s="130">
        <v>0</v>
      </c>
      <c r="Q34" s="131">
        <v>0</v>
      </c>
      <c r="R34" s="59">
        <f t="shared" si="16"/>
        <v>0</v>
      </c>
      <c r="S34" s="59">
        <f t="shared" si="17"/>
        <v>0</v>
      </c>
      <c r="T34" s="37">
        <v>0</v>
      </c>
      <c r="U34" s="37">
        <v>0</v>
      </c>
      <c r="V34" s="130">
        <v>0</v>
      </c>
      <c r="W34" s="131">
        <v>0</v>
      </c>
      <c r="X34" s="38">
        <f t="shared" si="5"/>
        <v>0</v>
      </c>
      <c r="Y34" s="38">
        <f t="shared" si="6"/>
        <v>0</v>
      </c>
      <c r="Z34" s="120">
        <v>0</v>
      </c>
      <c r="AA34" s="132">
        <v>0</v>
      </c>
      <c r="AB34" s="37" t="e">
        <f>#REF!+#REF!+V34</f>
        <v>#REF!</v>
      </c>
      <c r="AC34" s="133" t="e">
        <f>#REF!+#REF!+W34</f>
        <v>#REF!</v>
      </c>
      <c r="AD34" s="134">
        <v>0</v>
      </c>
      <c r="AE34" s="134">
        <v>0</v>
      </c>
      <c r="AF34" s="134">
        <v>0</v>
      </c>
      <c r="AG34" s="135">
        <v>0</v>
      </c>
      <c r="AH34" s="6"/>
      <c r="AI34" s="6"/>
      <c r="AJ34" s="6"/>
      <c r="AK34" s="6"/>
      <c r="AL34" s="6"/>
    </row>
    <row r="35" spans="1:38" s="9" customFormat="1" ht="58.8" customHeight="1">
      <c r="A35" s="6"/>
      <c r="B35" s="126">
        <v>24</v>
      </c>
      <c r="C35" s="136" t="s">
        <v>54</v>
      </c>
      <c r="D35" s="40"/>
      <c r="E35" s="137"/>
      <c r="F35" s="37">
        <v>0</v>
      </c>
      <c r="G35" s="37">
        <v>0</v>
      </c>
      <c r="H35" s="110">
        <f t="shared" si="0"/>
        <v>2936</v>
      </c>
      <c r="I35" s="110">
        <f t="shared" si="1"/>
        <v>5017.6821799999998</v>
      </c>
      <c r="J35" s="37">
        <v>0</v>
      </c>
      <c r="K35" s="37">
        <v>0</v>
      </c>
      <c r="L35" s="110">
        <f t="shared" si="2"/>
        <v>2919</v>
      </c>
      <c r="M35" s="110">
        <f t="shared" si="3"/>
        <v>3318.93</v>
      </c>
      <c r="N35" s="120">
        <v>2046</v>
      </c>
      <c r="O35" s="37">
        <v>3051</v>
      </c>
      <c r="P35" s="130">
        <v>890</v>
      </c>
      <c r="Q35" s="131">
        <v>1966.6821800000002</v>
      </c>
      <c r="R35" s="59">
        <f t="shared" si="16"/>
        <v>2936</v>
      </c>
      <c r="S35" s="59">
        <f t="shared" si="17"/>
        <v>5017.6821799999998</v>
      </c>
      <c r="T35" s="37">
        <v>2046</v>
      </c>
      <c r="U35" s="37">
        <v>3051</v>
      </c>
      <c r="V35" s="130">
        <v>873</v>
      </c>
      <c r="W35" s="131">
        <v>267.93</v>
      </c>
      <c r="X35" s="38">
        <f t="shared" si="5"/>
        <v>2919</v>
      </c>
      <c r="Y35" s="38">
        <f t="shared" si="6"/>
        <v>3318.93</v>
      </c>
      <c r="Z35" s="120"/>
      <c r="AA35" s="132"/>
      <c r="AB35" s="37"/>
      <c r="AC35" s="133"/>
      <c r="AD35" s="134">
        <v>0</v>
      </c>
      <c r="AE35" s="134">
        <v>0</v>
      </c>
      <c r="AF35" s="134">
        <f t="shared" si="15"/>
        <v>0.99420980926430513</v>
      </c>
      <c r="AG35" s="135">
        <f t="shared" si="15"/>
        <v>0.66144683559850337</v>
      </c>
      <c r="AH35" s="6"/>
      <c r="AI35" s="6"/>
      <c r="AJ35" s="6"/>
      <c r="AK35" s="6"/>
      <c r="AL35" s="6"/>
    </row>
    <row r="36" spans="1:38" s="9" customFormat="1" ht="58.8" customHeight="1">
      <c r="A36" s="6"/>
      <c r="B36" s="126">
        <v>24</v>
      </c>
      <c r="C36" s="136" t="s">
        <v>44</v>
      </c>
      <c r="D36" s="40">
        <v>0</v>
      </c>
      <c r="E36" s="137">
        <v>0</v>
      </c>
      <c r="F36" s="37">
        <v>0</v>
      </c>
      <c r="G36" s="37">
        <v>0</v>
      </c>
      <c r="H36" s="110">
        <v>0</v>
      </c>
      <c r="I36" s="110">
        <v>0</v>
      </c>
      <c r="J36" s="37">
        <v>0</v>
      </c>
      <c r="K36" s="37">
        <v>0</v>
      </c>
      <c r="L36" s="110">
        <f t="shared" si="2"/>
        <v>0</v>
      </c>
      <c r="M36" s="110">
        <f t="shared" si="3"/>
        <v>0</v>
      </c>
      <c r="N36" s="120">
        <v>0</v>
      </c>
      <c r="O36" s="37">
        <v>0</v>
      </c>
      <c r="P36" s="130">
        <v>0</v>
      </c>
      <c r="Q36" s="131">
        <v>0</v>
      </c>
      <c r="R36" s="59">
        <f t="shared" si="16"/>
        <v>0</v>
      </c>
      <c r="S36" s="59">
        <f t="shared" si="17"/>
        <v>0</v>
      </c>
      <c r="T36" s="37">
        <v>0</v>
      </c>
      <c r="U36" s="37">
        <v>0</v>
      </c>
      <c r="V36" s="130">
        <v>0</v>
      </c>
      <c r="W36" s="131">
        <v>0</v>
      </c>
      <c r="X36" s="38">
        <f t="shared" si="5"/>
        <v>0</v>
      </c>
      <c r="Y36" s="38">
        <f t="shared" si="6"/>
        <v>0</v>
      </c>
      <c r="Z36" s="120">
        <v>0</v>
      </c>
      <c r="AA36" s="132">
        <v>0</v>
      </c>
      <c r="AB36" s="37" t="e">
        <f>#REF!+#REF!+V36</f>
        <v>#REF!</v>
      </c>
      <c r="AC36" s="133" t="e">
        <f>#REF!+#REF!+W36</f>
        <v>#REF!</v>
      </c>
      <c r="AD36" s="134">
        <v>0</v>
      </c>
      <c r="AE36" s="134">
        <v>0</v>
      </c>
      <c r="AF36" s="134">
        <v>0</v>
      </c>
      <c r="AG36" s="135">
        <v>0</v>
      </c>
      <c r="AH36" s="6"/>
      <c r="AI36" s="6"/>
      <c r="AJ36" s="6"/>
      <c r="AK36" s="6"/>
      <c r="AL36" s="6"/>
    </row>
    <row r="37" spans="1:38" s="9" customFormat="1" ht="58.8" customHeight="1">
      <c r="A37" s="6"/>
      <c r="B37" s="126">
        <v>25</v>
      </c>
      <c r="C37" s="136" t="s">
        <v>45</v>
      </c>
      <c r="D37" s="40">
        <v>0</v>
      </c>
      <c r="E37" s="137">
        <v>0</v>
      </c>
      <c r="F37" s="37">
        <v>0</v>
      </c>
      <c r="G37" s="37">
        <v>0</v>
      </c>
      <c r="H37" s="110">
        <v>0</v>
      </c>
      <c r="I37" s="110">
        <v>0</v>
      </c>
      <c r="J37" s="37">
        <v>0</v>
      </c>
      <c r="K37" s="37">
        <v>0</v>
      </c>
      <c r="L37" s="110">
        <f t="shared" si="2"/>
        <v>0</v>
      </c>
      <c r="M37" s="110">
        <f t="shared" si="3"/>
        <v>0</v>
      </c>
      <c r="N37" s="120">
        <v>0</v>
      </c>
      <c r="O37" s="37">
        <v>0</v>
      </c>
      <c r="P37" s="130">
        <v>0</v>
      </c>
      <c r="Q37" s="131">
        <v>0</v>
      </c>
      <c r="R37" s="59">
        <v>0</v>
      </c>
      <c r="S37" s="59">
        <v>0</v>
      </c>
      <c r="T37" s="37">
        <v>0</v>
      </c>
      <c r="U37" s="37">
        <v>0</v>
      </c>
      <c r="V37" s="130">
        <v>0</v>
      </c>
      <c r="W37" s="131">
        <v>0</v>
      </c>
      <c r="X37" s="38">
        <f t="shared" si="5"/>
        <v>0</v>
      </c>
      <c r="Y37" s="38">
        <f t="shared" si="6"/>
        <v>0</v>
      </c>
      <c r="Z37" s="120">
        <v>0</v>
      </c>
      <c r="AA37" s="132">
        <v>0</v>
      </c>
      <c r="AB37" s="37" t="e">
        <f>#REF!+#REF!+V37</f>
        <v>#REF!</v>
      </c>
      <c r="AC37" s="133" t="e">
        <f>#REF!+#REF!+W37</f>
        <v>#REF!</v>
      </c>
      <c r="AD37" s="134">
        <v>0</v>
      </c>
      <c r="AE37" s="134">
        <v>0</v>
      </c>
      <c r="AF37" s="134">
        <v>0</v>
      </c>
      <c r="AG37" s="135">
        <v>0</v>
      </c>
      <c r="AH37" s="6"/>
      <c r="AI37" s="6"/>
      <c r="AJ37" s="6"/>
      <c r="AK37" s="6"/>
      <c r="AL37" s="6"/>
    </row>
    <row r="38" spans="1:38" s="10" customFormat="1" ht="58.8" customHeight="1" thickBot="1">
      <c r="A38" s="154"/>
      <c r="B38" s="39">
        <v>26</v>
      </c>
      <c r="C38" s="136" t="s">
        <v>46</v>
      </c>
      <c r="D38" s="155">
        <v>0</v>
      </c>
      <c r="E38" s="142">
        <v>0</v>
      </c>
      <c r="F38" s="41">
        <v>92</v>
      </c>
      <c r="G38" s="41">
        <v>1316.5137900000002</v>
      </c>
      <c r="H38" s="138">
        <f t="shared" si="0"/>
        <v>95</v>
      </c>
      <c r="I38" s="138">
        <f t="shared" si="1"/>
        <v>1322.9137900000003</v>
      </c>
      <c r="J38" s="41">
        <v>49</v>
      </c>
      <c r="K38" s="41">
        <v>207.12027</v>
      </c>
      <c r="L38" s="138">
        <f t="shared" si="2"/>
        <v>52</v>
      </c>
      <c r="M38" s="138">
        <f t="shared" si="3"/>
        <v>213.12027</v>
      </c>
      <c r="N38" s="121">
        <v>3</v>
      </c>
      <c r="O38" s="41">
        <v>6.4</v>
      </c>
      <c r="P38" s="139">
        <v>0</v>
      </c>
      <c r="Q38" s="140">
        <v>0</v>
      </c>
      <c r="R38" s="59">
        <f t="shared" si="16"/>
        <v>3</v>
      </c>
      <c r="S38" s="59">
        <f t="shared" si="17"/>
        <v>6.4</v>
      </c>
      <c r="T38" s="41">
        <v>3</v>
      </c>
      <c r="U38" s="41">
        <v>6</v>
      </c>
      <c r="V38" s="139">
        <v>0</v>
      </c>
      <c r="W38" s="140">
        <v>0</v>
      </c>
      <c r="X38" s="38">
        <f t="shared" si="5"/>
        <v>3</v>
      </c>
      <c r="Y38" s="38">
        <f t="shared" si="6"/>
        <v>6</v>
      </c>
      <c r="Z38" s="121">
        <v>0</v>
      </c>
      <c r="AA38" s="141">
        <v>0</v>
      </c>
      <c r="AB38" s="41" t="e">
        <f>#REF!+#REF!+V38</f>
        <v>#REF!</v>
      </c>
      <c r="AC38" s="142" t="e">
        <f>#REF!+#REF!+W38</f>
        <v>#REF!</v>
      </c>
      <c r="AD38" s="143">
        <f t="shared" si="18"/>
        <v>0.53260869565217395</v>
      </c>
      <c r="AE38" s="143">
        <f t="shared" si="15"/>
        <v>0.15732480098062623</v>
      </c>
      <c r="AF38" s="143">
        <f t="shared" si="15"/>
        <v>0.54736842105263162</v>
      </c>
      <c r="AG38" s="236">
        <f t="shared" si="15"/>
        <v>0.16109913707982434</v>
      </c>
      <c r="AH38" s="154"/>
      <c r="AI38" s="154"/>
      <c r="AJ38" s="154"/>
      <c r="AK38" s="154"/>
      <c r="AL38" s="154"/>
    </row>
    <row r="39" spans="1:38" s="7" customFormat="1" ht="51" customHeight="1" thickBot="1">
      <c r="A39" s="6"/>
      <c r="B39" s="60"/>
      <c r="C39" s="61" t="s">
        <v>5</v>
      </c>
      <c r="D39" s="62">
        <f t="shared" ref="D39:E39" si="19">SUM(D24:D38)</f>
        <v>2562</v>
      </c>
      <c r="E39" s="63">
        <f t="shared" si="19"/>
        <v>10914</v>
      </c>
      <c r="F39" s="64">
        <f>SUM(F24:F38)</f>
        <v>1914</v>
      </c>
      <c r="G39" s="64">
        <f t="shared" ref="G39:M39" si="20">SUM(G24:G38)</f>
        <v>11994.070475800003</v>
      </c>
      <c r="H39" s="64">
        <f t="shared" si="20"/>
        <v>13407</v>
      </c>
      <c r="I39" s="64">
        <f t="shared" si="20"/>
        <v>40741.714444200006</v>
      </c>
      <c r="J39" s="64">
        <f t="shared" si="20"/>
        <v>1834</v>
      </c>
      <c r="K39" s="64">
        <f t="shared" si="20"/>
        <v>8099.7107734000001</v>
      </c>
      <c r="L39" s="64">
        <f t="shared" si="20"/>
        <v>13307</v>
      </c>
      <c r="M39" s="64">
        <f t="shared" si="20"/>
        <v>35135.202561799997</v>
      </c>
      <c r="N39" s="72">
        <f>N38+N37+N36+N35+N34+N33+N32+N31+N30+N29+N28+N27+N26+N25+N24</f>
        <v>5474</v>
      </c>
      <c r="O39" s="65">
        <f t="shared" ref="O39:Q39" si="21">O38+O37+O36+O35+O34+O33+O32+O31+O30+O29+O28+O27+O26+O25+O24</f>
        <v>13603.6340184</v>
      </c>
      <c r="P39" s="66">
        <f t="shared" si="21"/>
        <v>6019</v>
      </c>
      <c r="Q39" s="67">
        <f t="shared" si="21"/>
        <v>15144.009950000001</v>
      </c>
      <c r="R39" s="68">
        <f t="shared" ref="R39:AC39" si="22">SUM(R24:R38)</f>
        <v>11493</v>
      </c>
      <c r="S39" s="68">
        <f t="shared" si="22"/>
        <v>28747.643968400003</v>
      </c>
      <c r="T39" s="64">
        <f>T38+T37+T35+T36+T34+T33+T32+T31+T30+T29+T28+T27+T26+T25+T24</f>
        <v>5471</v>
      </c>
      <c r="U39" s="65">
        <f>U38+U37+U35+U36+U34+U33+U32+U31+U30+U29+U28+U27+U26+U25+U24</f>
        <v>13590.234018399999</v>
      </c>
      <c r="V39" s="69">
        <f t="shared" si="22"/>
        <v>6002</v>
      </c>
      <c r="W39" s="70">
        <f t="shared" si="22"/>
        <v>13445.25777</v>
      </c>
      <c r="X39" s="71">
        <f t="shared" si="5"/>
        <v>11473</v>
      </c>
      <c r="Y39" s="71">
        <f t="shared" si="6"/>
        <v>27035.491788399999</v>
      </c>
      <c r="Z39" s="72">
        <f t="shared" si="22"/>
        <v>30088</v>
      </c>
      <c r="AA39" s="64">
        <f t="shared" si="22"/>
        <v>38316</v>
      </c>
      <c r="AB39" s="64" t="e">
        <f t="shared" si="22"/>
        <v>#REF!</v>
      </c>
      <c r="AC39" s="68" t="e">
        <f t="shared" si="22"/>
        <v>#REF!</v>
      </c>
      <c r="AD39" s="51">
        <f t="shared" si="18"/>
        <v>0.95820271682340652</v>
      </c>
      <c r="AE39" s="51">
        <f t="shared" si="15"/>
        <v>0.67530958649463413</v>
      </c>
      <c r="AF39" s="51">
        <f t="shared" si="15"/>
        <v>0.99254120981576788</v>
      </c>
      <c r="AG39" s="52">
        <f>Y39/S39</f>
        <v>0.94044199998156242</v>
      </c>
      <c r="AH39" s="6"/>
      <c r="AI39" s="6"/>
      <c r="AJ39" s="6"/>
      <c r="AK39" s="6"/>
      <c r="AL39" s="6"/>
    </row>
    <row r="40" spans="1:38" s="7" customFormat="1" ht="55.2" customHeight="1" thickBot="1">
      <c r="A40" s="6"/>
      <c r="B40" s="74" t="s">
        <v>16</v>
      </c>
      <c r="C40" s="169" t="s">
        <v>6</v>
      </c>
      <c r="D40" s="170"/>
      <c r="E40" s="170"/>
      <c r="F40" s="171"/>
      <c r="G40" s="171"/>
      <c r="H40" s="171"/>
      <c r="I40" s="171"/>
      <c r="J40" s="171"/>
      <c r="K40" s="171"/>
      <c r="L40" s="171"/>
      <c r="M40" s="171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2"/>
      <c r="AH40" s="6"/>
      <c r="AI40" s="6"/>
      <c r="AJ40" s="6"/>
      <c r="AK40" s="6"/>
      <c r="AL40" s="6"/>
    </row>
    <row r="41" spans="1:38" s="9" customFormat="1" ht="51" customHeight="1" thickBot="1">
      <c r="A41" s="6"/>
      <c r="B41" s="60">
        <v>27</v>
      </c>
      <c r="C41" s="43" t="s">
        <v>47</v>
      </c>
      <c r="D41" s="75">
        <v>1026</v>
      </c>
      <c r="E41" s="76">
        <v>1245</v>
      </c>
      <c r="F41" s="114">
        <v>4315</v>
      </c>
      <c r="G41" s="115">
        <v>6316.320000000037</v>
      </c>
      <c r="H41" s="115">
        <v>11093</v>
      </c>
      <c r="I41" s="115">
        <v>15624.32</v>
      </c>
      <c r="J41" s="115">
        <v>4315</v>
      </c>
      <c r="K41" s="115">
        <v>6316.320000000037</v>
      </c>
      <c r="L41" s="115">
        <v>11093</v>
      </c>
      <c r="M41" s="116">
        <v>15624.32</v>
      </c>
      <c r="N41" s="113">
        <v>6778</v>
      </c>
      <c r="O41" s="78">
        <v>9308.2000000000062</v>
      </c>
      <c r="P41" s="79">
        <v>2890</v>
      </c>
      <c r="Q41" s="80">
        <v>3797.6599999999994</v>
      </c>
      <c r="R41" s="81">
        <f>P41+N41</f>
        <v>9668</v>
      </c>
      <c r="S41" s="81">
        <f>Q41+O41</f>
        <v>13105.860000000006</v>
      </c>
      <c r="T41" s="82">
        <v>6778</v>
      </c>
      <c r="U41" s="82">
        <v>9308.2000000000062</v>
      </c>
      <c r="V41" s="79">
        <v>2890</v>
      </c>
      <c r="W41" s="80">
        <v>3797.6599999999994</v>
      </c>
      <c r="X41" s="81">
        <f t="shared" si="5"/>
        <v>9668</v>
      </c>
      <c r="Y41" s="58">
        <f t="shared" si="6"/>
        <v>13105.860000000006</v>
      </c>
      <c r="Z41" s="49">
        <v>5957</v>
      </c>
      <c r="AA41" s="50">
        <v>7144</v>
      </c>
      <c r="AB41" s="44" t="e">
        <f>#REF!+#REF!+V41</f>
        <v>#REF!</v>
      </c>
      <c r="AC41" s="45" t="e">
        <f>#REF!+#REF!+W41</f>
        <v>#REF!</v>
      </c>
      <c r="AD41" s="73">
        <f>J41/F41</f>
        <v>1</v>
      </c>
      <c r="AE41" s="73">
        <f t="shared" ref="AE41:AG41" si="23">K41/G41</f>
        <v>1</v>
      </c>
      <c r="AF41" s="73">
        <f t="shared" si="23"/>
        <v>1</v>
      </c>
      <c r="AG41" s="237">
        <f t="shared" si="23"/>
        <v>1</v>
      </c>
      <c r="AH41" s="6"/>
      <c r="AI41" s="6"/>
      <c r="AJ41" s="6"/>
      <c r="AK41" s="6"/>
      <c r="AL41" s="6"/>
    </row>
    <row r="42" spans="1:38" s="7" customFormat="1" ht="51" customHeight="1" thickBot="1">
      <c r="A42" s="6"/>
      <c r="B42" s="60"/>
      <c r="C42" s="43" t="s">
        <v>5</v>
      </c>
      <c r="D42" s="83">
        <f t="shared" ref="D42:E42" si="24">SUM(D41:D41)</f>
        <v>1026</v>
      </c>
      <c r="E42" s="45">
        <f t="shared" si="24"/>
        <v>1245</v>
      </c>
      <c r="F42" s="117">
        <f>F41</f>
        <v>4315</v>
      </c>
      <c r="G42" s="117">
        <f t="shared" ref="G42:M42" si="25">G41</f>
        <v>6316.320000000037</v>
      </c>
      <c r="H42" s="117">
        <f t="shared" si="25"/>
        <v>11093</v>
      </c>
      <c r="I42" s="117">
        <f t="shared" si="25"/>
        <v>15624.32</v>
      </c>
      <c r="J42" s="117">
        <f t="shared" si="25"/>
        <v>4315</v>
      </c>
      <c r="K42" s="117">
        <f t="shared" si="25"/>
        <v>6316.320000000037</v>
      </c>
      <c r="L42" s="117">
        <f t="shared" si="25"/>
        <v>11093</v>
      </c>
      <c r="M42" s="117">
        <f t="shared" si="25"/>
        <v>15624.32</v>
      </c>
      <c r="N42" s="49">
        <f>N41</f>
        <v>6778</v>
      </c>
      <c r="O42" s="44">
        <f t="shared" ref="O42:Y42" si="26">O41</f>
        <v>9308.2000000000062</v>
      </c>
      <c r="P42" s="44">
        <f t="shared" si="26"/>
        <v>2890</v>
      </c>
      <c r="Q42" s="44">
        <f t="shared" si="26"/>
        <v>3797.6599999999994</v>
      </c>
      <c r="R42" s="44">
        <f t="shared" si="26"/>
        <v>9668</v>
      </c>
      <c r="S42" s="44">
        <f t="shared" si="26"/>
        <v>13105.860000000006</v>
      </c>
      <c r="T42" s="44">
        <f t="shared" si="26"/>
        <v>6778</v>
      </c>
      <c r="U42" s="44">
        <f t="shared" si="26"/>
        <v>9308.2000000000062</v>
      </c>
      <c r="V42" s="44">
        <f t="shared" si="26"/>
        <v>2890</v>
      </c>
      <c r="W42" s="44">
        <f t="shared" si="26"/>
        <v>3797.6599999999994</v>
      </c>
      <c r="X42" s="50">
        <f t="shared" si="26"/>
        <v>9668</v>
      </c>
      <c r="Y42" s="47">
        <f t="shared" si="26"/>
        <v>13105.860000000006</v>
      </c>
      <c r="Z42" s="49">
        <v>5957</v>
      </c>
      <c r="AA42" s="50">
        <v>7144</v>
      </c>
      <c r="AB42" s="44" t="e">
        <f t="shared" ref="AB42:AC42" si="27">SUM(AB41:AB41)</f>
        <v>#REF!</v>
      </c>
      <c r="AC42" s="45" t="e">
        <f t="shared" si="27"/>
        <v>#REF!</v>
      </c>
      <c r="AD42" s="51">
        <f>V42/P42</f>
        <v>1</v>
      </c>
      <c r="AE42" s="52">
        <f t="shared" ref="AE42" si="28">W42/Q42</f>
        <v>1</v>
      </c>
      <c r="AF42" s="51">
        <f>AF41</f>
        <v>1</v>
      </c>
      <c r="AG42" s="52">
        <f>AG41</f>
        <v>1</v>
      </c>
      <c r="AH42" s="6"/>
      <c r="AI42" s="6"/>
      <c r="AJ42" s="6"/>
      <c r="AK42" s="6"/>
      <c r="AL42" s="6"/>
    </row>
    <row r="43" spans="1:38" s="7" customFormat="1" ht="51" customHeight="1" thickBot="1">
      <c r="A43" s="6"/>
      <c r="B43" s="23" t="s">
        <v>17</v>
      </c>
      <c r="C43" s="173" t="s">
        <v>7</v>
      </c>
      <c r="D43" s="174"/>
      <c r="E43" s="174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5"/>
      <c r="AH43" s="6"/>
      <c r="AI43" s="6"/>
      <c r="AJ43" s="6"/>
      <c r="AK43" s="6"/>
      <c r="AL43" s="6"/>
    </row>
    <row r="44" spans="1:38" s="9" customFormat="1" ht="51" customHeight="1" thickBot="1">
      <c r="A44" s="6"/>
      <c r="B44" s="39">
        <v>28</v>
      </c>
      <c r="C44" s="43" t="s">
        <v>48</v>
      </c>
      <c r="D44" s="40">
        <v>2</v>
      </c>
      <c r="E44" s="84">
        <v>1</v>
      </c>
      <c r="F44" s="77">
        <v>28</v>
      </c>
      <c r="G44" s="85">
        <v>44</v>
      </c>
      <c r="H44" s="85">
        <v>65</v>
      </c>
      <c r="I44" s="85">
        <v>93</v>
      </c>
      <c r="J44" s="85">
        <v>28</v>
      </c>
      <c r="K44" s="85">
        <v>44</v>
      </c>
      <c r="L44" s="85">
        <v>65</v>
      </c>
      <c r="M44" s="118">
        <v>93</v>
      </c>
      <c r="N44" s="113">
        <v>37</v>
      </c>
      <c r="O44" s="85">
        <v>49</v>
      </c>
      <c r="P44" s="79">
        <v>28</v>
      </c>
      <c r="Q44" s="80">
        <v>43.84</v>
      </c>
      <c r="R44" s="81">
        <f>P44+N44</f>
        <v>65</v>
      </c>
      <c r="S44" s="81">
        <f>Q44+O44</f>
        <v>92.84</v>
      </c>
      <c r="T44" s="82">
        <v>12</v>
      </c>
      <c r="U44" s="82">
        <v>6</v>
      </c>
      <c r="V44" s="79">
        <v>6</v>
      </c>
      <c r="W44" s="80">
        <v>3</v>
      </c>
      <c r="X44" s="81">
        <f t="shared" si="5"/>
        <v>18</v>
      </c>
      <c r="Y44" s="81">
        <f t="shared" si="6"/>
        <v>9</v>
      </c>
      <c r="Z44" s="86">
        <v>10</v>
      </c>
      <c r="AA44" s="78">
        <v>5</v>
      </c>
      <c r="AB44" s="82" t="e">
        <f>#REF!+#REF!+V44</f>
        <v>#REF!</v>
      </c>
      <c r="AC44" s="87" t="e">
        <f>#REF!+#REF!+W44</f>
        <v>#REF!</v>
      </c>
      <c r="AD44" s="88">
        <f>J44/F44</f>
        <v>1</v>
      </c>
      <c r="AE44" s="88">
        <f t="shared" ref="AE44:AG44" si="29">K44/G44</f>
        <v>1</v>
      </c>
      <c r="AF44" s="88">
        <f t="shared" si="29"/>
        <v>1</v>
      </c>
      <c r="AG44" s="238">
        <f t="shared" si="29"/>
        <v>1</v>
      </c>
      <c r="AH44" s="6"/>
      <c r="AI44" s="6"/>
      <c r="AJ44" s="6"/>
      <c r="AK44" s="6"/>
      <c r="AL44" s="6"/>
    </row>
    <row r="45" spans="1:38" s="7" customFormat="1" ht="51" customHeight="1" thickBot="1">
      <c r="A45" s="6"/>
      <c r="B45" s="60"/>
      <c r="C45" s="43" t="s">
        <v>5</v>
      </c>
      <c r="D45" s="83">
        <f t="shared" ref="D45:AC45" si="30">SUM(D44:D44)</f>
        <v>2</v>
      </c>
      <c r="E45" s="45">
        <f t="shared" si="30"/>
        <v>1</v>
      </c>
      <c r="F45" s="83">
        <f>F44</f>
        <v>28</v>
      </c>
      <c r="G45" s="83">
        <f t="shared" ref="G45:M45" si="31">G44</f>
        <v>44</v>
      </c>
      <c r="H45" s="83">
        <f t="shared" si="31"/>
        <v>65</v>
      </c>
      <c r="I45" s="83">
        <f t="shared" si="31"/>
        <v>93</v>
      </c>
      <c r="J45" s="83">
        <f t="shared" si="31"/>
        <v>28</v>
      </c>
      <c r="K45" s="83">
        <f t="shared" si="31"/>
        <v>44</v>
      </c>
      <c r="L45" s="83">
        <f t="shared" si="31"/>
        <v>65</v>
      </c>
      <c r="M45" s="48">
        <f t="shared" si="31"/>
        <v>93</v>
      </c>
      <c r="N45" s="49">
        <f>N44</f>
        <v>37</v>
      </c>
      <c r="O45" s="83">
        <f t="shared" ref="O45:W45" si="32">O44</f>
        <v>49</v>
      </c>
      <c r="P45" s="83">
        <f t="shared" si="32"/>
        <v>28</v>
      </c>
      <c r="Q45" s="83">
        <f t="shared" si="32"/>
        <v>43.84</v>
      </c>
      <c r="R45" s="83">
        <f t="shared" si="32"/>
        <v>65</v>
      </c>
      <c r="S45" s="83">
        <f t="shared" si="32"/>
        <v>92.84</v>
      </c>
      <c r="T45" s="83">
        <f t="shared" si="32"/>
        <v>12</v>
      </c>
      <c r="U45" s="83">
        <f t="shared" si="32"/>
        <v>6</v>
      </c>
      <c r="V45" s="83">
        <f t="shared" si="32"/>
        <v>6</v>
      </c>
      <c r="W45" s="83">
        <f t="shared" si="32"/>
        <v>3</v>
      </c>
      <c r="X45" s="46">
        <f t="shared" si="5"/>
        <v>18</v>
      </c>
      <c r="Y45" s="46">
        <f t="shared" si="6"/>
        <v>9</v>
      </c>
      <c r="Z45" s="49">
        <v>10</v>
      </c>
      <c r="AA45" s="50">
        <v>5</v>
      </c>
      <c r="AB45" s="44" t="e">
        <f t="shared" si="30"/>
        <v>#REF!</v>
      </c>
      <c r="AC45" s="45" t="e">
        <f t="shared" si="30"/>
        <v>#REF!</v>
      </c>
      <c r="AD45" s="51">
        <f>AD44</f>
        <v>1</v>
      </c>
      <c r="AE45" s="51">
        <f t="shared" ref="AE45:AG45" si="33">AE44</f>
        <v>1</v>
      </c>
      <c r="AF45" s="51">
        <f t="shared" si="33"/>
        <v>1</v>
      </c>
      <c r="AG45" s="52">
        <f t="shared" si="33"/>
        <v>1</v>
      </c>
      <c r="AH45" s="6"/>
      <c r="AI45" s="6"/>
      <c r="AJ45" s="6"/>
      <c r="AK45" s="6"/>
      <c r="AL45" s="6"/>
    </row>
    <row r="46" spans="1:38" s="7" customFormat="1" ht="70.8" customHeight="1" thickBot="1">
      <c r="A46" s="6"/>
      <c r="B46" s="89"/>
      <c r="C46" s="176" t="s">
        <v>8</v>
      </c>
      <c r="D46" s="177"/>
      <c r="E46" s="177"/>
      <c r="F46" s="178"/>
      <c r="G46" s="178"/>
      <c r="H46" s="178"/>
      <c r="I46" s="178"/>
      <c r="J46" s="178"/>
      <c r="K46" s="178"/>
      <c r="L46" s="178"/>
      <c r="M46" s="178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9"/>
      <c r="AH46" s="6"/>
      <c r="AI46" s="6"/>
      <c r="AJ46" s="6"/>
      <c r="AK46" s="6"/>
      <c r="AL46" s="6"/>
    </row>
    <row r="47" spans="1:38" s="7" customFormat="1" ht="51" customHeight="1" thickBot="1">
      <c r="A47" s="6"/>
      <c r="B47" s="60"/>
      <c r="C47" s="90" t="s">
        <v>9</v>
      </c>
      <c r="D47" s="91">
        <f t="shared" ref="D47:AC47" si="34">SUM(D22+D39)</f>
        <v>77662</v>
      </c>
      <c r="E47" s="92">
        <f t="shared" si="34"/>
        <v>66149</v>
      </c>
      <c r="F47" s="122">
        <f>F39+F22</f>
        <v>30477.25</v>
      </c>
      <c r="G47" s="122">
        <f t="shared" ref="G47:M47" si="35">G39+G22</f>
        <v>75032.222686626759</v>
      </c>
      <c r="H47" s="122">
        <f t="shared" si="35"/>
        <v>70850.75</v>
      </c>
      <c r="I47" s="122">
        <f t="shared" si="35"/>
        <v>169521.28593312739</v>
      </c>
      <c r="J47" s="122">
        <f t="shared" si="35"/>
        <v>29811</v>
      </c>
      <c r="K47" s="122">
        <f t="shared" si="35"/>
        <v>64224.767344226748</v>
      </c>
      <c r="L47" s="122">
        <f t="shared" si="35"/>
        <v>69625</v>
      </c>
      <c r="M47" s="122">
        <f t="shared" si="35"/>
        <v>151821.07528002735</v>
      </c>
      <c r="N47" s="119">
        <f>N39+N22</f>
        <v>20608.25</v>
      </c>
      <c r="O47" s="93">
        <f>O39+O22</f>
        <v>50219.69824780061</v>
      </c>
      <c r="P47" s="94">
        <f t="shared" ref="P47:U47" si="36">SUM(P22+P39)</f>
        <v>19765.25</v>
      </c>
      <c r="Q47" s="95">
        <f t="shared" si="36"/>
        <v>44269.364998700003</v>
      </c>
      <c r="R47" s="96">
        <f t="shared" si="36"/>
        <v>40373.5</v>
      </c>
      <c r="S47" s="96">
        <f t="shared" si="36"/>
        <v>94489.06324650062</v>
      </c>
      <c r="T47" s="96">
        <f t="shared" si="36"/>
        <v>20284</v>
      </c>
      <c r="U47" s="96">
        <f t="shared" si="36"/>
        <v>45564.657617100616</v>
      </c>
      <c r="V47" s="94">
        <f>V39+V22</f>
        <v>19530</v>
      </c>
      <c r="W47" s="95">
        <f>W39+W22</f>
        <v>42031.650318699991</v>
      </c>
      <c r="X47" s="59">
        <f t="shared" si="5"/>
        <v>39814</v>
      </c>
      <c r="Y47" s="59">
        <f t="shared" si="6"/>
        <v>87596.307935800607</v>
      </c>
      <c r="Z47" s="97">
        <v>192380</v>
      </c>
      <c r="AA47" s="98">
        <v>210855</v>
      </c>
      <c r="AB47" s="99" t="e">
        <f t="shared" si="34"/>
        <v>#REF!</v>
      </c>
      <c r="AC47" s="92" t="e">
        <f t="shared" si="34"/>
        <v>#REF!</v>
      </c>
      <c r="AD47" s="100">
        <f>J47/F47</f>
        <v>0.9781394318713138</v>
      </c>
      <c r="AE47" s="100">
        <f t="shared" ref="AE47:AG49" si="37">K47/G47</f>
        <v>0.85596247911330692</v>
      </c>
      <c r="AF47" s="100">
        <f t="shared" si="37"/>
        <v>0.98269954799349335</v>
      </c>
      <c r="AG47" s="239">
        <f t="shared" si="37"/>
        <v>0.89558709069678477</v>
      </c>
      <c r="AH47" s="6"/>
      <c r="AI47" s="6"/>
      <c r="AJ47" s="6"/>
      <c r="AK47" s="6"/>
      <c r="AL47" s="6"/>
    </row>
    <row r="48" spans="1:38" s="7" customFormat="1" ht="51" customHeight="1" thickBot="1">
      <c r="A48" s="6"/>
      <c r="B48" s="60"/>
      <c r="C48" s="43" t="s">
        <v>10</v>
      </c>
      <c r="D48" s="83">
        <f t="shared" ref="D48:AC48" si="38">SUM(D42)</f>
        <v>1026</v>
      </c>
      <c r="E48" s="45">
        <f t="shared" si="38"/>
        <v>1245</v>
      </c>
      <c r="F48" s="123">
        <f>F42</f>
        <v>4315</v>
      </c>
      <c r="G48" s="123">
        <f t="shared" ref="G48:M48" si="39">G42</f>
        <v>6316.320000000037</v>
      </c>
      <c r="H48" s="123">
        <f t="shared" si="39"/>
        <v>11093</v>
      </c>
      <c r="I48" s="123">
        <f t="shared" si="39"/>
        <v>15624.32</v>
      </c>
      <c r="J48" s="123">
        <f t="shared" si="39"/>
        <v>4315</v>
      </c>
      <c r="K48" s="123">
        <f t="shared" si="39"/>
        <v>6316.320000000037</v>
      </c>
      <c r="L48" s="123">
        <f t="shared" si="39"/>
        <v>11093</v>
      </c>
      <c r="M48" s="123">
        <f t="shared" si="39"/>
        <v>15624.32</v>
      </c>
      <c r="N48" s="120">
        <f>N41</f>
        <v>6778</v>
      </c>
      <c r="O48" s="37">
        <f t="shared" ref="O48:U48" si="40">O41</f>
        <v>9308.2000000000062</v>
      </c>
      <c r="P48" s="37">
        <f t="shared" si="40"/>
        <v>2890</v>
      </c>
      <c r="Q48" s="37">
        <f t="shared" si="40"/>
        <v>3797.6599999999994</v>
      </c>
      <c r="R48" s="37">
        <f t="shared" si="40"/>
        <v>9668</v>
      </c>
      <c r="S48" s="37">
        <f t="shared" si="40"/>
        <v>13105.860000000006</v>
      </c>
      <c r="T48" s="37">
        <f t="shared" si="40"/>
        <v>6778</v>
      </c>
      <c r="U48" s="37">
        <f t="shared" si="40"/>
        <v>9308.2000000000062</v>
      </c>
      <c r="V48" s="47">
        <f t="shared" ref="V48:W48" si="41">SUM(V42)</f>
        <v>2890</v>
      </c>
      <c r="W48" s="48">
        <f t="shared" si="41"/>
        <v>3797.6599999999994</v>
      </c>
      <c r="X48" s="38">
        <f t="shared" si="5"/>
        <v>9668</v>
      </c>
      <c r="Y48" s="38">
        <f t="shared" si="6"/>
        <v>13105.860000000006</v>
      </c>
      <c r="Z48" s="49">
        <v>5957</v>
      </c>
      <c r="AA48" s="50">
        <v>7144</v>
      </c>
      <c r="AB48" s="44" t="e">
        <f t="shared" si="38"/>
        <v>#REF!</v>
      </c>
      <c r="AC48" s="45" t="e">
        <f t="shared" si="38"/>
        <v>#REF!</v>
      </c>
      <c r="AD48" s="100">
        <f t="shared" ref="AD48:AD49" si="42">J48/F48</f>
        <v>1</v>
      </c>
      <c r="AE48" s="100">
        <f t="shared" si="37"/>
        <v>1</v>
      </c>
      <c r="AF48" s="100">
        <f t="shared" si="37"/>
        <v>1</v>
      </c>
      <c r="AG48" s="239">
        <f t="shared" si="37"/>
        <v>1</v>
      </c>
      <c r="AH48" s="6"/>
      <c r="AI48" s="6"/>
      <c r="AJ48" s="6"/>
      <c r="AK48" s="6"/>
      <c r="AL48" s="6"/>
    </row>
    <row r="49" spans="1:38" s="7" customFormat="1" ht="51" customHeight="1" thickBot="1">
      <c r="A49" s="6"/>
      <c r="B49" s="101"/>
      <c r="C49" s="102" t="s">
        <v>11</v>
      </c>
      <c r="D49" s="103">
        <f t="shared" ref="D49:E49" si="43">SUM(D47:D48)</f>
        <v>78688</v>
      </c>
      <c r="E49" s="87">
        <f t="shared" si="43"/>
        <v>67394</v>
      </c>
      <c r="F49" s="117">
        <f>F48+F47</f>
        <v>34792.25</v>
      </c>
      <c r="G49" s="117">
        <f t="shared" ref="G49:M49" si="44">G48+G47</f>
        <v>81348.542686626795</v>
      </c>
      <c r="H49" s="117">
        <f t="shared" si="44"/>
        <v>81943.75</v>
      </c>
      <c r="I49" s="117">
        <f t="shared" si="44"/>
        <v>185145.6059331274</v>
      </c>
      <c r="J49" s="117">
        <f t="shared" si="44"/>
        <v>34126</v>
      </c>
      <c r="K49" s="117">
        <f t="shared" si="44"/>
        <v>70541.087344226791</v>
      </c>
      <c r="L49" s="117">
        <f t="shared" si="44"/>
        <v>80718</v>
      </c>
      <c r="M49" s="117">
        <f t="shared" si="44"/>
        <v>167445.39528002735</v>
      </c>
      <c r="N49" s="121">
        <f>N48+N47</f>
        <v>27386.25</v>
      </c>
      <c r="O49" s="41">
        <f t="shared" ref="O49:U49" si="45">O48+O47</f>
        <v>59527.898247800615</v>
      </c>
      <c r="P49" s="41">
        <f t="shared" si="45"/>
        <v>22655.25</v>
      </c>
      <c r="Q49" s="41">
        <f t="shared" si="45"/>
        <v>48067.024998699999</v>
      </c>
      <c r="R49" s="41">
        <f t="shared" si="45"/>
        <v>50041.5</v>
      </c>
      <c r="S49" s="41">
        <f t="shared" si="45"/>
        <v>107594.92324650062</v>
      </c>
      <c r="T49" s="41">
        <f t="shared" si="45"/>
        <v>27062</v>
      </c>
      <c r="U49" s="41">
        <f t="shared" si="45"/>
        <v>54872.857617100621</v>
      </c>
      <c r="V49" s="79">
        <f t="shared" ref="V49:W49" si="46">V48+V47</f>
        <v>22420</v>
      </c>
      <c r="W49" s="80">
        <f t="shared" si="46"/>
        <v>45829.310318699987</v>
      </c>
      <c r="X49" s="42">
        <f t="shared" si="5"/>
        <v>49482</v>
      </c>
      <c r="Y49" s="42">
        <f t="shared" si="6"/>
        <v>100702.16793580061</v>
      </c>
      <c r="Z49" s="86">
        <v>198337</v>
      </c>
      <c r="AA49" s="78">
        <v>217999</v>
      </c>
      <c r="AB49" s="82" t="e">
        <f t="shared" ref="AB49:AC49" si="47">SUM(AB47:AB48)</f>
        <v>#REF!</v>
      </c>
      <c r="AC49" s="87" t="e">
        <f t="shared" si="47"/>
        <v>#REF!</v>
      </c>
      <c r="AD49" s="100">
        <f t="shared" si="42"/>
        <v>0.9808506204686388</v>
      </c>
      <c r="AE49" s="100">
        <f t="shared" si="37"/>
        <v>0.86714629438375068</v>
      </c>
      <c r="AF49" s="100">
        <f t="shared" si="37"/>
        <v>0.98504156814888266</v>
      </c>
      <c r="AG49" s="239">
        <f t="shared" si="37"/>
        <v>0.90439842974456996</v>
      </c>
      <c r="AH49" s="6"/>
      <c r="AI49" s="6"/>
      <c r="AJ49" s="6"/>
      <c r="AK49" s="6"/>
      <c r="AL49" s="6"/>
    </row>
    <row r="50" spans="1:38" s="7" customFormat="1" ht="51" customHeight="1" thickBot="1">
      <c r="A50" s="6"/>
      <c r="B50" s="89"/>
      <c r="C50" s="180" t="s">
        <v>13</v>
      </c>
      <c r="D50" s="181"/>
      <c r="E50" s="181"/>
      <c r="F50" s="182"/>
      <c r="G50" s="182"/>
      <c r="H50" s="182"/>
      <c r="I50" s="182"/>
      <c r="J50" s="182"/>
      <c r="K50" s="182"/>
      <c r="L50" s="182"/>
      <c r="M50" s="182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3"/>
      <c r="AH50" s="6"/>
      <c r="AI50" s="6"/>
      <c r="AJ50" s="6"/>
      <c r="AK50" s="6"/>
      <c r="AL50" s="6"/>
    </row>
    <row r="51" spans="1:38" s="7" customFormat="1" ht="51" customHeight="1" thickBot="1">
      <c r="A51" s="6"/>
      <c r="B51" s="60"/>
      <c r="C51" s="43" t="s">
        <v>12</v>
      </c>
      <c r="D51" s="83">
        <f t="shared" ref="D51:AA51" si="48">SUM(D45+D49)</f>
        <v>78690</v>
      </c>
      <c r="E51" s="45">
        <f t="shared" si="48"/>
        <v>67395</v>
      </c>
      <c r="F51" s="45">
        <f>F49+F45</f>
        <v>34820.25</v>
      </c>
      <c r="G51" s="45">
        <f t="shared" ref="G51:L51" si="49">G49+G45</f>
        <v>81392.542686626795</v>
      </c>
      <c r="H51" s="45">
        <f t="shared" si="49"/>
        <v>82008.75</v>
      </c>
      <c r="I51" s="45">
        <f t="shared" si="49"/>
        <v>185238.6059331274</v>
      </c>
      <c r="J51" s="45">
        <f t="shared" si="49"/>
        <v>34154</v>
      </c>
      <c r="K51" s="45">
        <f t="shared" si="49"/>
        <v>70585.087344226791</v>
      </c>
      <c r="L51" s="45">
        <f t="shared" si="49"/>
        <v>80783</v>
      </c>
      <c r="M51" s="45">
        <f>M49+M45</f>
        <v>167538.39528002735</v>
      </c>
      <c r="N51" s="44">
        <f>N49+N45</f>
        <v>27423.25</v>
      </c>
      <c r="O51" s="44">
        <f t="shared" ref="O51:W51" si="50">O49+O45</f>
        <v>59576.898247800615</v>
      </c>
      <c r="P51" s="44">
        <f t="shared" si="50"/>
        <v>22683.25</v>
      </c>
      <c r="Q51" s="44">
        <f t="shared" si="50"/>
        <v>48110.864998699995</v>
      </c>
      <c r="R51" s="44">
        <f t="shared" si="50"/>
        <v>50106.5</v>
      </c>
      <c r="S51" s="44">
        <f t="shared" si="50"/>
        <v>107687.76324650062</v>
      </c>
      <c r="T51" s="44">
        <f t="shared" si="50"/>
        <v>27074</v>
      </c>
      <c r="U51" s="44">
        <f t="shared" si="50"/>
        <v>54878.857617100621</v>
      </c>
      <c r="V51" s="44">
        <f t="shared" si="50"/>
        <v>22426</v>
      </c>
      <c r="W51" s="44">
        <f t="shared" si="50"/>
        <v>45832.310318699987</v>
      </c>
      <c r="X51" s="46">
        <f t="shared" si="5"/>
        <v>49500</v>
      </c>
      <c r="Y51" s="46">
        <f t="shared" si="6"/>
        <v>100711.16793580061</v>
      </c>
      <c r="Z51" s="49">
        <f t="shared" si="48"/>
        <v>198347</v>
      </c>
      <c r="AA51" s="50">
        <f t="shared" si="48"/>
        <v>218004</v>
      </c>
      <c r="AB51" s="44" t="e">
        <f t="shared" ref="AB51:AC51" si="51">SUM(AB45+AB49)</f>
        <v>#REF!</v>
      </c>
      <c r="AC51" s="45" t="e">
        <f t="shared" si="51"/>
        <v>#REF!</v>
      </c>
      <c r="AD51" s="51">
        <f>J51/F51</f>
        <v>0.98086601905500392</v>
      </c>
      <c r="AE51" s="51">
        <f t="shared" ref="AE51:AG51" si="52">K51/G51</f>
        <v>0.86721811377720082</v>
      </c>
      <c r="AF51" s="51">
        <f t="shared" si="52"/>
        <v>0.98505342417729813</v>
      </c>
      <c r="AG51" s="52">
        <f t="shared" si="52"/>
        <v>0.90444642700728395</v>
      </c>
      <c r="AH51" s="6"/>
      <c r="AI51" s="6"/>
      <c r="AJ51" s="6"/>
      <c r="AK51" s="6"/>
      <c r="AL51" s="6"/>
    </row>
    <row r="52" spans="1:38" s="3" customFormat="1" ht="39.75" customHeight="1">
      <c r="B52" s="104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5"/>
      <c r="AA52" s="105"/>
      <c r="AB52" s="105"/>
      <c r="AC52" s="105"/>
      <c r="AD52" s="105"/>
      <c r="AE52" s="107" t="s">
        <v>49</v>
      </c>
      <c r="AF52" s="105"/>
      <c r="AG52" s="105"/>
    </row>
    <row r="53" spans="1:38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4"/>
      <c r="AA53" s="14"/>
      <c r="AB53" s="14"/>
      <c r="AC53" s="14"/>
      <c r="AD53" s="14"/>
      <c r="AE53" s="14"/>
      <c r="AF53" s="14"/>
      <c r="AG53" s="14"/>
    </row>
  </sheetData>
  <mergeCells count="56">
    <mergeCell ref="B3:AG3"/>
    <mergeCell ref="C4:C8"/>
    <mergeCell ref="AF4:AG6"/>
    <mergeCell ref="D6:E6"/>
    <mergeCell ref="T7:T8"/>
    <mergeCell ref="U7:U8"/>
    <mergeCell ref="AD4:AE6"/>
    <mergeCell ref="W7:W8"/>
    <mergeCell ref="AE7:AE8"/>
    <mergeCell ref="T4:AC5"/>
    <mergeCell ref="AB6:AC6"/>
    <mergeCell ref="AB7:AB8"/>
    <mergeCell ref="AC7:AC8"/>
    <mergeCell ref="P6:Q6"/>
    <mergeCell ref="X7:X8"/>
    <mergeCell ref="Y7:Y8"/>
    <mergeCell ref="AD1:AG1"/>
    <mergeCell ref="B2:AG2"/>
    <mergeCell ref="AF7:AF8"/>
    <mergeCell ref="B4:B8"/>
    <mergeCell ref="AG7:AG8"/>
    <mergeCell ref="AD7:AD8"/>
    <mergeCell ref="Z6:AA6"/>
    <mergeCell ref="Z7:Z8"/>
    <mergeCell ref="AA7:AA8"/>
    <mergeCell ref="D4:S5"/>
    <mergeCell ref="V6:W6"/>
    <mergeCell ref="V7:V8"/>
    <mergeCell ref="N6:O6"/>
    <mergeCell ref="N7:N8"/>
    <mergeCell ref="O7:O8"/>
    <mergeCell ref="T6:U6"/>
    <mergeCell ref="X6:Y6"/>
    <mergeCell ref="C40:AG40"/>
    <mergeCell ref="C43:AG43"/>
    <mergeCell ref="C46:AG46"/>
    <mergeCell ref="C50:AG50"/>
    <mergeCell ref="D7:D8"/>
    <mergeCell ref="E7:E8"/>
    <mergeCell ref="R7:R8"/>
    <mergeCell ref="Q7:Q8"/>
    <mergeCell ref="R6:S6"/>
    <mergeCell ref="S7:S8"/>
    <mergeCell ref="P7:P8"/>
    <mergeCell ref="F6:G6"/>
    <mergeCell ref="H6:I6"/>
    <mergeCell ref="J6:K6"/>
    <mergeCell ref="L6:M6"/>
    <mergeCell ref="K7:K8"/>
    <mergeCell ref="L7:L8"/>
    <mergeCell ref="M7:M8"/>
    <mergeCell ref="F7:F8"/>
    <mergeCell ref="G7:G8"/>
    <mergeCell ref="H7:H8"/>
    <mergeCell ref="I7:I8"/>
    <mergeCell ref="J7:J8"/>
  </mergeCells>
  <phoneticPr fontId="4" type="noConversion"/>
  <pageMargins left="0.41" right="0" top="0.91" bottom="0.25" header="0.46" footer="0.17"/>
  <pageSetup scale="1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</vt:lpstr>
      <vt:lpstr>sheet!OLE_LINK3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SLPC</cp:lastModifiedBy>
  <cp:lastPrinted>2022-02-17T06:36:37Z</cp:lastPrinted>
  <dcterms:created xsi:type="dcterms:W3CDTF">1996-10-14T23:33:28Z</dcterms:created>
  <dcterms:modified xsi:type="dcterms:W3CDTF">2022-02-17T06:40:03Z</dcterms:modified>
</cp:coreProperties>
</file>