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8 MEETING\final 158 annex\"/>
    </mc:Choice>
  </mc:AlternateContent>
  <bookViews>
    <workbookView xWindow="-108" yWindow="-108" windowWidth="23268" windowHeight="12576"/>
  </bookViews>
  <sheets>
    <sheet name="sheet" sheetId="2" r:id="rId1"/>
  </sheets>
  <definedNames>
    <definedName name="OLE_LINK3" localSheetId="0">sheet!$W$52</definedName>
    <definedName name="_xlnm.Print_Area" localSheetId="0">sheet!$A$1:$Y$52</definedName>
  </definedNames>
  <calcPr calcId="162913"/>
</workbook>
</file>

<file path=xl/calcChain.xml><?xml version="1.0" encoding="utf-8"?>
<calcChain xmlns="http://schemas.openxmlformats.org/spreadsheetml/2006/main">
  <c r="G51" i="2" l="1"/>
  <c r="H51" i="2"/>
  <c r="I51" i="2"/>
  <c r="J51" i="2"/>
  <c r="K51" i="2"/>
  <c r="L51" i="2"/>
  <c r="M51" i="2"/>
  <c r="N51" i="2"/>
  <c r="O51" i="2"/>
  <c r="F51" i="2"/>
  <c r="G49" i="2"/>
  <c r="H49" i="2"/>
  <c r="I49" i="2"/>
  <c r="J49" i="2"/>
  <c r="K49" i="2"/>
  <c r="L49" i="2"/>
  <c r="M49" i="2"/>
  <c r="F49" i="2"/>
  <c r="G48" i="2"/>
  <c r="H48" i="2"/>
  <c r="I48" i="2"/>
  <c r="J48" i="2"/>
  <c r="K48" i="2"/>
  <c r="L48" i="2"/>
  <c r="M48" i="2"/>
  <c r="F48" i="2"/>
  <c r="M47" i="2"/>
  <c r="L47" i="2"/>
  <c r="G47" i="2"/>
  <c r="G45" i="2"/>
  <c r="H45" i="2"/>
  <c r="I45" i="2"/>
  <c r="L45" i="2"/>
  <c r="M45" i="2"/>
  <c r="N45" i="2"/>
  <c r="O45" i="2"/>
  <c r="F45" i="2"/>
  <c r="L42" i="2"/>
  <c r="M42" i="2"/>
  <c r="N42" i="2"/>
  <c r="O42" i="2"/>
  <c r="M22" i="2" l="1"/>
  <c r="L22" i="2"/>
  <c r="G22" i="2"/>
  <c r="H22" i="2"/>
  <c r="I22" i="2"/>
  <c r="F22" i="2"/>
  <c r="M39" i="2"/>
  <c r="L39" i="2"/>
  <c r="G39" i="2"/>
  <c r="H39" i="2"/>
  <c r="I39" i="2"/>
  <c r="F39" i="2"/>
  <c r="F47" i="2" s="1"/>
  <c r="G42" i="2" l="1"/>
  <c r="H42" i="2"/>
  <c r="I42" i="2"/>
  <c r="K42" i="2"/>
  <c r="F42" i="2"/>
  <c r="P11" i="2"/>
  <c r="Q11" i="2"/>
  <c r="P12" i="2"/>
  <c r="Q12" i="2"/>
  <c r="P13" i="2"/>
  <c r="Q13" i="2"/>
  <c r="P14" i="2"/>
  <c r="Q14" i="2"/>
  <c r="P15" i="2"/>
  <c r="Q15" i="2"/>
  <c r="P16" i="2"/>
  <c r="Q16" i="2"/>
  <c r="P17" i="2"/>
  <c r="Q17" i="2"/>
  <c r="P18" i="2"/>
  <c r="Q18" i="2"/>
  <c r="P19" i="2"/>
  <c r="Q19" i="2"/>
  <c r="P20" i="2"/>
  <c r="Q20" i="2"/>
  <c r="P21" i="2"/>
  <c r="Q21" i="2"/>
  <c r="P24" i="2"/>
  <c r="Q24" i="2"/>
  <c r="P25" i="2"/>
  <c r="Q25" i="2"/>
  <c r="P26" i="2"/>
  <c r="Q26" i="2"/>
  <c r="P27" i="2"/>
  <c r="Q27" i="2"/>
  <c r="P28" i="2"/>
  <c r="Q28" i="2"/>
  <c r="P29" i="2"/>
  <c r="Q29" i="2"/>
  <c r="P30" i="2"/>
  <c r="Q30" i="2"/>
  <c r="P31" i="2"/>
  <c r="Q31" i="2"/>
  <c r="P32" i="2"/>
  <c r="Q32" i="2"/>
  <c r="P33" i="2"/>
  <c r="Q33" i="2"/>
  <c r="P34" i="2"/>
  <c r="Q34" i="2"/>
  <c r="P35" i="2"/>
  <c r="Q35" i="2"/>
  <c r="P36" i="2"/>
  <c r="Q36" i="2"/>
  <c r="P37" i="2"/>
  <c r="Q37" i="2"/>
  <c r="P38" i="2"/>
  <c r="Q38" i="2"/>
  <c r="P41" i="2"/>
  <c r="P42" i="2" s="1"/>
  <c r="Q41" i="2"/>
  <c r="Q42" i="2" s="1"/>
  <c r="P44" i="2"/>
  <c r="Q44" i="2"/>
  <c r="P45" i="2"/>
  <c r="Q45" i="2"/>
  <c r="Q10" i="2"/>
  <c r="P10" i="2"/>
  <c r="K44" i="2"/>
  <c r="K45" i="2" s="1"/>
  <c r="J44" i="2"/>
  <c r="J45" i="2" s="1"/>
  <c r="K41" i="2"/>
  <c r="J41" i="2"/>
  <c r="J42" i="2" s="1"/>
  <c r="J25" i="2"/>
  <c r="K25" i="2"/>
  <c r="J26" i="2"/>
  <c r="K26" i="2"/>
  <c r="J27" i="2"/>
  <c r="K27" i="2"/>
  <c r="J28" i="2"/>
  <c r="K28" i="2"/>
  <c r="J29" i="2"/>
  <c r="K2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8" i="2"/>
  <c r="K38" i="2"/>
  <c r="K24" i="2"/>
  <c r="J24" i="2"/>
  <c r="K10" i="2"/>
  <c r="K11" i="2"/>
  <c r="K12" i="2"/>
  <c r="K13" i="2"/>
  <c r="K14" i="2"/>
  <c r="K15" i="2"/>
  <c r="K16" i="2"/>
  <c r="K17" i="2"/>
  <c r="K18" i="2"/>
  <c r="K19" i="2"/>
  <c r="K20" i="2"/>
  <c r="K21" i="2"/>
  <c r="J11" i="2"/>
  <c r="J12" i="2"/>
  <c r="J13" i="2"/>
  <c r="J14" i="2"/>
  <c r="J15" i="2"/>
  <c r="J16" i="2"/>
  <c r="J17" i="2"/>
  <c r="J18" i="2"/>
  <c r="J19" i="2"/>
  <c r="J20" i="2"/>
  <c r="J21" i="2"/>
  <c r="J10" i="2"/>
  <c r="K39" i="2" l="1"/>
  <c r="J22" i="2"/>
  <c r="J39" i="2"/>
  <c r="K22" i="2"/>
  <c r="W35" i="2"/>
  <c r="X35" i="2"/>
  <c r="Y35" i="2"/>
  <c r="V35" i="2"/>
  <c r="K47" i="2" l="1"/>
  <c r="J47" i="2"/>
  <c r="N39" i="2"/>
  <c r="P39" i="2" s="1"/>
  <c r="O39" i="2"/>
  <c r="Q39" i="2" s="1"/>
  <c r="R39" i="2"/>
  <c r="S39" i="2"/>
  <c r="N22" i="2"/>
  <c r="P22" i="2" s="1"/>
  <c r="O22" i="2"/>
  <c r="Q22" i="2" s="1"/>
  <c r="O47" i="2" l="1"/>
  <c r="Q47" i="2" s="1"/>
  <c r="N47" i="2"/>
  <c r="P47" i="2" s="1"/>
  <c r="I47" i="2"/>
  <c r="W25" i="2" l="1"/>
  <c r="V25" i="2"/>
  <c r="X11" i="2" l="1"/>
  <c r="X12" i="2"/>
  <c r="X13" i="2"/>
  <c r="X14" i="2"/>
  <c r="X15" i="2"/>
  <c r="X16" i="2"/>
  <c r="X17" i="2"/>
  <c r="X19" i="2"/>
  <c r="X20" i="2"/>
  <c r="X21" i="2"/>
  <c r="X25" i="2"/>
  <c r="X26" i="2"/>
  <c r="X27" i="2"/>
  <c r="X41" i="2"/>
  <c r="X42" i="2" s="1"/>
  <c r="X44" i="2" l="1"/>
  <c r="X32" i="2"/>
  <c r="X28" i="2"/>
  <c r="X24" i="2"/>
  <c r="X18" i="2"/>
  <c r="Y11" i="2"/>
  <c r="Y12" i="2"/>
  <c r="Y13" i="2"/>
  <c r="Y14" i="2"/>
  <c r="Y15" i="2"/>
  <c r="Y16" i="2"/>
  <c r="Y17" i="2"/>
  <c r="Y18" i="2"/>
  <c r="Y19" i="2"/>
  <c r="Y20" i="2"/>
  <c r="Y21" i="2"/>
  <c r="Y24" i="2"/>
  <c r="Y25" i="2"/>
  <c r="Y26" i="2"/>
  <c r="Y27" i="2"/>
  <c r="Y28" i="2"/>
  <c r="Y32" i="2"/>
  <c r="Y41" i="2"/>
  <c r="Y42" i="2" s="1"/>
  <c r="Y44" i="2"/>
  <c r="Y10" i="2"/>
  <c r="X10" i="2"/>
  <c r="V16" i="2" l="1"/>
  <c r="W16" i="2"/>
  <c r="V17" i="2"/>
  <c r="W17" i="2"/>
  <c r="V18" i="2"/>
  <c r="W18" i="2"/>
  <c r="V19" i="2"/>
  <c r="W19" i="2"/>
  <c r="V20" i="2"/>
  <c r="W20" i="2"/>
  <c r="V21" i="2"/>
  <c r="W21" i="2"/>
  <c r="V26" i="2"/>
  <c r="W26" i="2"/>
  <c r="V27" i="2"/>
  <c r="W27" i="2"/>
  <c r="V28" i="2"/>
  <c r="W28" i="2"/>
  <c r="V32" i="2"/>
  <c r="W32" i="2"/>
  <c r="V41" i="2"/>
  <c r="W41" i="2"/>
  <c r="V44" i="2"/>
  <c r="W44" i="2"/>
  <c r="W15" i="2"/>
  <c r="W11" i="2"/>
  <c r="W12" i="2"/>
  <c r="W13" i="2"/>
  <c r="W14" i="2"/>
  <c r="V11" i="2"/>
  <c r="V12" i="2"/>
  <c r="V13" i="2"/>
  <c r="V14" i="2"/>
  <c r="V15" i="2"/>
  <c r="W10" i="2" l="1"/>
  <c r="V10" i="2"/>
  <c r="H47" i="2" l="1"/>
  <c r="X47" i="2" l="1"/>
  <c r="X22" i="2"/>
  <c r="X39" i="2"/>
  <c r="Y39" i="2"/>
  <c r="N48" i="2"/>
  <c r="U44" i="2"/>
  <c r="T44" i="2"/>
  <c r="U41" i="2"/>
  <c r="T41" i="2"/>
  <c r="T25" i="2"/>
  <c r="U25" i="2"/>
  <c r="T26" i="2"/>
  <c r="U26" i="2"/>
  <c r="T27" i="2"/>
  <c r="R51" i="2" s="1"/>
  <c r="U27" i="2"/>
  <c r="S51" i="2" s="1"/>
  <c r="T28" i="2"/>
  <c r="U28" i="2"/>
  <c r="T29" i="2"/>
  <c r="U29" i="2"/>
  <c r="T30" i="2"/>
  <c r="U30" i="2"/>
  <c r="T32" i="2"/>
  <c r="U32" i="2"/>
  <c r="T33" i="2"/>
  <c r="U33" i="2"/>
  <c r="T34" i="2"/>
  <c r="U34" i="2"/>
  <c r="T36" i="2"/>
  <c r="U36" i="2"/>
  <c r="T37" i="2"/>
  <c r="U37" i="2"/>
  <c r="T38" i="2"/>
  <c r="U38" i="2"/>
  <c r="U24" i="2"/>
  <c r="U39" i="2" s="1"/>
  <c r="T24" i="2"/>
  <c r="T39" i="2" s="1"/>
  <c r="T11" i="2"/>
  <c r="U11" i="2"/>
  <c r="T12" i="2"/>
  <c r="U12" i="2"/>
  <c r="T13" i="2"/>
  <c r="U13" i="2"/>
  <c r="T14" i="2"/>
  <c r="U14" i="2"/>
  <c r="T15" i="2"/>
  <c r="U15" i="2"/>
  <c r="T16" i="2"/>
  <c r="U16" i="2"/>
  <c r="T17" i="2"/>
  <c r="U17" i="2"/>
  <c r="T18" i="2"/>
  <c r="U18" i="2"/>
  <c r="T19" i="2"/>
  <c r="U19" i="2"/>
  <c r="T20" i="2"/>
  <c r="U20" i="2"/>
  <c r="U10" i="2"/>
  <c r="T10" i="2"/>
  <c r="N49" i="2" l="1"/>
  <c r="P49" i="2" s="1"/>
  <c r="X49" i="2" s="1"/>
  <c r="P48" i="2"/>
  <c r="X48" i="2" s="1"/>
  <c r="P51" i="2"/>
  <c r="O48" i="2"/>
  <c r="W42" i="2"/>
  <c r="Y45" i="2"/>
  <c r="W45" i="2"/>
  <c r="X45" i="2"/>
  <c r="V45" i="2"/>
  <c r="Y22" i="2"/>
  <c r="V42" i="2"/>
  <c r="V39" i="2"/>
  <c r="W39" i="2"/>
  <c r="W22" i="2"/>
  <c r="V22" i="2"/>
  <c r="X51" i="2" l="1"/>
  <c r="O49" i="2"/>
  <c r="Q48" i="2"/>
  <c r="Y48" i="2" s="1"/>
  <c r="Y47" i="2"/>
  <c r="W48" i="2"/>
  <c r="V48" i="2"/>
  <c r="V47" i="2"/>
  <c r="W47" i="2"/>
  <c r="U45" i="2"/>
  <c r="T45" i="2"/>
  <c r="Q49" i="2" l="1"/>
  <c r="Q51" i="2"/>
  <c r="W49" i="2"/>
  <c r="T42" i="2"/>
  <c r="T48" i="2" s="1"/>
  <c r="U42" i="2"/>
  <c r="U48" i="2" s="1"/>
  <c r="T22" i="2"/>
  <c r="U22" i="2"/>
  <c r="U47" i="2" l="1"/>
  <c r="U49" i="2" s="1"/>
  <c r="U51" i="2" s="1"/>
  <c r="T47" i="2"/>
  <c r="T49" i="2" s="1"/>
  <c r="T51" i="2" s="1"/>
  <c r="E22" i="2"/>
  <c r="D22" i="2"/>
  <c r="E45" i="2"/>
  <c r="D45" i="2"/>
  <c r="E42" i="2"/>
  <c r="D42" i="2"/>
  <c r="E39" i="2"/>
  <c r="D39" i="2"/>
  <c r="E48" i="2" l="1"/>
  <c r="D48" i="2"/>
  <c r="D47" i="2"/>
  <c r="E47" i="2"/>
  <c r="E49" i="2" l="1"/>
  <c r="D49" i="2"/>
  <c r="E51" i="2" l="1"/>
  <c r="D51" i="2"/>
  <c r="W51" i="2"/>
  <c r="V49" i="2"/>
  <c r="V51" i="2"/>
  <c r="Y49" i="2"/>
  <c r="Y51" i="2" l="1"/>
</calcChain>
</file>

<file path=xl/sharedStrings.xml><?xml version="1.0" encoding="utf-8"?>
<sst xmlns="http://schemas.openxmlformats.org/spreadsheetml/2006/main" count="84" uniqueCount="62">
  <si>
    <t>S. No.</t>
  </si>
  <si>
    <t>NAME OF BANKS</t>
  </si>
  <si>
    <t>NO.</t>
  </si>
  <si>
    <t>AMT.</t>
  </si>
  <si>
    <t>UCO BANK</t>
  </si>
  <si>
    <t>TOTAL</t>
  </si>
  <si>
    <t>REGIONAL RURAL BANKS</t>
  </si>
  <si>
    <t xml:space="preserve">COOPERATIVE BANKS </t>
  </si>
  <si>
    <t>SCHEDULED COMMERCIAL BANKS</t>
  </si>
  <si>
    <t>Comm.Bks (A+B)</t>
  </si>
  <si>
    <t>RRBs ( C)</t>
  </si>
  <si>
    <t>TOTAL (A+B+C)</t>
  </si>
  <si>
    <t>G. TOTAL (A+B+C+D)</t>
  </si>
  <si>
    <t>System</t>
  </si>
  <si>
    <t>A.</t>
  </si>
  <si>
    <t>B.</t>
  </si>
  <si>
    <t>C.</t>
  </si>
  <si>
    <t>D.</t>
  </si>
  <si>
    <t>PUBLIC SECTOR BANKS</t>
  </si>
  <si>
    <t>%AGE OF COLLATERAL FREE LOANS SANCTIONED DURING CURRENT QUARTER</t>
  </si>
  <si>
    <t>%AGE OF COLLATERAL FREE LOANS SANCTIONED DURING CURRENT YEAR</t>
  </si>
  <si>
    <t>TOTAL NEW MSE LOANS (UPTO 10 LACS) SANCTIONED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</si>
  <si>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</si>
  <si>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</si>
  <si>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</si>
  <si>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</si>
  <si>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</si>
  <si>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</si>
  <si>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</si>
  <si>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</si>
  <si>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PRIVATE SECTOR BANKS &amp; SMALL FINANCE BANKS</t>
  </si>
  <si>
    <t>PUNJAB &amp; SIND BANK</t>
  </si>
  <si>
    <t>BANK OF INDIA</t>
  </si>
  <si>
    <t>BANK OF MAHARASHTRA</t>
  </si>
  <si>
    <t>IDBI BANK</t>
  </si>
  <si>
    <t>J&amp;K BANK</t>
  </si>
  <si>
    <t>CAPITAL SMALL FINANCE BANK</t>
  </si>
  <si>
    <t>HDFC BANK</t>
  </si>
  <si>
    <t>ICICI BANK</t>
  </si>
  <si>
    <t>KOTAK MAHINDRA BANK</t>
  </si>
  <si>
    <t>AXIS BANK</t>
  </si>
  <si>
    <t>YES BANK</t>
  </si>
  <si>
    <t>INDUSIND BANK</t>
  </si>
  <si>
    <t>FEDERAL BANK</t>
  </si>
  <si>
    <t>BANDHAN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</si>
  <si>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</si>
  <si>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</si>
  <si>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</si>
  <si>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</si>
  <si>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</si>
  <si>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SLBC PUNJAB</t>
  </si>
  <si>
    <t>DURING THE Q.E. June 2020 (01.04.2020 - 30.06.2020</t>
  </si>
  <si>
    <t>UPTO THE PERIOD ENDED DEC. 2020</t>
  </si>
  <si>
    <t>UPTO THE PERIOD ENDED dec2020</t>
  </si>
  <si>
    <t>DURING THE Q.E. June 2021 (01.04.2021-30.06.2021)</t>
  </si>
  <si>
    <t>RBL Bank</t>
  </si>
  <si>
    <t xml:space="preserve"> OUT OF WHICH COLLATRAL FREE MSE SANCTIONED</t>
  </si>
  <si>
    <t>(Amount in lacs)</t>
  </si>
  <si>
    <t>DURING THE Q.E.SEP 2021 (01.07.2021-30.09.2021)</t>
  </si>
  <si>
    <t>UPTO THE PERIOD ENDED SEP 2021</t>
  </si>
  <si>
    <t>Annexure- 39</t>
  </si>
  <si>
    <t>BANKWISE POSITION OF NEW COLLATERAL FREE MSE LOANS UPTO RS. 10 LAC SANCTIONED UPTO THE PERIOD ENDED SEPTEMBER 2021 (2021-22)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</si>
</sst>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 * #,##0.00_ ;_ * \-#,##0.00_ ;_ * &quot;-&quot;??_ ;_ @_ 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20"/>
      <name val="Tahoma"/>
      <family val="2"/>
    </font>
    <font>
      <sz val="22"/>
      <name val="Tahoma"/>
      <family val="2"/>
    </font>
    <font>
      <sz val="27"/>
      <name val="Tahoma"/>
      <family val="2"/>
    </font>
    <font>
      <sz val="27"/>
      <color rgb="FFFF0000"/>
      <name val="Tahoma"/>
      <family val="2"/>
    </font>
    <font>
      <sz val="32"/>
      <name val="Tahoma"/>
      <family val="2"/>
    </font>
    <font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sz val="28"/>
      <name val="Tahoma"/>
      <family val="2"/>
    </font>
    <font>
      <sz val="10"/>
      <color theme="1"/>
      <name val="Calibri"/>
      <family val="2"/>
      <scheme val="minor"/>
    </font>
    <font>
      <b/>
      <sz val="2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36"/>
      <name val="Arial"/>
      <family val="2"/>
    </font>
    <font>
      <sz val="24"/>
      <name val="Tahoma"/>
      <family val="2"/>
    </font>
    <font>
      <sz val="24"/>
      <name val="Arial"/>
      <family val="2"/>
    </font>
    <font>
      <sz val="36"/>
      <name val="Arial"/>
      <family val="2"/>
    </font>
    <font>
      <b/>
      <sz val="3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3">
    <xf numFmtId="0" fontId="0" fillId="0" borderId="0"/>
    <xf numFmtId="9" fontId="3" fillId="0" borderId="0" applyFont="0" applyFill="0" applyBorder="0" applyAlignment="0" applyProtection="0"/>
    <xf numFmtId="0" fontId="11" fillId="0" borderId="0"/>
    <xf numFmtId="0" fontId="14" fillId="0" borderId="0"/>
    <xf numFmtId="0" fontId="13" fillId="0" borderId="0"/>
    <xf numFmtId="0" fontId="16" fillId="0" borderId="0" applyNumberFormat="0" applyBorder="0" applyProtection="0"/>
    <xf numFmtId="0" fontId="12" fillId="0" borderId="0"/>
    <xf numFmtId="0" fontId="15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2" fillId="0" borderId="0"/>
    <xf numFmtId="0" fontId="1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164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225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Fill="1"/>
    <xf numFmtId="0" fontId="7" fillId="0" borderId="0" xfId="0" applyFont="1"/>
    <xf numFmtId="0" fontId="7" fillId="0" borderId="0" xfId="0" applyFont="1" applyFill="1"/>
    <xf numFmtId="0" fontId="8" fillId="0" borderId="0" xfId="0" applyFont="1" applyFill="1"/>
    <xf numFmtId="0" fontId="8" fillId="0" borderId="0" xfId="0" applyFont="1"/>
    <xf numFmtId="0" fontId="10" fillId="0" borderId="0" xfId="0" applyFont="1"/>
    <xf numFmtId="0" fontId="6" fillId="0" borderId="0" xfId="0" applyFont="1" applyFill="1"/>
    <xf numFmtId="0" fontId="10" fillId="0" borderId="0" xfId="0" applyFont="1" applyFill="1"/>
    <xf numFmtId="0" fontId="8" fillId="2" borderId="0" xfId="0" applyFont="1" applyFill="1"/>
    <xf numFmtId="0" fontId="9" fillId="2" borderId="0" xfId="0" applyFont="1" applyFill="1"/>
    <xf numFmtId="0" fontId="17" fillId="0" borderId="0" xfId="0" applyFont="1" applyFill="1"/>
    <xf numFmtId="0" fontId="17" fillId="0" borderId="0" xfId="0" applyFont="1"/>
    <xf numFmtId="0" fontId="22" fillId="0" borderId="0" xfId="0" applyFont="1" applyFill="1" applyAlignment="1">
      <alignment horizontal="center"/>
    </xf>
    <xf numFmtId="0" fontId="23" fillId="0" borderId="0" xfId="0" applyFont="1" applyFill="1"/>
    <xf numFmtId="1" fontId="23" fillId="0" borderId="0" xfId="0" applyNumberFormat="1" applyFont="1" applyFill="1"/>
    <xf numFmtId="0" fontId="3" fillId="0" borderId="0" xfId="0" applyFont="1" applyFill="1"/>
    <xf numFmtId="1" fontId="3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Fill="1"/>
    <xf numFmtId="1" fontId="20" fillId="0" borderId="0" xfId="0" applyNumberFormat="1" applyFont="1" applyFill="1"/>
    <xf numFmtId="0" fontId="24" fillId="0" borderId="29" xfId="0" applyFont="1" applyFill="1" applyBorder="1" applyAlignment="1">
      <alignment horizontal="center" vertical="center"/>
    </xf>
    <xf numFmtId="0" fontId="25" fillId="0" borderId="0" xfId="0" applyFont="1" applyFill="1"/>
    <xf numFmtId="0" fontId="25" fillId="0" borderId="0" xfId="0" applyFont="1"/>
    <xf numFmtId="0" fontId="24" fillId="0" borderId="28" xfId="0" applyFont="1" applyFill="1" applyBorder="1" applyAlignment="1">
      <alignment horizontal="left" vertical="center"/>
    </xf>
    <xf numFmtId="1" fontId="24" fillId="0" borderId="21" xfId="0" applyNumberFormat="1" applyFont="1" applyFill="1" applyBorder="1" applyAlignment="1" applyProtection="1">
      <alignment horizontal="left" vertical="center" wrapText="1"/>
    </xf>
    <xf numFmtId="1" fontId="24" fillId="0" borderId="4" xfId="0" applyNumberFormat="1" applyFont="1" applyFill="1" applyBorder="1" applyAlignment="1" applyProtection="1">
      <alignment horizontal="center" vertical="center" wrapText="1"/>
    </xf>
    <xf numFmtId="1" fontId="24" fillId="0" borderId="34" xfId="0" applyNumberFormat="1" applyFont="1" applyFill="1" applyBorder="1" applyAlignment="1" applyProtection="1">
      <alignment horizontal="center" vertical="center" wrapText="1"/>
    </xf>
    <xf numFmtId="1" fontId="24" fillId="0" borderId="23" xfId="0" applyNumberFormat="1" applyFont="1" applyFill="1" applyBorder="1" applyAlignment="1" applyProtection="1">
      <alignment horizontal="center" vertical="center" wrapText="1"/>
    </xf>
    <xf numFmtId="1" fontId="24" fillId="0" borderId="17" xfId="0" applyNumberFormat="1" applyFont="1" applyFill="1" applyBorder="1" applyAlignment="1" applyProtection="1">
      <alignment horizontal="center" vertical="center" wrapText="1"/>
    </xf>
    <xf numFmtId="1" fontId="24" fillId="0" borderId="33" xfId="0" applyNumberFormat="1" applyFont="1" applyFill="1" applyBorder="1" applyAlignment="1" applyProtection="1">
      <alignment horizontal="center" vertical="center" wrapText="1"/>
    </xf>
    <xf numFmtId="1" fontId="24" fillId="0" borderId="51" xfId="0" applyNumberFormat="1" applyFont="1" applyFill="1" applyBorder="1" applyAlignment="1" applyProtection="1">
      <alignment horizontal="center" vertical="center" wrapText="1"/>
    </xf>
    <xf numFmtId="1" fontId="24" fillId="0" borderId="6" xfId="0" applyNumberFormat="1" applyFont="1" applyFill="1" applyBorder="1" applyAlignment="1" applyProtection="1">
      <alignment horizontal="center" vertical="center" wrapText="1"/>
    </xf>
    <xf numFmtId="1" fontId="24" fillId="0" borderId="5" xfId="0" applyNumberFormat="1" applyFont="1" applyFill="1" applyBorder="1" applyAlignment="1" applyProtection="1">
      <alignment horizontal="center" vertical="center" wrapText="1"/>
    </xf>
    <xf numFmtId="1" fontId="24" fillId="0" borderId="58" xfId="0" applyNumberFormat="1" applyFont="1" applyFill="1" applyBorder="1" applyAlignment="1" applyProtection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9" fontId="24" fillId="0" borderId="17" xfId="0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 vertical="center"/>
    </xf>
    <xf numFmtId="1" fontId="24" fillId="0" borderId="2" xfId="0" applyNumberFormat="1" applyFont="1" applyFill="1" applyBorder="1" applyAlignment="1">
      <alignment horizontal="center" vertical="center"/>
    </xf>
    <xf numFmtId="1" fontId="24" fillId="0" borderId="43" xfId="0" applyNumberFormat="1" applyFont="1" applyFill="1" applyBorder="1" applyAlignment="1">
      <alignment horizontal="center" vertical="center"/>
    </xf>
    <xf numFmtId="1" fontId="24" fillId="0" borderId="18" xfId="0" applyNumberFormat="1" applyFont="1" applyFill="1" applyBorder="1" applyAlignment="1">
      <alignment horizontal="center" vertical="center"/>
    </xf>
    <xf numFmtId="1" fontId="24" fillId="0" borderId="7" xfId="0" applyNumberFormat="1" applyFont="1" applyFill="1" applyBorder="1" applyAlignment="1">
      <alignment horizontal="center" vertical="center"/>
    </xf>
    <xf numFmtId="1" fontId="24" fillId="0" borderId="31" xfId="0" applyNumberFormat="1" applyFont="1" applyFill="1" applyBorder="1" applyAlignment="1">
      <alignment horizontal="center" vertical="center"/>
    </xf>
    <xf numFmtId="1" fontId="24" fillId="0" borderId="3" xfId="0" applyNumberFormat="1" applyFont="1" applyFill="1" applyBorder="1" applyAlignment="1">
      <alignment horizontal="center" vertical="center"/>
    </xf>
    <xf numFmtId="1" fontId="24" fillId="0" borderId="13" xfId="0" applyNumberFormat="1" applyFont="1" applyFill="1" applyBorder="1" applyAlignment="1">
      <alignment horizontal="center" vertical="center"/>
    </xf>
    <xf numFmtId="9" fontId="24" fillId="0" borderId="7" xfId="0" applyNumberFormat="1" applyFont="1" applyFill="1" applyBorder="1" applyAlignment="1">
      <alignment horizontal="center" vertical="center"/>
    </xf>
    <xf numFmtId="9" fontId="24" fillId="0" borderId="18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center" vertical="center"/>
    </xf>
    <xf numFmtId="1" fontId="24" fillId="0" borderId="19" xfId="0" applyNumberFormat="1" applyFont="1" applyFill="1" applyBorder="1" applyAlignment="1">
      <alignment horizontal="center" vertical="center"/>
    </xf>
    <xf numFmtId="1" fontId="24" fillId="0" borderId="15" xfId="0" applyNumberFormat="1" applyFont="1" applyFill="1" applyBorder="1" applyAlignment="1">
      <alignment horizontal="center" vertical="center"/>
    </xf>
    <xf numFmtId="1" fontId="24" fillId="0" borderId="32" xfId="0" applyNumberFormat="1" applyFont="1" applyFill="1" applyBorder="1" applyAlignment="1">
      <alignment horizontal="center" vertical="center"/>
    </xf>
    <xf numFmtId="1" fontId="24" fillId="0" borderId="54" xfId="0" applyNumberFormat="1" applyFont="1" applyFill="1" applyBorder="1" applyAlignment="1">
      <alignment horizontal="center" vertical="center"/>
    </xf>
    <xf numFmtId="1" fontId="24" fillId="0" borderId="47" xfId="0" applyNumberFormat="1" applyFont="1" applyFill="1" applyBorder="1" applyAlignment="1">
      <alignment horizontal="center" vertical="center"/>
    </xf>
    <xf numFmtId="9" fontId="24" fillId="0" borderId="15" xfId="0" applyNumberFormat="1" applyFont="1" applyFill="1" applyBorder="1" applyAlignment="1">
      <alignment horizontal="center" vertical="center"/>
    </xf>
    <xf numFmtId="9" fontId="24" fillId="0" borderId="19" xfId="0" applyNumberFormat="1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vertical="center"/>
    </xf>
    <xf numFmtId="1" fontId="24" fillId="0" borderId="12" xfId="0" applyNumberFormat="1" applyFont="1" applyFill="1" applyBorder="1" applyAlignment="1">
      <alignment horizontal="center" vertical="center"/>
    </xf>
    <xf numFmtId="1" fontId="24" fillId="0" borderId="46" xfId="0" applyNumberFormat="1" applyFont="1" applyFill="1" applyBorder="1" applyAlignment="1">
      <alignment horizontal="center" vertical="center"/>
    </xf>
    <xf numFmtId="1" fontId="24" fillId="0" borderId="16" xfId="0" applyNumberFormat="1" applyFont="1" applyFill="1" applyBorder="1" applyAlignment="1">
      <alignment horizontal="center" vertical="center"/>
    </xf>
    <xf numFmtId="1" fontId="24" fillId="0" borderId="57" xfId="0" applyNumberFormat="1" applyFont="1" applyFill="1" applyBorder="1" applyAlignment="1">
      <alignment horizontal="center" vertical="center"/>
    </xf>
    <xf numFmtId="1" fontId="24" fillId="0" borderId="8" xfId="0" applyNumberFormat="1" applyFont="1" applyFill="1" applyBorder="1" applyAlignment="1">
      <alignment horizontal="center" vertical="center"/>
    </xf>
    <xf numFmtId="1" fontId="24" fillId="0" borderId="53" xfId="0" applyNumberFormat="1" applyFont="1" applyFill="1" applyBorder="1" applyAlignment="1">
      <alignment horizontal="center" vertical="center"/>
    </xf>
    <xf numFmtId="1" fontId="24" fillId="0" borderId="52" xfId="0" applyNumberFormat="1" applyFont="1" applyFill="1" applyBorder="1" applyAlignment="1">
      <alignment horizontal="center" vertical="center"/>
    </xf>
    <xf numFmtId="9" fontId="24" fillId="0" borderId="16" xfId="0" applyNumberFormat="1" applyFont="1" applyFill="1" applyBorder="1" applyAlignment="1">
      <alignment horizontal="center" vertical="center"/>
    </xf>
    <xf numFmtId="9" fontId="24" fillId="0" borderId="8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left" vertical="center"/>
    </xf>
    <xf numFmtId="0" fontId="24" fillId="0" borderId="49" xfId="0" applyFont="1" applyFill="1" applyBorder="1" applyAlignment="1">
      <alignment horizontal="left" vertical="center"/>
    </xf>
    <xf numFmtId="1" fontId="24" fillId="0" borderId="27" xfId="0" applyNumberFormat="1" applyFont="1" applyFill="1" applyBorder="1" applyAlignment="1">
      <alignment horizontal="center" vertical="center"/>
    </xf>
    <xf numFmtId="1" fontId="24" fillId="0" borderId="46" xfId="0" applyNumberFormat="1" applyFont="1" applyFill="1" applyBorder="1" applyAlignment="1">
      <alignment vertical="center"/>
    </xf>
    <xf numFmtId="1" fontId="24" fillId="0" borderId="57" xfId="0" applyNumberFormat="1" applyFont="1" applyFill="1" applyBorder="1" applyAlignment="1">
      <alignment vertical="center"/>
    </xf>
    <xf numFmtId="0" fontId="24" fillId="0" borderId="57" xfId="0" applyFont="1" applyFill="1" applyBorder="1" applyAlignment="1">
      <alignment vertical="center"/>
    </xf>
    <xf numFmtId="0" fontId="24" fillId="0" borderId="63" xfId="0" applyFont="1" applyFill="1" applyBorder="1" applyAlignment="1">
      <alignment vertical="center"/>
    </xf>
    <xf numFmtId="0" fontId="24" fillId="0" borderId="28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" fontId="24" fillId="0" borderId="4" xfId="0" applyNumberFormat="1" applyFont="1" applyFill="1" applyBorder="1" applyAlignment="1">
      <alignment horizontal="center" vertical="center"/>
    </xf>
    <xf numFmtId="1" fontId="24" fillId="0" borderId="5" xfId="0" applyNumberFormat="1" applyFont="1" applyFill="1" applyBorder="1" applyAlignment="1">
      <alignment horizontal="center" vertical="center"/>
    </xf>
    <xf numFmtId="1" fontId="24" fillId="0" borderId="34" xfId="0" applyNumberFormat="1" applyFont="1" applyFill="1" applyBorder="1" applyAlignment="1">
      <alignment horizontal="center" vertical="center"/>
    </xf>
    <xf numFmtId="1" fontId="24" fillId="0" borderId="17" xfId="0" applyNumberFormat="1" applyFont="1" applyFill="1" applyBorder="1" applyAlignment="1">
      <alignment horizontal="center" vertical="center"/>
    </xf>
    <xf numFmtId="1" fontId="24" fillId="0" borderId="33" xfId="0" applyNumberFormat="1" applyFont="1" applyFill="1" applyBorder="1" applyAlignment="1">
      <alignment horizontal="center" vertical="center"/>
    </xf>
    <xf numFmtId="1" fontId="24" fillId="0" borderId="51" xfId="0" applyNumberFormat="1" applyFont="1" applyFill="1" applyBorder="1" applyAlignment="1">
      <alignment horizontal="center" vertical="center"/>
    </xf>
    <xf numFmtId="1" fontId="24" fillId="0" borderId="6" xfId="0" applyNumberFormat="1" applyFont="1" applyFill="1" applyBorder="1" applyAlignment="1">
      <alignment horizontal="center" vertical="center"/>
    </xf>
    <xf numFmtId="1" fontId="24" fillId="0" borderId="58" xfId="0" applyNumberFormat="1" applyFont="1" applyFill="1" applyBorder="1" applyAlignment="1">
      <alignment horizontal="center" vertical="center"/>
    </xf>
    <xf numFmtId="9" fontId="24" fillId="0" borderId="33" xfId="0" applyNumberFormat="1" applyFont="1" applyFill="1" applyBorder="1" applyAlignment="1">
      <alignment horizontal="center" vertical="center"/>
    </xf>
    <xf numFmtId="1" fontId="24" fillId="0" borderId="1" xfId="0" applyNumberFormat="1" applyFont="1" applyFill="1" applyBorder="1" applyAlignment="1">
      <alignment horizontal="center" vertical="center"/>
    </xf>
    <xf numFmtId="1" fontId="24" fillId="0" borderId="28" xfId="0" applyNumberFormat="1" applyFont="1" applyFill="1" applyBorder="1" applyAlignment="1">
      <alignment horizontal="center" vertical="center"/>
    </xf>
    <xf numFmtId="1" fontId="24" fillId="0" borderId="9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/>
    </xf>
    <xf numFmtId="1" fontId="28" fillId="0" borderId="52" xfId="0" applyNumberFormat="1" applyFont="1" applyFill="1" applyBorder="1" applyAlignment="1">
      <alignment horizontal="center" vertical="center"/>
    </xf>
    <xf numFmtId="1" fontId="28" fillId="0" borderId="42" xfId="0" applyNumberFormat="1" applyFont="1" applyFill="1" applyBorder="1" applyAlignment="1">
      <alignment horizontal="center" vertical="center"/>
    </xf>
    <xf numFmtId="1" fontId="28" fillId="0" borderId="38" xfId="0" applyNumberFormat="1" applyFont="1" applyFill="1" applyBorder="1" applyAlignment="1">
      <alignment horizontal="center" vertical="center"/>
    </xf>
    <xf numFmtId="1" fontId="28" fillId="0" borderId="16" xfId="0" applyNumberFormat="1" applyFont="1" applyFill="1" applyBorder="1" applyAlignment="1">
      <alignment horizontal="center" vertical="center"/>
    </xf>
    <xf numFmtId="1" fontId="28" fillId="0" borderId="57" xfId="0" applyNumberFormat="1" applyFont="1" applyFill="1" applyBorder="1" applyAlignment="1">
      <alignment horizontal="center" vertical="center"/>
    </xf>
    <xf numFmtId="1" fontId="28" fillId="0" borderId="8" xfId="0" applyNumberFormat="1" applyFont="1" applyFill="1" applyBorder="1" applyAlignment="1">
      <alignment horizontal="center" vertical="center"/>
    </xf>
    <xf numFmtId="1" fontId="24" fillId="0" borderId="40" xfId="0" applyNumberFormat="1" applyFont="1" applyFill="1" applyBorder="1" applyAlignment="1">
      <alignment horizontal="center" vertical="center"/>
    </xf>
    <xf numFmtId="1" fontId="28" fillId="0" borderId="53" xfId="0" applyNumberFormat="1" applyFont="1" applyFill="1" applyBorder="1" applyAlignment="1">
      <alignment horizontal="center" vertical="center"/>
    </xf>
    <xf numFmtId="9" fontId="28" fillId="0" borderId="16" xfId="0" applyNumberFormat="1" applyFont="1" applyFill="1" applyBorder="1" applyAlignment="1">
      <alignment horizontal="center" vertical="center"/>
    </xf>
    <xf numFmtId="9" fontId="28" fillId="0" borderId="8" xfId="0" applyNumberFormat="1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1" fontId="24" fillId="0" borderId="67" xfId="0" applyNumberFormat="1" applyFont="1" applyFill="1" applyBorder="1" applyAlignment="1">
      <alignment horizontal="center" vertical="center"/>
    </xf>
    <xf numFmtId="1" fontId="24" fillId="0" borderId="36" xfId="0" applyNumberFormat="1" applyFont="1" applyFill="1" applyBorder="1" applyAlignment="1">
      <alignment horizontal="center" vertical="center"/>
    </xf>
    <xf numFmtId="1" fontId="24" fillId="0" borderId="65" xfId="0" applyNumberFormat="1" applyFont="1" applyFill="1" applyBorder="1" applyAlignment="1">
      <alignment horizontal="center" vertical="center"/>
    </xf>
    <xf numFmtId="1" fontId="24" fillId="0" borderId="35" xfId="0" applyNumberFormat="1" applyFont="1" applyFill="1" applyBorder="1" applyAlignment="1">
      <alignment horizontal="center" vertical="center"/>
    </xf>
    <xf numFmtId="1" fontId="24" fillId="0" borderId="68" xfId="0" applyNumberFormat="1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/>
    </xf>
    <xf numFmtId="1" fontId="24" fillId="0" borderId="66" xfId="0" applyNumberFormat="1" applyFont="1" applyFill="1" applyBorder="1" applyAlignment="1">
      <alignment horizontal="center" vertical="center"/>
    </xf>
    <xf numFmtId="1" fontId="24" fillId="0" borderId="69" xfId="0" applyNumberFormat="1" applyFont="1" applyFill="1" applyBorder="1" applyAlignment="1">
      <alignment horizontal="center" vertical="center"/>
    </xf>
    <xf numFmtId="9" fontId="24" fillId="0" borderId="35" xfId="0" applyNumberFormat="1" applyFont="1" applyFill="1" applyBorder="1" applyAlignment="1">
      <alignment horizontal="center" vertical="center"/>
    </xf>
    <xf numFmtId="9" fontId="24" fillId="0" borderId="65" xfId="0" applyNumberFormat="1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vertical="center"/>
    </xf>
    <xf numFmtId="1" fontId="24" fillId="0" borderId="55" xfId="0" applyNumberFormat="1" applyFont="1" applyFill="1" applyBorder="1" applyAlignment="1">
      <alignment horizontal="center" vertical="center"/>
    </xf>
    <xf numFmtId="1" fontId="24" fillId="0" borderId="71" xfId="0" applyNumberFormat="1" applyFont="1" applyFill="1" applyBorder="1" applyAlignment="1">
      <alignment horizontal="center" vertical="center"/>
    </xf>
    <xf numFmtId="1" fontId="24" fillId="0" borderId="23" xfId="0" applyNumberFormat="1" applyFont="1" applyFill="1" applyBorder="1" applyAlignment="1">
      <alignment horizontal="center" vertical="center"/>
    </xf>
    <xf numFmtId="1" fontId="24" fillId="0" borderId="29" xfId="0" applyNumberFormat="1" applyFont="1" applyFill="1" applyBorder="1" applyAlignment="1">
      <alignment horizontal="center" vertical="center"/>
    </xf>
    <xf numFmtId="1" fontId="24" fillId="0" borderId="62" xfId="0" applyNumberFormat="1" applyFont="1" applyFill="1" applyBorder="1" applyAlignment="1">
      <alignment horizontal="center" vertical="center"/>
    </xf>
    <xf numFmtId="1" fontId="24" fillId="0" borderId="49" xfId="0" applyNumberFormat="1" applyFont="1" applyFill="1" applyBorder="1" applyAlignment="1">
      <alignment horizontal="center" vertical="center"/>
    </xf>
    <xf numFmtId="1" fontId="24" fillId="0" borderId="72" xfId="0" applyNumberFormat="1" applyFont="1" applyFill="1" applyBorder="1" applyAlignment="1">
      <alignment horizontal="center" vertical="center"/>
    </xf>
    <xf numFmtId="1" fontId="24" fillId="0" borderId="56" xfId="0" applyNumberFormat="1" applyFont="1" applyFill="1" applyBorder="1" applyAlignment="1">
      <alignment horizontal="center" vertical="center"/>
    </xf>
    <xf numFmtId="1" fontId="24" fillId="0" borderId="73" xfId="0" applyNumberFormat="1" applyFont="1" applyFill="1" applyBorder="1" applyAlignment="1">
      <alignment horizontal="center" vertical="center"/>
    </xf>
    <xf numFmtId="9" fontId="24" fillId="0" borderId="49" xfId="0" applyNumberFormat="1" applyFont="1" applyFill="1" applyBorder="1" applyAlignment="1">
      <alignment horizontal="center" vertical="center"/>
    </xf>
    <xf numFmtId="9" fontId="24" fillId="0" borderId="62" xfId="0" applyNumberFormat="1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vertical="center"/>
    </xf>
    <xf numFmtId="1" fontId="24" fillId="0" borderId="7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/>
    <xf numFmtId="1" fontId="27" fillId="0" borderId="0" xfId="0" applyNumberFormat="1" applyFont="1" applyFill="1"/>
    <xf numFmtId="0" fontId="24" fillId="0" borderId="0" xfId="0" applyFont="1" applyFill="1" applyAlignment="1">
      <alignment horizontal="right"/>
    </xf>
    <xf numFmtId="0" fontId="9" fillId="0" borderId="0" xfId="0" applyFont="1" applyFill="1"/>
    <xf numFmtId="1" fontId="21" fillId="0" borderId="29" xfId="0" applyNumberFormat="1" applyFont="1" applyFill="1" applyBorder="1" applyAlignment="1">
      <alignment horizontal="center" vertical="center" wrapText="1"/>
    </xf>
    <xf numFmtId="1" fontId="26" fillId="0" borderId="50" xfId="0" applyNumberFormat="1" applyFont="1" applyFill="1" applyBorder="1" applyAlignment="1">
      <alignment horizontal="center" vertical="center" wrapText="1"/>
    </xf>
    <xf numFmtId="10" fontId="24" fillId="0" borderId="35" xfId="1" applyNumberFormat="1" applyFont="1" applyFill="1" applyBorder="1" applyAlignment="1">
      <alignment horizontal="left" vertical="center"/>
    </xf>
    <xf numFmtId="10" fontId="24" fillId="0" borderId="36" xfId="1" applyNumberFormat="1" applyFont="1" applyFill="1" applyBorder="1" applyAlignment="1">
      <alignment horizontal="left" vertical="center"/>
    </xf>
    <xf numFmtId="10" fontId="24" fillId="0" borderId="61" xfId="1" applyNumberFormat="1" applyFont="1" applyFill="1" applyBorder="1" applyAlignment="1">
      <alignment horizontal="left" vertical="center"/>
    </xf>
    <xf numFmtId="10" fontId="24" fillId="0" borderId="44" xfId="1" applyNumberFormat="1" applyFont="1" applyFill="1" applyBorder="1" applyAlignment="1">
      <alignment horizontal="left" vertical="center"/>
    </xf>
    <xf numFmtId="10" fontId="24" fillId="0" borderId="59" xfId="1" applyNumberFormat="1" applyFont="1" applyFill="1" applyBorder="1" applyAlignment="1">
      <alignment horizontal="left" vertical="center"/>
    </xf>
    <xf numFmtId="10" fontId="24" fillId="0" borderId="0" xfId="1" applyNumberFormat="1" applyFont="1" applyFill="1" applyBorder="1" applyAlignment="1">
      <alignment horizontal="left" vertical="center"/>
    </xf>
    <xf numFmtId="10" fontId="24" fillId="0" borderId="64" xfId="1" applyNumberFormat="1" applyFont="1" applyFill="1" applyBorder="1" applyAlignment="1">
      <alignment horizontal="left" vertical="center"/>
    </xf>
    <xf numFmtId="10" fontId="24" fillId="0" borderId="16" xfId="1" applyNumberFormat="1" applyFont="1" applyFill="1" applyBorder="1" applyAlignment="1">
      <alignment horizontal="left" vertical="center" wrapText="1"/>
    </xf>
    <xf numFmtId="10" fontId="24" fillId="0" borderId="57" xfId="1" applyNumberFormat="1" applyFont="1" applyFill="1" applyBorder="1" applyAlignment="1">
      <alignment horizontal="left" vertical="center" wrapText="1"/>
    </xf>
    <xf numFmtId="10" fontId="24" fillId="0" borderId="63" xfId="1" applyNumberFormat="1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/>
    </xf>
    <xf numFmtId="0" fontId="24" fillId="0" borderId="57" xfId="0" applyFont="1" applyFill="1" applyBorder="1" applyAlignment="1">
      <alignment horizontal="left" vertical="center"/>
    </xf>
    <xf numFmtId="0" fontId="24" fillId="0" borderId="63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1" fontId="21" fillId="0" borderId="59" xfId="0" applyNumberFormat="1" applyFont="1" applyFill="1" applyBorder="1" applyAlignment="1">
      <alignment horizontal="center" vertical="center" wrapText="1"/>
    </xf>
    <xf numFmtId="1" fontId="21" fillId="0" borderId="60" xfId="0" applyNumberFormat="1" applyFont="1" applyFill="1" applyBorder="1" applyAlignment="1">
      <alignment horizontal="center" vertical="center" wrapText="1"/>
    </xf>
    <xf numFmtId="1" fontId="21" fillId="0" borderId="24" xfId="0" applyNumberFormat="1" applyFont="1" applyFill="1" applyBorder="1" applyAlignment="1">
      <alignment horizontal="center" vertical="center" wrapText="1"/>
    </xf>
    <xf numFmtId="1" fontId="21" fillId="0" borderId="39" xfId="0" applyNumberFormat="1" applyFont="1" applyFill="1" applyBorder="1" applyAlignment="1">
      <alignment horizontal="center" vertical="center" wrapText="1"/>
    </xf>
    <xf numFmtId="1" fontId="21" fillId="0" borderId="33" xfId="0" applyNumberFormat="1" applyFont="1" applyFill="1" applyBorder="1" applyAlignment="1">
      <alignment horizontal="center" vertical="center" wrapText="1"/>
    </xf>
    <xf numFmtId="1" fontId="21" fillId="0" borderId="40" xfId="0" applyNumberFormat="1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 wrapText="1"/>
    </xf>
    <xf numFmtId="1" fontId="21" fillId="0" borderId="37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1" fontId="21" fillId="0" borderId="55" xfId="0" applyNumberFormat="1" applyFont="1" applyFill="1" applyBorder="1" applyAlignment="1">
      <alignment horizontal="center" vertical="center" wrapText="1"/>
    </xf>
    <xf numFmtId="1" fontId="21" fillId="0" borderId="56" xfId="0" applyNumberFormat="1" applyFont="1" applyFill="1" applyBorder="1" applyAlignment="1">
      <alignment horizontal="center" vertical="center" wrapText="1"/>
    </xf>
    <xf numFmtId="1" fontId="21" fillId="0" borderId="30" xfId="0" applyNumberFormat="1" applyFont="1" applyFill="1" applyBorder="1" applyAlignment="1">
      <alignment horizontal="center" vertical="center" wrapText="1"/>
    </xf>
    <xf numFmtId="1" fontId="21" fillId="0" borderId="42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1" fontId="21" fillId="0" borderId="52" xfId="0" applyNumberFormat="1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 wrapText="1"/>
    </xf>
    <xf numFmtId="1" fontId="21" fillId="0" borderId="41" xfId="0" applyNumberFormat="1" applyFont="1" applyFill="1" applyBorder="1" applyAlignment="1">
      <alignment horizontal="center" vertical="center" wrapText="1"/>
    </xf>
    <xf numFmtId="1" fontId="21" fillId="0" borderId="70" xfId="0" applyNumberFormat="1" applyFont="1" applyFill="1" applyBorder="1" applyAlignment="1">
      <alignment horizontal="center" vertical="center" wrapText="1"/>
    </xf>
    <xf numFmtId="1" fontId="21" fillId="0" borderId="67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right" vertical="center" wrapText="1"/>
    </xf>
    <xf numFmtId="0" fontId="21" fillId="0" borderId="20" xfId="0" applyFont="1" applyFill="1" applyBorder="1" applyAlignment="1">
      <alignment horizontal="right" vertical="center" wrapText="1"/>
    </xf>
    <xf numFmtId="1" fontId="21" fillId="0" borderId="17" xfId="0" applyNumberFormat="1" applyFont="1" applyFill="1" applyBorder="1" applyAlignment="1" applyProtection="1">
      <alignment horizontal="center" vertical="center" wrapText="1"/>
    </xf>
    <xf numFmtId="1" fontId="21" fillId="0" borderId="18" xfId="0" applyNumberFormat="1" applyFont="1" applyFill="1" applyBorder="1" applyAlignment="1" applyProtection="1">
      <alignment horizontal="center" vertical="center" wrapText="1"/>
    </xf>
    <xf numFmtId="1" fontId="21" fillId="0" borderId="41" xfId="0" applyNumberFormat="1" applyFont="1" applyFill="1" applyBorder="1" applyAlignment="1" applyProtection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1" fontId="21" fillId="0" borderId="4" xfId="0" applyNumberFormat="1" applyFont="1" applyFill="1" applyBorder="1" applyAlignment="1">
      <alignment horizontal="center" vertical="center" wrapText="1"/>
    </xf>
    <xf numFmtId="1" fontId="21" fillId="0" borderId="6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1" fontId="21" fillId="0" borderId="23" xfId="0" applyNumberFormat="1" applyFont="1" applyFill="1" applyBorder="1" applyAlignment="1">
      <alignment horizontal="center" vertical="center" wrapText="1"/>
    </xf>
    <xf numFmtId="1" fontId="21" fillId="0" borderId="38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</cellXfs>
  <cellStyles count="123">
    <cellStyle name="Comma 2" xfId="19"/>
    <cellStyle name="Currency 2" xfId="9"/>
    <cellStyle name="Currency 2 2" xfId="22"/>
    <cellStyle name="Excel Built-in Normal" xfId="3"/>
    <cellStyle name="Excel Built-in Normal 1" xfId="4"/>
    <cellStyle name="Excel Built-in Normal 1 2" xfId="23"/>
    <cellStyle name="Excel Built-in Normal 10" xfId="24"/>
    <cellStyle name="Excel Built-in Normal 11" xfId="25"/>
    <cellStyle name="Excel Built-in Normal 12" xfId="26"/>
    <cellStyle name="Excel Built-in Normal 13" xfId="27"/>
    <cellStyle name="Excel Built-in Normal 14" xfId="28"/>
    <cellStyle name="Excel Built-in Normal 15" xfId="29"/>
    <cellStyle name="Excel Built-in Normal 16" xfId="30"/>
    <cellStyle name="Excel Built-in Normal 17" xfId="31"/>
    <cellStyle name="Excel Built-in Normal 18" xfId="32"/>
    <cellStyle name="Excel Built-in Normal 19" xfId="33"/>
    <cellStyle name="Excel Built-in Normal 2" xfId="5"/>
    <cellStyle name="Excel Built-in Normal 20" xfId="34"/>
    <cellStyle name="Excel Built-in Normal 21" xfId="35"/>
    <cellStyle name="Excel Built-in Normal 22" xfId="36"/>
    <cellStyle name="Excel Built-in Normal 23" xfId="37"/>
    <cellStyle name="Excel Built-in Normal 24" xfId="38"/>
    <cellStyle name="Excel Built-in Normal 3" xfId="39"/>
    <cellStyle name="Excel Built-in Normal 4" xfId="40"/>
    <cellStyle name="Excel Built-in Normal 5" xfId="41"/>
    <cellStyle name="Excel Built-in Normal 6" xfId="42"/>
    <cellStyle name="Excel Built-in Normal 7" xfId="43"/>
    <cellStyle name="Excel Built-in Normal 8" xfId="44"/>
    <cellStyle name="Excel Built-in Normal 9" xfId="45"/>
    <cellStyle name="Normal" xfId="0" builtinId="0"/>
    <cellStyle name="Normal 10" xfId="2"/>
    <cellStyle name="Normal 10 2" xfId="46"/>
    <cellStyle name="Normal 11" xfId="47"/>
    <cellStyle name="Normal 11 5 2" xfId="48"/>
    <cellStyle name="Normal 12" xfId="49"/>
    <cellStyle name="Normal 13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" xfId="6"/>
    <cellStyle name="Normal 2 10" xfId="58"/>
    <cellStyle name="Normal 2 11" xfId="59"/>
    <cellStyle name="Normal 2 12" xfId="60"/>
    <cellStyle name="Normal 2 13" xfId="61"/>
    <cellStyle name="Normal 2 14" xfId="62"/>
    <cellStyle name="Normal 2 15" xfId="63"/>
    <cellStyle name="Normal 2 16" xfId="64"/>
    <cellStyle name="Normal 2 17" xfId="65"/>
    <cellStyle name="Normal 2 18" xfId="66"/>
    <cellStyle name="Normal 2 19" xfId="67"/>
    <cellStyle name="Normal 2 2" xfId="14"/>
    <cellStyle name="Normal 2 20" xfId="68"/>
    <cellStyle name="Normal 2 21" xfId="69"/>
    <cellStyle name="Normal 2 22" xfId="70"/>
    <cellStyle name="Normal 2 23" xfId="71"/>
    <cellStyle name="Normal 2 24" xfId="72"/>
    <cellStyle name="Normal 2 25" xfId="57"/>
    <cellStyle name="Normal 2 3" xfId="73"/>
    <cellStyle name="Normal 2 3 2" xfId="74"/>
    <cellStyle name="Normal 2 4" xfId="75"/>
    <cellStyle name="Normal 2 5" xfId="76"/>
    <cellStyle name="Normal 2 6" xfId="77"/>
    <cellStyle name="Normal 2 7" xfId="78"/>
    <cellStyle name="Normal 2 8" xfId="79"/>
    <cellStyle name="Normal 2 9" xfId="80"/>
    <cellStyle name="Normal 20" xfId="81"/>
    <cellStyle name="Normal 21" xfId="82"/>
    <cellStyle name="Normal 22" xfId="83"/>
    <cellStyle name="Normal 23" xfId="84"/>
    <cellStyle name="Normal 24" xfId="85"/>
    <cellStyle name="Normal 25" xfId="86"/>
    <cellStyle name="Normal 26" xfId="87"/>
    <cellStyle name="Normal 27" xfId="88"/>
    <cellStyle name="Normal 28" xfId="89"/>
    <cellStyle name="Normal 29" xfId="90"/>
    <cellStyle name="Normal 3" xfId="8"/>
    <cellStyle name="Normal 3 10" xfId="92"/>
    <cellStyle name="Normal 3 11" xfId="93"/>
    <cellStyle name="Normal 3 12" xfId="94"/>
    <cellStyle name="Normal 3 13" xfId="95"/>
    <cellStyle name="Normal 3 14" xfId="96"/>
    <cellStyle name="Normal 3 15" xfId="97"/>
    <cellStyle name="Normal 3 16" xfId="98"/>
    <cellStyle name="Normal 3 17" xfId="99"/>
    <cellStyle name="Normal 3 18" xfId="100"/>
    <cellStyle name="Normal 3 19" xfId="101"/>
    <cellStyle name="Normal 3 2" xfId="10"/>
    <cellStyle name="Normal 3 20" xfId="102"/>
    <cellStyle name="Normal 3 21" xfId="103"/>
    <cellStyle name="Normal 3 22" xfId="104"/>
    <cellStyle name="Normal 3 23" xfId="105"/>
    <cellStyle name="Normal 3 24" xfId="106"/>
    <cellStyle name="Normal 3 25" xfId="91"/>
    <cellStyle name="Normal 3 3" xfId="107"/>
    <cellStyle name="Normal 3 4" xfId="108"/>
    <cellStyle name="Normal 3 5" xfId="109"/>
    <cellStyle name="Normal 3 6" xfId="110"/>
    <cellStyle name="Normal 3 7" xfId="111"/>
    <cellStyle name="Normal 3 8" xfId="112"/>
    <cellStyle name="Normal 3 9" xfId="113"/>
    <cellStyle name="Normal 30" xfId="114"/>
    <cellStyle name="Normal 31" xfId="115"/>
    <cellStyle name="Normal 4" xfId="11"/>
    <cellStyle name="Normal 4 2" xfId="116"/>
    <cellStyle name="Normal 4 3" xfId="21"/>
    <cellStyle name="Normal 5" xfId="12"/>
    <cellStyle name="Normal 5 2" xfId="117"/>
    <cellStyle name="Normal 6" xfId="13"/>
    <cellStyle name="Normal 6 2" xfId="17"/>
    <cellStyle name="Normal 6 2 2" xfId="119"/>
    <cellStyle name="Normal 6 3" xfId="118"/>
    <cellStyle name="Normal 7" xfId="15"/>
    <cellStyle name="Normal 7 2" xfId="120"/>
    <cellStyle name="Normal 8" xfId="16"/>
    <cellStyle name="Normal 8 2" xfId="121"/>
    <cellStyle name="Normal 9" xfId="18"/>
    <cellStyle name="Normal 9 2" xfId="122"/>
    <cellStyle name="Percent" xfId="1" builtinId="5"/>
    <cellStyle name="Percent 2" xfId="20"/>
    <cellStyle name="TableStyleLigh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53"/>
  <sheetViews>
    <sheetView tabSelected="1" view="pageBreakPreview" zoomScale="19" zoomScaleSheetLayoutView="19" workbookViewId="0">
      <pane ySplit="9" topLeftCell="A25" activePane="bottomLeft" state="frozen"/>
      <selection pane="bottomLeft" activeCell="C13" sqref="C13"/>
    </sheetView>
  </sheetViews>
  <sheetFormatPr defaultColWidth="9.109375" defaultRowHeight="20.399999999999999"/>
  <cols>
    <col min="1" max="1" width="9.109375" style="3" customWidth="1"/>
    <col min="2" max="2" width="21.77734375" style="15" bestFit="1" customWidth="1"/>
    <col min="3" max="3" width="187.77734375" style="18" bestFit="1" customWidth="1"/>
    <col min="4" max="4" width="37.44140625" style="18" hidden="1" customWidth="1"/>
    <col min="5" max="5" width="33.33203125" style="18" hidden="1" customWidth="1"/>
    <col min="6" max="7" width="39.21875" style="18" customWidth="1"/>
    <col min="8" max="8" width="29.6640625" style="19" hidden="1" customWidth="1"/>
    <col min="9" max="9" width="28.33203125" style="19" hidden="1" customWidth="1"/>
    <col min="10" max="11" width="35.88671875" style="19" customWidth="1"/>
    <col min="12" max="13" width="34.109375" style="19" customWidth="1"/>
    <col min="14" max="14" width="28.77734375" style="19" hidden="1" customWidth="1"/>
    <col min="15" max="15" width="30.109375" style="19" hidden="1" customWidth="1"/>
    <col min="16" max="17" width="35.21875" style="19" customWidth="1"/>
    <col min="18" max="18" width="26.33203125" style="18" hidden="1" customWidth="1"/>
    <col min="19" max="19" width="28.88671875" style="18" hidden="1" customWidth="1"/>
    <col min="20" max="20" width="26.33203125" style="18" hidden="1" customWidth="1"/>
    <col min="21" max="21" width="28.88671875" style="18" hidden="1" customWidth="1"/>
    <col min="22" max="25" width="48.109375" style="18" customWidth="1"/>
    <col min="26" max="27" width="9.109375" style="3"/>
    <col min="28" max="16384" width="9.109375" style="1"/>
  </cols>
  <sheetData>
    <row r="1" spans="1:27" s="2" customFormat="1" ht="60" customHeight="1" thickBot="1">
      <c r="A1" s="9"/>
      <c r="B1" s="20"/>
      <c r="C1" s="21"/>
      <c r="D1" s="21"/>
      <c r="E1" s="21"/>
      <c r="F1" s="21"/>
      <c r="G1" s="21"/>
      <c r="H1" s="22"/>
      <c r="I1" s="22"/>
      <c r="J1" s="22"/>
      <c r="K1" s="22"/>
      <c r="L1" s="22"/>
      <c r="M1" s="22"/>
      <c r="N1" s="22"/>
      <c r="O1" s="22"/>
      <c r="P1" s="22"/>
      <c r="Q1" s="22"/>
      <c r="R1" s="21"/>
      <c r="S1" s="21"/>
      <c r="T1" s="21"/>
      <c r="U1" s="21"/>
      <c r="V1" s="179" t="s">
        <v>60</v>
      </c>
      <c r="W1" s="179"/>
      <c r="X1" s="179"/>
      <c r="Y1" s="179"/>
      <c r="Z1" s="9"/>
      <c r="AA1" s="9"/>
    </row>
    <row r="2" spans="1:27" s="14" customFormat="1" ht="111" customHeight="1">
      <c r="A2" s="13"/>
      <c r="B2" s="180" t="s">
        <v>61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2"/>
      <c r="Z2" s="13"/>
      <c r="AA2" s="13"/>
    </row>
    <row r="3" spans="1:27" s="25" customFormat="1" ht="36" customHeight="1" thickBot="1">
      <c r="A3" s="24"/>
      <c r="B3" s="207" t="s">
        <v>57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9"/>
      <c r="Z3" s="24"/>
      <c r="AA3" s="24"/>
    </row>
    <row r="4" spans="1:27" s="24" customFormat="1" ht="30" customHeight="1">
      <c r="B4" s="185" t="s">
        <v>0</v>
      </c>
      <c r="C4" s="210" t="s">
        <v>1</v>
      </c>
      <c r="D4" s="193" t="s">
        <v>21</v>
      </c>
      <c r="E4" s="194"/>
      <c r="F4" s="194"/>
      <c r="G4" s="194"/>
      <c r="H4" s="194"/>
      <c r="I4" s="194"/>
      <c r="J4" s="194"/>
      <c r="K4" s="194"/>
      <c r="L4" s="194" t="s">
        <v>56</v>
      </c>
      <c r="M4" s="194"/>
      <c r="N4" s="194"/>
      <c r="O4" s="194"/>
      <c r="P4" s="194"/>
      <c r="Q4" s="194"/>
      <c r="R4" s="194"/>
      <c r="S4" s="194"/>
      <c r="T4" s="194"/>
      <c r="U4" s="223"/>
      <c r="V4" s="219" t="s">
        <v>19</v>
      </c>
      <c r="W4" s="214"/>
      <c r="X4" s="213" t="s">
        <v>20</v>
      </c>
      <c r="Y4" s="214"/>
    </row>
    <row r="5" spans="1:27" s="24" customFormat="1" ht="42" customHeight="1" thickBot="1">
      <c r="B5" s="186"/>
      <c r="C5" s="211"/>
      <c r="D5" s="195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224"/>
      <c r="V5" s="167"/>
      <c r="W5" s="188"/>
      <c r="X5" s="215"/>
      <c r="Y5" s="188"/>
    </row>
    <row r="6" spans="1:27" s="24" customFormat="1" ht="106.8" customHeight="1" thickBot="1">
      <c r="B6" s="186"/>
      <c r="C6" s="211"/>
      <c r="D6" s="190" t="s">
        <v>51</v>
      </c>
      <c r="E6" s="216"/>
      <c r="F6" s="201" t="s">
        <v>58</v>
      </c>
      <c r="G6" s="202"/>
      <c r="H6" s="201" t="s">
        <v>54</v>
      </c>
      <c r="I6" s="202"/>
      <c r="J6" s="152" t="s">
        <v>59</v>
      </c>
      <c r="K6" s="153"/>
      <c r="L6" s="205" t="s">
        <v>58</v>
      </c>
      <c r="M6" s="206"/>
      <c r="N6" s="197" t="s">
        <v>54</v>
      </c>
      <c r="O6" s="198"/>
      <c r="P6" s="152" t="s">
        <v>59</v>
      </c>
      <c r="Q6" s="153"/>
      <c r="R6" s="191" t="s">
        <v>53</v>
      </c>
      <c r="S6" s="192"/>
      <c r="T6" s="222" t="s">
        <v>52</v>
      </c>
      <c r="U6" s="192"/>
      <c r="V6" s="168"/>
      <c r="W6" s="189"/>
      <c r="X6" s="215"/>
      <c r="Y6" s="188"/>
    </row>
    <row r="7" spans="1:27" s="24" customFormat="1" ht="19.5" customHeight="1">
      <c r="B7" s="186"/>
      <c r="C7" s="211"/>
      <c r="D7" s="167" t="s">
        <v>2</v>
      </c>
      <c r="E7" s="169" t="s">
        <v>3</v>
      </c>
      <c r="F7" s="175" t="s">
        <v>2</v>
      </c>
      <c r="G7" s="203" t="s">
        <v>3</v>
      </c>
      <c r="H7" s="177" t="s">
        <v>2</v>
      </c>
      <c r="I7" s="173" t="s">
        <v>3</v>
      </c>
      <c r="J7" s="171" t="s">
        <v>2</v>
      </c>
      <c r="K7" s="175" t="s">
        <v>3</v>
      </c>
      <c r="L7" s="217" t="s">
        <v>2</v>
      </c>
      <c r="M7" s="218" t="s">
        <v>3</v>
      </c>
      <c r="N7" s="199" t="s">
        <v>2</v>
      </c>
      <c r="O7" s="220" t="s">
        <v>3</v>
      </c>
      <c r="P7" s="177" t="s">
        <v>2</v>
      </c>
      <c r="Q7" s="177" t="s">
        <v>3</v>
      </c>
      <c r="R7" s="183"/>
      <c r="S7" s="188"/>
      <c r="T7" s="183"/>
      <c r="U7" s="188"/>
      <c r="V7" s="190" t="s">
        <v>2</v>
      </c>
      <c r="W7" s="222" t="s">
        <v>3</v>
      </c>
      <c r="X7" s="183" t="s">
        <v>2</v>
      </c>
      <c r="Y7" s="188" t="s">
        <v>3</v>
      </c>
    </row>
    <row r="8" spans="1:27" s="24" customFormat="1" ht="14.25" customHeight="1" thickBot="1">
      <c r="B8" s="187"/>
      <c r="C8" s="212"/>
      <c r="D8" s="168"/>
      <c r="E8" s="170"/>
      <c r="F8" s="176"/>
      <c r="G8" s="204"/>
      <c r="H8" s="178"/>
      <c r="I8" s="174"/>
      <c r="J8" s="172"/>
      <c r="K8" s="176"/>
      <c r="L8" s="178"/>
      <c r="M8" s="174"/>
      <c r="N8" s="200"/>
      <c r="O8" s="221"/>
      <c r="P8" s="178"/>
      <c r="Q8" s="178"/>
      <c r="R8" s="184"/>
      <c r="S8" s="189"/>
      <c r="T8" s="184"/>
      <c r="U8" s="189"/>
      <c r="V8" s="168"/>
      <c r="W8" s="184"/>
      <c r="X8" s="184"/>
      <c r="Y8" s="189"/>
    </row>
    <row r="9" spans="1:27" s="4" customFormat="1" ht="70.2" customHeight="1">
      <c r="A9" s="5"/>
      <c r="B9" s="26" t="s">
        <v>14</v>
      </c>
      <c r="C9" s="27" t="s">
        <v>18</v>
      </c>
      <c r="D9" s="28"/>
      <c r="E9" s="29"/>
      <c r="F9" s="30"/>
      <c r="G9" s="30"/>
      <c r="H9" s="29"/>
      <c r="I9" s="31"/>
      <c r="J9" s="32"/>
      <c r="K9" s="32"/>
      <c r="L9" s="30"/>
      <c r="M9" s="30"/>
      <c r="N9" s="29"/>
      <c r="O9" s="31"/>
      <c r="P9" s="32"/>
      <c r="Q9" s="31"/>
      <c r="R9" s="33"/>
      <c r="S9" s="34"/>
      <c r="T9" s="35"/>
      <c r="U9" s="36"/>
      <c r="V9" s="37"/>
      <c r="W9" s="38"/>
      <c r="X9" s="37"/>
      <c r="Y9" s="39"/>
      <c r="Z9" s="5"/>
      <c r="AA9" s="5"/>
    </row>
    <row r="10" spans="1:27" s="11" customFormat="1" ht="57" customHeight="1">
      <c r="A10" s="6"/>
      <c r="B10" s="40">
        <v>1</v>
      </c>
      <c r="C10" s="41" t="s">
        <v>22</v>
      </c>
      <c r="D10" s="42">
        <v>28353</v>
      </c>
      <c r="E10" s="43">
        <v>1571</v>
      </c>
      <c r="F10" s="44">
        <v>2940</v>
      </c>
      <c r="G10" s="44">
        <v>6717.2622140000003</v>
      </c>
      <c r="H10" s="45">
        <v>2026</v>
      </c>
      <c r="I10" s="46">
        <v>3227.7375089999996</v>
      </c>
      <c r="J10" s="47">
        <f>H10+F10</f>
        <v>4966</v>
      </c>
      <c r="K10" s="47">
        <f>I10+G10</f>
        <v>9944.9997230000008</v>
      </c>
      <c r="L10" s="44">
        <v>2918</v>
      </c>
      <c r="M10" s="44">
        <v>6571.0222140000005</v>
      </c>
      <c r="N10" s="45">
        <v>2026</v>
      </c>
      <c r="O10" s="46">
        <v>3227.7375089999996</v>
      </c>
      <c r="P10" s="47">
        <f>N10+L10</f>
        <v>4944</v>
      </c>
      <c r="Q10" s="47">
        <f>O10+M10</f>
        <v>9798.7597229999992</v>
      </c>
      <c r="R10" s="48">
        <v>45186</v>
      </c>
      <c r="S10" s="49">
        <v>36565</v>
      </c>
      <c r="T10" s="44" t="e">
        <f>#REF!+#REF!+N10</f>
        <v>#REF!</v>
      </c>
      <c r="U10" s="50" t="e">
        <f>#REF!+#REF!+O10</f>
        <v>#REF!</v>
      </c>
      <c r="V10" s="51">
        <f t="shared" ref="V10:V22" si="0">N10/H10</f>
        <v>1</v>
      </c>
      <c r="W10" s="52">
        <f t="shared" ref="W10:W22" si="1">O10/I10</f>
        <v>1</v>
      </c>
      <c r="X10" s="51">
        <f t="shared" ref="X10:X22" si="2">P10/J10</f>
        <v>0.99556987515102702</v>
      </c>
      <c r="Y10" s="52">
        <f t="shared" ref="Y10:Y22" si="3">Q10/K10</f>
        <v>0.98529512276789821</v>
      </c>
    </row>
    <row r="11" spans="1:27" s="11" customFormat="1" ht="57" customHeight="1">
      <c r="A11" s="6"/>
      <c r="B11" s="40">
        <v>2</v>
      </c>
      <c r="C11" s="41" t="s">
        <v>31</v>
      </c>
      <c r="D11" s="42">
        <v>11493</v>
      </c>
      <c r="E11" s="43">
        <v>12175</v>
      </c>
      <c r="F11" s="44">
        <v>0</v>
      </c>
      <c r="G11" s="44">
        <v>0</v>
      </c>
      <c r="H11" s="45">
        <v>1268</v>
      </c>
      <c r="I11" s="46">
        <v>3624.6160599999998</v>
      </c>
      <c r="J11" s="47">
        <f t="shared" ref="J11:K21" si="4">H11+F11</f>
        <v>1268</v>
      </c>
      <c r="K11" s="47">
        <f t="shared" si="4"/>
        <v>3624.6160599999998</v>
      </c>
      <c r="L11" s="44">
        <v>0</v>
      </c>
      <c r="M11" s="44">
        <v>0</v>
      </c>
      <c r="N11" s="45">
        <v>1257</v>
      </c>
      <c r="O11" s="46">
        <v>3542.3060599999994</v>
      </c>
      <c r="P11" s="47">
        <f t="shared" ref="P11:P51" si="5">N11+L11</f>
        <v>1257</v>
      </c>
      <c r="Q11" s="47">
        <f t="shared" ref="Q11:Q51" si="6">O11+M11</f>
        <v>3542.3060599999994</v>
      </c>
      <c r="R11" s="48">
        <v>31765</v>
      </c>
      <c r="S11" s="49">
        <v>29597</v>
      </c>
      <c r="T11" s="44" t="e">
        <f>#REF!+#REF!+N11</f>
        <v>#REF!</v>
      </c>
      <c r="U11" s="50" t="e">
        <f>#REF!+#REF!+O11</f>
        <v>#REF!</v>
      </c>
      <c r="V11" s="51">
        <f t="shared" si="0"/>
        <v>0.99132492113564674</v>
      </c>
      <c r="W11" s="52">
        <f t="shared" si="1"/>
        <v>0.97729138793254688</v>
      </c>
      <c r="X11" s="51">
        <f t="shared" si="2"/>
        <v>0.99132492113564674</v>
      </c>
      <c r="Y11" s="52">
        <f t="shared" si="3"/>
        <v>0.97729138793254688</v>
      </c>
    </row>
    <row r="12" spans="1:27" s="11" customFormat="1" ht="57" customHeight="1">
      <c r="A12" s="6"/>
      <c r="B12" s="40">
        <v>3</v>
      </c>
      <c r="C12" s="41" t="s">
        <v>4</v>
      </c>
      <c r="D12" s="42">
        <v>7358</v>
      </c>
      <c r="E12" s="43">
        <v>2890</v>
      </c>
      <c r="F12" s="44">
        <v>1366</v>
      </c>
      <c r="G12" s="44">
        <v>1531</v>
      </c>
      <c r="H12" s="45">
        <v>1248</v>
      </c>
      <c r="I12" s="46">
        <v>1047</v>
      </c>
      <c r="J12" s="47">
        <f t="shared" si="4"/>
        <v>2614</v>
      </c>
      <c r="K12" s="47">
        <f t="shared" si="4"/>
        <v>2578</v>
      </c>
      <c r="L12" s="44">
        <v>1366</v>
      </c>
      <c r="M12" s="44">
        <v>1531</v>
      </c>
      <c r="N12" s="45">
        <v>1248</v>
      </c>
      <c r="O12" s="46">
        <v>1047</v>
      </c>
      <c r="P12" s="47">
        <f t="shared" si="5"/>
        <v>2614</v>
      </c>
      <c r="Q12" s="47">
        <f t="shared" si="6"/>
        <v>2578</v>
      </c>
      <c r="R12" s="48">
        <v>11397</v>
      </c>
      <c r="S12" s="49">
        <v>6171</v>
      </c>
      <c r="T12" s="44" t="e">
        <f>#REF!+#REF!+N12</f>
        <v>#REF!</v>
      </c>
      <c r="U12" s="50" t="e">
        <f>#REF!+#REF!+O12</f>
        <v>#REF!</v>
      </c>
      <c r="V12" s="51">
        <f t="shared" si="0"/>
        <v>1</v>
      </c>
      <c r="W12" s="52">
        <f t="shared" si="1"/>
        <v>1</v>
      </c>
      <c r="X12" s="51">
        <f t="shared" si="2"/>
        <v>1</v>
      </c>
      <c r="Y12" s="52">
        <f t="shared" si="3"/>
        <v>1</v>
      </c>
    </row>
    <row r="13" spans="1:27" s="11" customFormat="1" ht="57" customHeight="1">
      <c r="A13" s="6"/>
      <c r="B13" s="40">
        <v>4</v>
      </c>
      <c r="C13" s="41" t="s">
        <v>23</v>
      </c>
      <c r="D13" s="42">
        <v>1055</v>
      </c>
      <c r="E13" s="43">
        <v>4573</v>
      </c>
      <c r="F13" s="44">
        <v>299</v>
      </c>
      <c r="G13" s="44">
        <v>1031</v>
      </c>
      <c r="H13" s="45">
        <v>351</v>
      </c>
      <c r="I13" s="46">
        <v>2708.0085927</v>
      </c>
      <c r="J13" s="47">
        <f t="shared" si="4"/>
        <v>650</v>
      </c>
      <c r="K13" s="47">
        <f t="shared" si="4"/>
        <v>3739.0085927</v>
      </c>
      <c r="L13" s="44">
        <v>299</v>
      </c>
      <c r="M13" s="44">
        <v>1031</v>
      </c>
      <c r="N13" s="45">
        <v>351</v>
      </c>
      <c r="O13" s="46">
        <v>2708.0085927</v>
      </c>
      <c r="P13" s="47">
        <f t="shared" si="5"/>
        <v>650</v>
      </c>
      <c r="Q13" s="47">
        <f t="shared" si="6"/>
        <v>3739.0085927</v>
      </c>
      <c r="R13" s="48">
        <v>2355</v>
      </c>
      <c r="S13" s="49">
        <v>7934</v>
      </c>
      <c r="T13" s="44" t="e">
        <f>#REF!+#REF!+N13</f>
        <v>#REF!</v>
      </c>
      <c r="U13" s="50" t="e">
        <f>#REF!+#REF!+O13</f>
        <v>#REF!</v>
      </c>
      <c r="V13" s="51">
        <f t="shared" si="0"/>
        <v>1</v>
      </c>
      <c r="W13" s="52">
        <f t="shared" si="1"/>
        <v>1</v>
      </c>
      <c r="X13" s="51">
        <f t="shared" si="2"/>
        <v>1</v>
      </c>
      <c r="Y13" s="52">
        <f t="shared" si="3"/>
        <v>1</v>
      </c>
    </row>
    <row r="14" spans="1:27" s="11" customFormat="1" ht="57" customHeight="1">
      <c r="A14" s="6"/>
      <c r="B14" s="40">
        <v>5</v>
      </c>
      <c r="C14" s="41" t="s">
        <v>32</v>
      </c>
      <c r="D14" s="42">
        <v>3876</v>
      </c>
      <c r="E14" s="43">
        <v>2990</v>
      </c>
      <c r="F14" s="44">
        <v>1753</v>
      </c>
      <c r="G14" s="44">
        <v>3891.4500000000003</v>
      </c>
      <c r="H14" s="45">
        <v>1543</v>
      </c>
      <c r="I14" s="46">
        <v>2665.2400000000002</v>
      </c>
      <c r="J14" s="47">
        <f t="shared" si="4"/>
        <v>3296</v>
      </c>
      <c r="K14" s="47">
        <f t="shared" si="4"/>
        <v>6556.6900000000005</v>
      </c>
      <c r="L14" s="44">
        <v>1753</v>
      </c>
      <c r="M14" s="44">
        <v>3891.4500000000003</v>
      </c>
      <c r="N14" s="45">
        <v>1543</v>
      </c>
      <c r="O14" s="46">
        <v>2665.2400000000002</v>
      </c>
      <c r="P14" s="47">
        <f t="shared" si="5"/>
        <v>3296</v>
      </c>
      <c r="Q14" s="47">
        <f t="shared" si="6"/>
        <v>6556.6900000000005</v>
      </c>
      <c r="R14" s="48">
        <v>9622</v>
      </c>
      <c r="S14" s="49">
        <v>13770</v>
      </c>
      <c r="T14" s="44" t="e">
        <f>#REF!+#REF!+N14</f>
        <v>#REF!</v>
      </c>
      <c r="U14" s="50" t="e">
        <f>#REF!+#REF!+O14</f>
        <v>#REF!</v>
      </c>
      <c r="V14" s="51">
        <f t="shared" si="0"/>
        <v>1</v>
      </c>
      <c r="W14" s="52">
        <f t="shared" si="1"/>
        <v>1</v>
      </c>
      <c r="X14" s="51">
        <f t="shared" si="2"/>
        <v>1</v>
      </c>
      <c r="Y14" s="52">
        <f t="shared" si="3"/>
        <v>1</v>
      </c>
    </row>
    <row r="15" spans="1:27" s="11" customFormat="1" ht="57" customHeight="1">
      <c r="A15" s="6"/>
      <c r="B15" s="40">
        <v>6</v>
      </c>
      <c r="C15" s="41" t="s">
        <v>33</v>
      </c>
      <c r="D15" s="42">
        <v>10</v>
      </c>
      <c r="E15" s="43">
        <v>62</v>
      </c>
      <c r="F15" s="44">
        <v>4</v>
      </c>
      <c r="G15" s="44">
        <v>7</v>
      </c>
      <c r="H15" s="45">
        <v>28</v>
      </c>
      <c r="I15" s="46">
        <v>19.139999999999997</v>
      </c>
      <c r="J15" s="47">
        <f t="shared" si="4"/>
        <v>32</v>
      </c>
      <c r="K15" s="47">
        <f t="shared" si="4"/>
        <v>26.139999999999997</v>
      </c>
      <c r="L15" s="44">
        <v>4</v>
      </c>
      <c r="M15" s="44">
        <v>7</v>
      </c>
      <c r="N15" s="45">
        <v>28</v>
      </c>
      <c r="O15" s="46">
        <v>19.139999999999997</v>
      </c>
      <c r="P15" s="47">
        <f t="shared" si="5"/>
        <v>32</v>
      </c>
      <c r="Q15" s="47">
        <f t="shared" si="6"/>
        <v>26.139999999999997</v>
      </c>
      <c r="R15" s="48">
        <v>32</v>
      </c>
      <c r="S15" s="49">
        <v>85</v>
      </c>
      <c r="T15" s="44" t="e">
        <f>#REF!+#REF!+N15</f>
        <v>#REF!</v>
      </c>
      <c r="U15" s="50" t="e">
        <f>#REF!+#REF!+O15</f>
        <v>#REF!</v>
      </c>
      <c r="V15" s="51">
        <f t="shared" si="0"/>
        <v>1</v>
      </c>
      <c r="W15" s="52">
        <f t="shared" si="1"/>
        <v>1</v>
      </c>
      <c r="X15" s="51">
        <f t="shared" si="2"/>
        <v>1</v>
      </c>
      <c r="Y15" s="52">
        <f t="shared" si="3"/>
        <v>1</v>
      </c>
    </row>
    <row r="16" spans="1:27" s="11" customFormat="1" ht="57" customHeight="1">
      <c r="A16" s="6"/>
      <c r="B16" s="40">
        <v>7</v>
      </c>
      <c r="C16" s="41" t="s">
        <v>24</v>
      </c>
      <c r="D16" s="42">
        <v>8098</v>
      </c>
      <c r="E16" s="43">
        <v>7151</v>
      </c>
      <c r="F16" s="47">
        <v>2961</v>
      </c>
      <c r="G16" s="47">
        <v>6584.2633135000005</v>
      </c>
      <c r="H16" s="47">
        <v>1679</v>
      </c>
      <c r="I16" s="47">
        <v>1908.8900000000003</v>
      </c>
      <c r="J16" s="47">
        <f t="shared" si="4"/>
        <v>4640</v>
      </c>
      <c r="K16" s="47">
        <f t="shared" si="4"/>
        <v>8493.1533135000009</v>
      </c>
      <c r="L16" s="47">
        <v>2961</v>
      </c>
      <c r="M16" s="47">
        <v>6584.2633135000005</v>
      </c>
      <c r="N16" s="45">
        <v>1679</v>
      </c>
      <c r="O16" s="46">
        <v>1908.8900000000003</v>
      </c>
      <c r="P16" s="47">
        <f t="shared" si="5"/>
        <v>4640</v>
      </c>
      <c r="Q16" s="47">
        <f t="shared" si="6"/>
        <v>8493.1533135000009</v>
      </c>
      <c r="R16" s="48">
        <v>17885</v>
      </c>
      <c r="S16" s="49">
        <v>17592</v>
      </c>
      <c r="T16" s="44" t="e">
        <f>#REF!+#REF!+N16</f>
        <v>#REF!</v>
      </c>
      <c r="U16" s="50" t="e">
        <f>#REF!+#REF!+O16</f>
        <v>#REF!</v>
      </c>
      <c r="V16" s="51">
        <f t="shared" si="0"/>
        <v>1</v>
      </c>
      <c r="W16" s="52">
        <f t="shared" si="1"/>
        <v>1</v>
      </c>
      <c r="X16" s="51">
        <f t="shared" si="2"/>
        <v>1</v>
      </c>
      <c r="Y16" s="52">
        <f t="shared" si="3"/>
        <v>1</v>
      </c>
    </row>
    <row r="17" spans="1:27" s="11" customFormat="1" ht="57" customHeight="1">
      <c r="A17" s="6"/>
      <c r="B17" s="40">
        <v>8</v>
      </c>
      <c r="C17" s="41" t="s">
        <v>25</v>
      </c>
      <c r="D17" s="42">
        <v>6450</v>
      </c>
      <c r="E17" s="43">
        <v>5735</v>
      </c>
      <c r="F17" s="44">
        <v>596</v>
      </c>
      <c r="G17" s="44">
        <v>4816.8089085000011</v>
      </c>
      <c r="H17" s="45">
        <v>144</v>
      </c>
      <c r="I17" s="46">
        <v>190.0967991</v>
      </c>
      <c r="J17" s="47">
        <f t="shared" si="4"/>
        <v>740</v>
      </c>
      <c r="K17" s="47">
        <f t="shared" si="4"/>
        <v>5006.9057076000008</v>
      </c>
      <c r="L17" s="44">
        <v>516</v>
      </c>
      <c r="M17" s="44">
        <v>800.32782780000014</v>
      </c>
      <c r="N17" s="45">
        <v>144</v>
      </c>
      <c r="O17" s="46">
        <v>190.0967991</v>
      </c>
      <c r="P17" s="47">
        <f t="shared" si="5"/>
        <v>660</v>
      </c>
      <c r="Q17" s="47">
        <f t="shared" si="6"/>
        <v>990.42462690000013</v>
      </c>
      <c r="R17" s="48">
        <v>7903</v>
      </c>
      <c r="S17" s="49">
        <v>8594</v>
      </c>
      <c r="T17" s="44" t="e">
        <f>#REF!+#REF!+N17</f>
        <v>#REF!</v>
      </c>
      <c r="U17" s="50" t="e">
        <f>#REF!+#REF!+O17</f>
        <v>#REF!</v>
      </c>
      <c r="V17" s="51">
        <f t="shared" si="0"/>
        <v>1</v>
      </c>
      <c r="W17" s="52">
        <f t="shared" si="1"/>
        <v>1</v>
      </c>
      <c r="X17" s="51">
        <f t="shared" si="2"/>
        <v>0.89189189189189189</v>
      </c>
      <c r="Y17" s="52">
        <f t="shared" si="3"/>
        <v>0.19781171940119241</v>
      </c>
    </row>
    <row r="18" spans="1:27" s="11" customFormat="1" ht="57" customHeight="1">
      <c r="A18" s="6"/>
      <c r="B18" s="40">
        <v>9</v>
      </c>
      <c r="C18" s="41" t="s">
        <v>26</v>
      </c>
      <c r="D18" s="42">
        <v>3404</v>
      </c>
      <c r="E18" s="43">
        <v>6071</v>
      </c>
      <c r="F18" s="44">
        <v>2529.25</v>
      </c>
      <c r="G18" s="44">
        <v>6118.030999999999</v>
      </c>
      <c r="H18" s="45">
        <v>2560.25</v>
      </c>
      <c r="I18" s="46">
        <v>5395.7804500000002</v>
      </c>
      <c r="J18" s="47">
        <f t="shared" si="4"/>
        <v>5089.5</v>
      </c>
      <c r="K18" s="47">
        <f t="shared" si="4"/>
        <v>11513.811449999999</v>
      </c>
      <c r="L18" s="44">
        <v>2310</v>
      </c>
      <c r="M18" s="44">
        <v>5639.1114499999994</v>
      </c>
      <c r="N18" s="45">
        <v>2353</v>
      </c>
      <c r="O18" s="46">
        <v>4939.1279500000001</v>
      </c>
      <c r="P18" s="47">
        <f t="shared" si="5"/>
        <v>4663</v>
      </c>
      <c r="Q18" s="47">
        <f t="shared" si="6"/>
        <v>10578.239399999999</v>
      </c>
      <c r="R18" s="48">
        <v>8133</v>
      </c>
      <c r="S18" s="49">
        <v>15375</v>
      </c>
      <c r="T18" s="44" t="e">
        <f>#REF!+#REF!+N18</f>
        <v>#REF!</v>
      </c>
      <c r="U18" s="50" t="e">
        <f>#REF!+#REF!+O18</f>
        <v>#REF!</v>
      </c>
      <c r="V18" s="51">
        <f t="shared" si="0"/>
        <v>0.91905087393809193</v>
      </c>
      <c r="W18" s="52">
        <f t="shared" si="1"/>
        <v>0.91536859139626403</v>
      </c>
      <c r="X18" s="51">
        <f t="shared" si="2"/>
        <v>0.91620001964829556</v>
      </c>
      <c r="Y18" s="52">
        <f t="shared" si="3"/>
        <v>0.91874349740198313</v>
      </c>
    </row>
    <row r="19" spans="1:27" s="11" customFormat="1" ht="57" customHeight="1">
      <c r="A19" s="6"/>
      <c r="B19" s="40">
        <v>10</v>
      </c>
      <c r="C19" s="41" t="s">
        <v>27</v>
      </c>
      <c r="D19" s="42">
        <v>310</v>
      </c>
      <c r="E19" s="43">
        <v>1443</v>
      </c>
      <c r="F19" s="44">
        <v>218</v>
      </c>
      <c r="G19" s="44">
        <v>1519</v>
      </c>
      <c r="H19" s="45">
        <v>218</v>
      </c>
      <c r="I19" s="46">
        <v>1519</v>
      </c>
      <c r="J19" s="47">
        <f t="shared" si="4"/>
        <v>436</v>
      </c>
      <c r="K19" s="47">
        <f t="shared" si="4"/>
        <v>3038</v>
      </c>
      <c r="L19" s="44">
        <v>218</v>
      </c>
      <c r="M19" s="44">
        <v>1519</v>
      </c>
      <c r="N19" s="45">
        <v>218</v>
      </c>
      <c r="O19" s="46">
        <v>1519</v>
      </c>
      <c r="P19" s="47">
        <f t="shared" si="5"/>
        <v>436</v>
      </c>
      <c r="Q19" s="47">
        <f t="shared" si="6"/>
        <v>3038</v>
      </c>
      <c r="R19" s="48">
        <v>931</v>
      </c>
      <c r="S19" s="49">
        <v>5368</v>
      </c>
      <c r="T19" s="44" t="e">
        <f>#REF!+#REF!+N19</f>
        <v>#REF!</v>
      </c>
      <c r="U19" s="50" t="e">
        <f>#REF!+#REF!+O19</f>
        <v>#REF!</v>
      </c>
      <c r="V19" s="51">
        <f t="shared" si="0"/>
        <v>1</v>
      </c>
      <c r="W19" s="52">
        <f t="shared" si="1"/>
        <v>1</v>
      </c>
      <c r="X19" s="51">
        <f t="shared" si="2"/>
        <v>1</v>
      </c>
      <c r="Y19" s="52">
        <f t="shared" si="3"/>
        <v>1</v>
      </c>
    </row>
    <row r="20" spans="1:27" s="11" customFormat="1" ht="57" customHeight="1">
      <c r="A20" s="6"/>
      <c r="B20" s="40">
        <v>11</v>
      </c>
      <c r="C20" s="41" t="s">
        <v>28</v>
      </c>
      <c r="D20" s="42">
        <v>3538</v>
      </c>
      <c r="E20" s="43">
        <v>8236</v>
      </c>
      <c r="F20" s="44">
        <v>1230</v>
      </c>
      <c r="G20" s="44">
        <v>1213</v>
      </c>
      <c r="H20" s="45">
        <v>774</v>
      </c>
      <c r="I20" s="46">
        <v>861.96865290000005</v>
      </c>
      <c r="J20" s="47">
        <f t="shared" si="4"/>
        <v>2004</v>
      </c>
      <c r="K20" s="47">
        <f t="shared" si="4"/>
        <v>2074.9686529000001</v>
      </c>
      <c r="L20" s="44">
        <v>1230</v>
      </c>
      <c r="M20" s="44">
        <v>1213</v>
      </c>
      <c r="N20" s="45">
        <v>774</v>
      </c>
      <c r="O20" s="46">
        <v>861.96865290000005</v>
      </c>
      <c r="P20" s="47">
        <f t="shared" si="5"/>
        <v>2004</v>
      </c>
      <c r="Q20" s="47">
        <f t="shared" si="6"/>
        <v>2074.9686529000001</v>
      </c>
      <c r="R20" s="48">
        <v>24153</v>
      </c>
      <c r="S20" s="49">
        <v>24841</v>
      </c>
      <c r="T20" s="44" t="e">
        <f>#REF!+#REF!+N20</f>
        <v>#REF!</v>
      </c>
      <c r="U20" s="50" t="e">
        <f>#REF!+#REF!+O20</f>
        <v>#REF!</v>
      </c>
      <c r="V20" s="51">
        <f t="shared" si="0"/>
        <v>1</v>
      </c>
      <c r="W20" s="52">
        <f t="shared" si="1"/>
        <v>1</v>
      </c>
      <c r="X20" s="51">
        <f t="shared" si="2"/>
        <v>1</v>
      </c>
      <c r="Y20" s="52">
        <f t="shared" si="3"/>
        <v>1</v>
      </c>
    </row>
    <row r="21" spans="1:27" s="11" customFormat="1" ht="57" customHeight="1" thickBot="1">
      <c r="A21" s="6"/>
      <c r="B21" s="53">
        <v>12</v>
      </c>
      <c r="C21" s="54" t="s">
        <v>29</v>
      </c>
      <c r="D21" s="55">
        <v>1155</v>
      </c>
      <c r="E21" s="56">
        <v>2338</v>
      </c>
      <c r="F21" s="57">
        <v>1238</v>
      </c>
      <c r="G21" s="57">
        <v>3187.248793400614</v>
      </c>
      <c r="H21" s="58">
        <v>1907</v>
      </c>
      <c r="I21" s="59">
        <v>5957.8769849999981</v>
      </c>
      <c r="J21" s="60">
        <f t="shared" si="4"/>
        <v>3145</v>
      </c>
      <c r="K21" s="60">
        <f t="shared" si="4"/>
        <v>9145.125778400612</v>
      </c>
      <c r="L21" s="57">
        <v>1238</v>
      </c>
      <c r="M21" s="57">
        <v>3187.248793400614</v>
      </c>
      <c r="N21" s="58">
        <v>1907</v>
      </c>
      <c r="O21" s="59">
        <v>5957.8769849999981</v>
      </c>
      <c r="P21" s="60">
        <f t="shared" si="5"/>
        <v>3145</v>
      </c>
      <c r="Q21" s="60">
        <f t="shared" si="6"/>
        <v>9145.125778400612</v>
      </c>
      <c r="R21" s="61">
        <v>2930</v>
      </c>
      <c r="S21" s="62">
        <v>6647</v>
      </c>
      <c r="T21" s="57">
        <v>2930</v>
      </c>
      <c r="U21" s="63">
        <v>6647</v>
      </c>
      <c r="V21" s="64">
        <f t="shared" si="0"/>
        <v>1</v>
      </c>
      <c r="W21" s="65">
        <f t="shared" si="1"/>
        <v>1</v>
      </c>
      <c r="X21" s="64">
        <f t="shared" si="2"/>
        <v>1</v>
      </c>
      <c r="Y21" s="65">
        <f t="shared" si="3"/>
        <v>1</v>
      </c>
      <c r="Z21" s="6"/>
      <c r="AA21" s="6"/>
    </row>
    <row r="22" spans="1:27" s="8" customFormat="1" ht="51" customHeight="1" thickBot="1">
      <c r="A22" s="10"/>
      <c r="B22" s="66"/>
      <c r="C22" s="67" t="s">
        <v>5</v>
      </c>
      <c r="D22" s="68">
        <f t="shared" ref="D22:U22" si="7">SUM(D10:D21)</f>
        <v>75100</v>
      </c>
      <c r="E22" s="69">
        <f t="shared" si="7"/>
        <v>55235</v>
      </c>
      <c r="F22" s="68">
        <f>F21+F20+F19+F18+F17+F16+F15+F14+F13+F12+F11+F10</f>
        <v>15134.25</v>
      </c>
      <c r="G22" s="68">
        <f t="shared" ref="G22:I22" si="8">G21+G20+G19+G18+G17+G16+G15+G14+G13+G12+G11+G10</f>
        <v>36616.06422940061</v>
      </c>
      <c r="H22" s="68">
        <f t="shared" si="8"/>
        <v>13746.25</v>
      </c>
      <c r="I22" s="68">
        <f t="shared" si="8"/>
        <v>29125.355048699999</v>
      </c>
      <c r="J22" s="70">
        <f t="shared" ref="J22:O22" si="9">SUM(J10:J21)</f>
        <v>28880.5</v>
      </c>
      <c r="K22" s="70">
        <f t="shared" si="9"/>
        <v>65741.419278100613</v>
      </c>
      <c r="L22" s="68">
        <f>L21+L20+L19+L18+L17+L16+L14+L15+L12+L13+L11+L10</f>
        <v>14813</v>
      </c>
      <c r="M22" s="68">
        <f>M21+M20+M19+M18+M17+M16+M14+M15+M12+M13+M11+M10</f>
        <v>31974.423598700614</v>
      </c>
      <c r="N22" s="71">
        <f t="shared" si="9"/>
        <v>13528</v>
      </c>
      <c r="O22" s="72">
        <f t="shared" si="9"/>
        <v>28586.392548699994</v>
      </c>
      <c r="P22" s="70">
        <f t="shared" si="5"/>
        <v>28341</v>
      </c>
      <c r="Q22" s="70">
        <f t="shared" si="6"/>
        <v>60560.816147400605</v>
      </c>
      <c r="R22" s="73">
        <v>162292</v>
      </c>
      <c r="S22" s="74">
        <v>172539</v>
      </c>
      <c r="T22" s="68" t="e">
        <f t="shared" si="7"/>
        <v>#REF!</v>
      </c>
      <c r="U22" s="69" t="e">
        <f t="shared" si="7"/>
        <v>#REF!</v>
      </c>
      <c r="V22" s="75">
        <f t="shared" si="0"/>
        <v>0.98412294262071476</v>
      </c>
      <c r="W22" s="76">
        <f t="shared" si="1"/>
        <v>0.98149507536993741</v>
      </c>
      <c r="X22" s="75">
        <f t="shared" si="2"/>
        <v>0.98131957549211402</v>
      </c>
      <c r="Y22" s="76">
        <f t="shared" si="3"/>
        <v>0.92119727277585961</v>
      </c>
      <c r="Z22" s="10"/>
      <c r="AA22" s="10"/>
    </row>
    <row r="23" spans="1:27" s="7" customFormat="1" ht="51" customHeight="1" thickBot="1">
      <c r="A23" s="6"/>
      <c r="B23" s="77" t="s">
        <v>15</v>
      </c>
      <c r="C23" s="78" t="s">
        <v>30</v>
      </c>
      <c r="D23" s="23"/>
      <c r="E23" s="23"/>
      <c r="F23" s="79"/>
      <c r="G23" s="80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  <c r="S23" s="82"/>
      <c r="T23" s="82"/>
      <c r="U23" s="82"/>
      <c r="V23" s="82"/>
      <c r="W23" s="82"/>
      <c r="X23" s="82"/>
      <c r="Y23" s="83"/>
      <c r="Z23" s="6"/>
      <c r="AA23" s="6"/>
    </row>
    <row r="24" spans="1:27" s="11" customFormat="1" ht="58.8" customHeight="1" thickBot="1">
      <c r="A24" s="6"/>
      <c r="B24" s="84">
        <v>13</v>
      </c>
      <c r="C24" s="85" t="s">
        <v>34</v>
      </c>
      <c r="D24" s="86">
        <v>789</v>
      </c>
      <c r="E24" s="87">
        <v>2393</v>
      </c>
      <c r="F24" s="88">
        <v>420</v>
      </c>
      <c r="G24" s="89">
        <v>1879</v>
      </c>
      <c r="H24" s="90">
        <v>420</v>
      </c>
      <c r="I24" s="91">
        <v>1878.8370200000002</v>
      </c>
      <c r="J24" s="92">
        <f>H24+F24</f>
        <v>840</v>
      </c>
      <c r="K24" s="92">
        <f>I24+G24</f>
        <v>3757.8370199999999</v>
      </c>
      <c r="L24" s="89">
        <v>420</v>
      </c>
      <c r="M24" s="89">
        <v>1879</v>
      </c>
      <c r="N24" s="90">
        <v>420</v>
      </c>
      <c r="O24" s="91">
        <v>1878.8370200000002</v>
      </c>
      <c r="P24" s="92">
        <f t="shared" si="5"/>
        <v>840</v>
      </c>
      <c r="Q24" s="92">
        <f t="shared" si="6"/>
        <v>3757.8370199999999</v>
      </c>
      <c r="R24" s="93">
        <v>2509</v>
      </c>
      <c r="S24" s="94">
        <v>7369</v>
      </c>
      <c r="T24" s="89" t="e">
        <f>#REF!+#REF!+N24</f>
        <v>#REF!</v>
      </c>
      <c r="U24" s="95" t="e">
        <f>#REF!+#REF!+O24</f>
        <v>#REF!</v>
      </c>
      <c r="V24" s="75">
        <v>1</v>
      </c>
      <c r="W24" s="39">
        <v>1</v>
      </c>
      <c r="X24" s="96">
        <f t="shared" ref="X24:Y28" si="10">P24/J24</f>
        <v>1</v>
      </c>
      <c r="Y24" s="39">
        <f t="shared" si="10"/>
        <v>1</v>
      </c>
    </row>
    <row r="25" spans="1:27" s="11" customFormat="1" ht="58.8" customHeight="1" thickBot="1">
      <c r="A25" s="6"/>
      <c r="B25" s="40">
        <v>14</v>
      </c>
      <c r="C25" s="41" t="s">
        <v>35</v>
      </c>
      <c r="D25" s="42">
        <v>119</v>
      </c>
      <c r="E25" s="43">
        <v>739</v>
      </c>
      <c r="F25" s="97">
        <v>101</v>
      </c>
      <c r="G25" s="44">
        <v>138</v>
      </c>
      <c r="H25" s="45">
        <v>57</v>
      </c>
      <c r="I25" s="46">
        <v>83.890000000000015</v>
      </c>
      <c r="J25" s="98">
        <f t="shared" ref="J25:J38" si="11">H25+F25</f>
        <v>158</v>
      </c>
      <c r="K25" s="98">
        <f t="shared" ref="K25:K38" si="12">I25+G25</f>
        <v>221.89000000000001</v>
      </c>
      <c r="L25" s="44">
        <v>101</v>
      </c>
      <c r="M25" s="44">
        <v>138</v>
      </c>
      <c r="N25" s="45">
        <v>57</v>
      </c>
      <c r="O25" s="46">
        <v>83.890000000000015</v>
      </c>
      <c r="P25" s="47">
        <f t="shared" si="5"/>
        <v>158</v>
      </c>
      <c r="Q25" s="47">
        <f t="shared" si="6"/>
        <v>221.89000000000001</v>
      </c>
      <c r="R25" s="48">
        <v>246</v>
      </c>
      <c r="S25" s="49">
        <v>1489</v>
      </c>
      <c r="T25" s="44" t="e">
        <f>#REF!+#REF!+N25</f>
        <v>#REF!</v>
      </c>
      <c r="U25" s="50" t="e">
        <f>#REF!+#REF!+O25</f>
        <v>#REF!</v>
      </c>
      <c r="V25" s="75">
        <f t="shared" ref="V25:W28" si="13">N25/H25</f>
        <v>1</v>
      </c>
      <c r="W25" s="76">
        <f t="shared" si="13"/>
        <v>1</v>
      </c>
      <c r="X25" s="51">
        <f t="shared" si="10"/>
        <v>1</v>
      </c>
      <c r="Y25" s="52">
        <f t="shared" si="10"/>
        <v>1</v>
      </c>
    </row>
    <row r="26" spans="1:27" s="11" customFormat="1" ht="58.8" customHeight="1">
      <c r="A26" s="6"/>
      <c r="B26" s="40">
        <v>15</v>
      </c>
      <c r="C26" s="41" t="s">
        <v>36</v>
      </c>
      <c r="D26" s="42">
        <v>441</v>
      </c>
      <c r="E26" s="43">
        <v>1705</v>
      </c>
      <c r="F26" s="97">
        <v>503</v>
      </c>
      <c r="G26" s="44">
        <v>2141.3617084000002</v>
      </c>
      <c r="H26" s="45">
        <v>176</v>
      </c>
      <c r="I26" s="46">
        <v>831.68001000000004</v>
      </c>
      <c r="J26" s="98">
        <f t="shared" si="11"/>
        <v>679</v>
      </c>
      <c r="K26" s="98">
        <f t="shared" si="12"/>
        <v>2973.0417184000003</v>
      </c>
      <c r="L26" s="44">
        <v>503</v>
      </c>
      <c r="M26" s="44">
        <v>2141.3617084000002</v>
      </c>
      <c r="N26" s="45">
        <v>176</v>
      </c>
      <c r="O26" s="46">
        <v>831.68001000000004</v>
      </c>
      <c r="P26" s="47">
        <f t="shared" si="5"/>
        <v>679</v>
      </c>
      <c r="Q26" s="47">
        <f t="shared" si="6"/>
        <v>2973.0417184000003</v>
      </c>
      <c r="R26" s="48">
        <v>3329</v>
      </c>
      <c r="S26" s="49">
        <v>8013</v>
      </c>
      <c r="T26" s="44" t="e">
        <f>#REF!+#REF!+N26</f>
        <v>#REF!</v>
      </c>
      <c r="U26" s="50" t="e">
        <f>#REF!+#REF!+O26</f>
        <v>#REF!</v>
      </c>
      <c r="V26" s="51">
        <f t="shared" si="13"/>
        <v>1</v>
      </c>
      <c r="W26" s="52">
        <f t="shared" si="13"/>
        <v>1</v>
      </c>
      <c r="X26" s="51">
        <f t="shared" si="10"/>
        <v>1</v>
      </c>
      <c r="Y26" s="52">
        <f t="shared" si="10"/>
        <v>1</v>
      </c>
    </row>
    <row r="27" spans="1:27" s="11" customFormat="1" ht="58.8" customHeight="1">
      <c r="A27" s="6"/>
      <c r="B27" s="40">
        <v>16</v>
      </c>
      <c r="C27" s="41" t="s">
        <v>37</v>
      </c>
      <c r="D27" s="42">
        <v>909</v>
      </c>
      <c r="E27" s="43">
        <v>4580</v>
      </c>
      <c r="F27" s="97">
        <v>0</v>
      </c>
      <c r="G27" s="44">
        <v>0</v>
      </c>
      <c r="H27" s="45">
        <v>581</v>
      </c>
      <c r="I27" s="46">
        <v>255.32068999999998</v>
      </c>
      <c r="J27" s="98">
        <f t="shared" si="11"/>
        <v>581</v>
      </c>
      <c r="K27" s="98">
        <f t="shared" si="12"/>
        <v>255.32068999999998</v>
      </c>
      <c r="L27" s="44">
        <v>0</v>
      </c>
      <c r="M27" s="44">
        <v>0</v>
      </c>
      <c r="N27" s="45">
        <v>581</v>
      </c>
      <c r="O27" s="46">
        <v>255.32068999999998</v>
      </c>
      <c r="P27" s="47">
        <f t="shared" si="5"/>
        <v>581</v>
      </c>
      <c r="Q27" s="47">
        <f t="shared" si="6"/>
        <v>255.32068999999998</v>
      </c>
      <c r="R27" s="48">
        <v>21053</v>
      </c>
      <c r="S27" s="44">
        <v>7682</v>
      </c>
      <c r="T27" s="44" t="e">
        <f>#REF!+#REF!+N27</f>
        <v>#REF!</v>
      </c>
      <c r="U27" s="50" t="e">
        <f>#REF!+#REF!+O27</f>
        <v>#REF!</v>
      </c>
      <c r="V27" s="51">
        <f t="shared" si="13"/>
        <v>1</v>
      </c>
      <c r="W27" s="52">
        <f t="shared" si="13"/>
        <v>1</v>
      </c>
      <c r="X27" s="51">
        <f t="shared" si="10"/>
        <v>1</v>
      </c>
      <c r="Y27" s="52">
        <f t="shared" si="10"/>
        <v>1</v>
      </c>
      <c r="Z27" s="6"/>
      <c r="AA27" s="6"/>
    </row>
    <row r="28" spans="1:27" s="11" customFormat="1" ht="58.8" customHeight="1">
      <c r="A28" s="6"/>
      <c r="B28" s="40">
        <v>17</v>
      </c>
      <c r="C28" s="41" t="s">
        <v>38</v>
      </c>
      <c r="D28" s="42">
        <v>302</v>
      </c>
      <c r="E28" s="43">
        <v>1487</v>
      </c>
      <c r="F28" s="97">
        <v>244</v>
      </c>
      <c r="G28" s="44">
        <v>1747</v>
      </c>
      <c r="H28" s="45">
        <v>426</v>
      </c>
      <c r="I28" s="46">
        <v>991.59630999999899</v>
      </c>
      <c r="J28" s="98">
        <f t="shared" si="11"/>
        <v>670</v>
      </c>
      <c r="K28" s="98">
        <f t="shared" si="12"/>
        <v>2738.596309999999</v>
      </c>
      <c r="L28" s="44">
        <v>244</v>
      </c>
      <c r="M28" s="44">
        <v>1747</v>
      </c>
      <c r="N28" s="45">
        <v>426</v>
      </c>
      <c r="O28" s="46">
        <v>991.59630999999899</v>
      </c>
      <c r="P28" s="47">
        <f t="shared" si="5"/>
        <v>670</v>
      </c>
      <c r="Q28" s="47">
        <f t="shared" si="6"/>
        <v>2738.596309999999</v>
      </c>
      <c r="R28" s="48">
        <v>2761</v>
      </c>
      <c r="S28" s="49">
        <v>13425</v>
      </c>
      <c r="T28" s="44" t="e">
        <f>#REF!+#REF!+N28</f>
        <v>#REF!</v>
      </c>
      <c r="U28" s="50" t="e">
        <f>#REF!+#REF!+O28</f>
        <v>#REF!</v>
      </c>
      <c r="V28" s="51">
        <f t="shared" si="13"/>
        <v>1</v>
      </c>
      <c r="W28" s="52">
        <f t="shared" si="13"/>
        <v>1</v>
      </c>
      <c r="X28" s="51">
        <f t="shared" si="10"/>
        <v>1</v>
      </c>
      <c r="Y28" s="52">
        <f t="shared" si="10"/>
        <v>1</v>
      </c>
    </row>
    <row r="29" spans="1:27" s="11" customFormat="1" ht="58.8" customHeight="1">
      <c r="A29" s="6"/>
      <c r="B29" s="40">
        <v>18</v>
      </c>
      <c r="C29" s="41" t="s">
        <v>39</v>
      </c>
      <c r="D29" s="42">
        <v>0</v>
      </c>
      <c r="E29" s="43">
        <v>0</v>
      </c>
      <c r="F29" s="97">
        <v>0</v>
      </c>
      <c r="G29" s="44">
        <v>0</v>
      </c>
      <c r="H29" s="45">
        <v>0</v>
      </c>
      <c r="I29" s="46">
        <v>0</v>
      </c>
      <c r="J29" s="98">
        <f t="shared" si="11"/>
        <v>0</v>
      </c>
      <c r="K29" s="98">
        <f t="shared" si="12"/>
        <v>0</v>
      </c>
      <c r="L29" s="44">
        <v>0</v>
      </c>
      <c r="M29" s="44">
        <v>0</v>
      </c>
      <c r="N29" s="45">
        <v>0</v>
      </c>
      <c r="O29" s="46">
        <v>0</v>
      </c>
      <c r="P29" s="47">
        <f t="shared" si="5"/>
        <v>0</v>
      </c>
      <c r="Q29" s="47">
        <f t="shared" si="6"/>
        <v>0</v>
      </c>
      <c r="R29" s="48">
        <v>0</v>
      </c>
      <c r="S29" s="49">
        <v>0</v>
      </c>
      <c r="T29" s="44" t="e">
        <f>#REF!+#REF!+N29</f>
        <v>#REF!</v>
      </c>
      <c r="U29" s="50" t="e">
        <f>#REF!+#REF!+O29</f>
        <v>#REF!</v>
      </c>
      <c r="V29" s="51">
        <v>0</v>
      </c>
      <c r="W29" s="52">
        <v>0</v>
      </c>
      <c r="X29" s="51">
        <v>0</v>
      </c>
      <c r="Y29" s="52">
        <v>0</v>
      </c>
    </row>
    <row r="30" spans="1:27" s="11" customFormat="1" ht="58.8" customHeight="1">
      <c r="A30" s="6"/>
      <c r="B30" s="40">
        <v>19</v>
      </c>
      <c r="C30" s="54" t="s">
        <v>40</v>
      </c>
      <c r="D30" s="55">
        <v>2</v>
      </c>
      <c r="E30" s="56">
        <v>10</v>
      </c>
      <c r="F30" s="97">
        <v>0</v>
      </c>
      <c r="G30" s="44">
        <v>0</v>
      </c>
      <c r="H30" s="45">
        <v>128</v>
      </c>
      <c r="I30" s="46">
        <v>720.44</v>
      </c>
      <c r="J30" s="98">
        <f t="shared" si="11"/>
        <v>128</v>
      </c>
      <c r="K30" s="98">
        <f t="shared" si="12"/>
        <v>720.44</v>
      </c>
      <c r="L30" s="44">
        <v>0</v>
      </c>
      <c r="M30" s="44">
        <v>0</v>
      </c>
      <c r="N30" s="45">
        <v>128</v>
      </c>
      <c r="O30" s="46">
        <v>720.44</v>
      </c>
      <c r="P30" s="47">
        <f t="shared" si="5"/>
        <v>128</v>
      </c>
      <c r="Q30" s="47">
        <f t="shared" si="6"/>
        <v>720.44</v>
      </c>
      <c r="R30" s="48">
        <v>13</v>
      </c>
      <c r="S30" s="49">
        <v>72</v>
      </c>
      <c r="T30" s="44" t="e">
        <f>#REF!+#REF!+N30</f>
        <v>#REF!</v>
      </c>
      <c r="U30" s="50" t="e">
        <f>#REF!+#REF!+O30</f>
        <v>#REF!</v>
      </c>
      <c r="V30" s="51">
        <v>1</v>
      </c>
      <c r="W30" s="52">
        <v>1</v>
      </c>
      <c r="X30" s="51">
        <v>1</v>
      </c>
      <c r="Y30" s="52">
        <v>1</v>
      </c>
    </row>
    <row r="31" spans="1:27" s="11" customFormat="1" ht="58.8" customHeight="1">
      <c r="A31" s="6"/>
      <c r="B31" s="40">
        <v>20</v>
      </c>
      <c r="C31" s="54" t="s">
        <v>41</v>
      </c>
      <c r="D31" s="55">
        <v>0</v>
      </c>
      <c r="E31" s="56">
        <v>0</v>
      </c>
      <c r="F31" s="97">
        <v>19</v>
      </c>
      <c r="G31" s="44">
        <v>124</v>
      </c>
      <c r="H31" s="45">
        <v>0</v>
      </c>
      <c r="I31" s="46">
        <v>0</v>
      </c>
      <c r="J31" s="98">
        <f t="shared" si="11"/>
        <v>19</v>
      </c>
      <c r="K31" s="98">
        <f t="shared" si="12"/>
        <v>124</v>
      </c>
      <c r="L31" s="44">
        <v>16</v>
      </c>
      <c r="M31" s="44">
        <v>111</v>
      </c>
      <c r="N31" s="45">
        <v>0</v>
      </c>
      <c r="O31" s="46">
        <v>0</v>
      </c>
      <c r="P31" s="47">
        <f t="shared" si="5"/>
        <v>16</v>
      </c>
      <c r="Q31" s="47">
        <f t="shared" si="6"/>
        <v>111</v>
      </c>
      <c r="R31" s="48">
        <v>177</v>
      </c>
      <c r="S31" s="49">
        <v>266</v>
      </c>
      <c r="T31" s="44">
        <v>177</v>
      </c>
      <c r="U31" s="50">
        <v>266</v>
      </c>
      <c r="V31" s="51">
        <v>0</v>
      </c>
      <c r="W31" s="52">
        <v>0</v>
      </c>
      <c r="X31" s="51">
        <v>0</v>
      </c>
      <c r="Y31" s="52">
        <v>0</v>
      </c>
    </row>
    <row r="32" spans="1:27" s="12" customFormat="1" ht="58.8" customHeight="1">
      <c r="A32" s="151"/>
      <c r="B32" s="40">
        <v>21</v>
      </c>
      <c r="C32" s="54" t="s">
        <v>42</v>
      </c>
      <c r="D32" s="99">
        <v>0</v>
      </c>
      <c r="E32" s="58">
        <v>0</v>
      </c>
      <c r="F32" s="97">
        <v>2138</v>
      </c>
      <c r="G32" s="44">
        <v>4516.8723099999997</v>
      </c>
      <c r="H32" s="45">
        <v>3341</v>
      </c>
      <c r="I32" s="46">
        <v>8415.5637400000014</v>
      </c>
      <c r="J32" s="98">
        <f t="shared" si="11"/>
        <v>5479</v>
      </c>
      <c r="K32" s="98">
        <f t="shared" si="12"/>
        <v>12932.43605</v>
      </c>
      <c r="L32" s="44">
        <v>2138</v>
      </c>
      <c r="M32" s="44">
        <v>4516.8723099999997</v>
      </c>
      <c r="N32" s="45">
        <v>3341</v>
      </c>
      <c r="O32" s="46">
        <v>8415.5637400000014</v>
      </c>
      <c r="P32" s="47">
        <f t="shared" si="5"/>
        <v>5479</v>
      </c>
      <c r="Q32" s="47">
        <f t="shared" si="6"/>
        <v>12932.43605</v>
      </c>
      <c r="R32" s="48">
        <v>0</v>
      </c>
      <c r="S32" s="49">
        <v>0</v>
      </c>
      <c r="T32" s="44" t="e">
        <f>#REF!+#REF!+N32</f>
        <v>#REF!</v>
      </c>
      <c r="U32" s="50" t="e">
        <f>#REF!+#REF!+O32</f>
        <v>#REF!</v>
      </c>
      <c r="V32" s="51">
        <f>N32/H32</f>
        <v>1</v>
      </c>
      <c r="W32" s="52">
        <f>O32/I32</f>
        <v>1</v>
      </c>
      <c r="X32" s="51">
        <f>P32/J32</f>
        <v>1</v>
      </c>
      <c r="Y32" s="52">
        <f>Q32/K32</f>
        <v>1</v>
      </c>
    </row>
    <row r="33" spans="1:27" s="11" customFormat="1" ht="58.8" customHeight="1">
      <c r="A33" s="6"/>
      <c r="B33" s="40">
        <v>22</v>
      </c>
      <c r="C33" s="54" t="s">
        <v>43</v>
      </c>
      <c r="D33" s="55">
        <v>0</v>
      </c>
      <c r="E33" s="56">
        <v>0</v>
      </c>
      <c r="F33" s="97">
        <v>0</v>
      </c>
      <c r="G33" s="44">
        <v>0</v>
      </c>
      <c r="H33" s="45">
        <v>0</v>
      </c>
      <c r="I33" s="46">
        <v>0</v>
      </c>
      <c r="J33" s="98">
        <f t="shared" si="11"/>
        <v>0</v>
      </c>
      <c r="K33" s="98">
        <f t="shared" si="12"/>
        <v>0</v>
      </c>
      <c r="L33" s="44">
        <v>0</v>
      </c>
      <c r="M33" s="44">
        <v>0</v>
      </c>
      <c r="N33" s="45">
        <v>0</v>
      </c>
      <c r="O33" s="46">
        <v>0</v>
      </c>
      <c r="P33" s="47">
        <f t="shared" si="5"/>
        <v>0</v>
      </c>
      <c r="Q33" s="47">
        <f t="shared" si="6"/>
        <v>0</v>
      </c>
      <c r="R33" s="48">
        <v>0</v>
      </c>
      <c r="S33" s="49">
        <v>0</v>
      </c>
      <c r="T33" s="44" t="e">
        <f>#REF!+#REF!+N33</f>
        <v>#REF!</v>
      </c>
      <c r="U33" s="50" t="e">
        <f>#REF!+#REF!+O33</f>
        <v>#REF!</v>
      </c>
      <c r="V33" s="51">
        <v>0</v>
      </c>
      <c r="W33" s="52">
        <v>0</v>
      </c>
      <c r="X33" s="51">
        <v>0</v>
      </c>
      <c r="Y33" s="52">
        <v>0</v>
      </c>
    </row>
    <row r="34" spans="1:27" s="11" customFormat="1" ht="58.8" customHeight="1">
      <c r="A34" s="6"/>
      <c r="B34" s="40">
        <v>23</v>
      </c>
      <c r="C34" s="54" t="s">
        <v>44</v>
      </c>
      <c r="D34" s="55">
        <v>0</v>
      </c>
      <c r="E34" s="56">
        <v>0</v>
      </c>
      <c r="F34" s="97">
        <v>0</v>
      </c>
      <c r="G34" s="44">
        <v>0</v>
      </c>
      <c r="H34" s="45">
        <v>0</v>
      </c>
      <c r="I34" s="46">
        <v>0</v>
      </c>
      <c r="J34" s="98">
        <f t="shared" si="11"/>
        <v>0</v>
      </c>
      <c r="K34" s="98">
        <f t="shared" si="12"/>
        <v>0</v>
      </c>
      <c r="L34" s="44">
        <v>0</v>
      </c>
      <c r="M34" s="44">
        <v>0</v>
      </c>
      <c r="N34" s="45">
        <v>0</v>
      </c>
      <c r="O34" s="46">
        <v>0</v>
      </c>
      <c r="P34" s="47">
        <f t="shared" si="5"/>
        <v>0</v>
      </c>
      <c r="Q34" s="47">
        <f t="shared" si="6"/>
        <v>0</v>
      </c>
      <c r="R34" s="48">
        <v>0</v>
      </c>
      <c r="S34" s="49">
        <v>0</v>
      </c>
      <c r="T34" s="44" t="e">
        <f>#REF!+#REF!+N34</f>
        <v>#REF!</v>
      </c>
      <c r="U34" s="50" t="e">
        <f>#REF!+#REF!+O34</f>
        <v>#REF!</v>
      </c>
      <c r="V34" s="51">
        <v>0</v>
      </c>
      <c r="W34" s="52">
        <v>0</v>
      </c>
      <c r="X34" s="51">
        <v>0</v>
      </c>
      <c r="Y34" s="52">
        <v>0</v>
      </c>
      <c r="Z34" s="6"/>
      <c r="AA34" s="6"/>
    </row>
    <row r="35" spans="1:27" s="11" customFormat="1" ht="58.8" customHeight="1">
      <c r="A35" s="6"/>
      <c r="B35" s="40">
        <v>24</v>
      </c>
      <c r="C35" s="54" t="s">
        <v>55</v>
      </c>
      <c r="D35" s="55"/>
      <c r="E35" s="56"/>
      <c r="F35" s="97">
        <v>2046</v>
      </c>
      <c r="G35" s="44">
        <v>3051</v>
      </c>
      <c r="H35" s="45">
        <v>890</v>
      </c>
      <c r="I35" s="46">
        <v>1966.6821800000002</v>
      </c>
      <c r="J35" s="98">
        <f t="shared" si="11"/>
        <v>2936</v>
      </c>
      <c r="K35" s="98">
        <f t="shared" si="12"/>
        <v>5017.6821799999998</v>
      </c>
      <c r="L35" s="44">
        <v>2046</v>
      </c>
      <c r="M35" s="44">
        <v>3051</v>
      </c>
      <c r="N35" s="45">
        <v>873</v>
      </c>
      <c r="O35" s="46">
        <v>267.93</v>
      </c>
      <c r="P35" s="47">
        <f t="shared" si="5"/>
        <v>2919</v>
      </c>
      <c r="Q35" s="47">
        <f t="shared" si="6"/>
        <v>3318.93</v>
      </c>
      <c r="R35" s="48"/>
      <c r="S35" s="49"/>
      <c r="T35" s="44"/>
      <c r="U35" s="50"/>
      <c r="V35" s="51">
        <f t="shared" ref="V35" si="14">N35/H35</f>
        <v>0.98089887640449436</v>
      </c>
      <c r="W35" s="52">
        <f t="shared" ref="W35" si="15">O35/I35</f>
        <v>0.13623451858398392</v>
      </c>
      <c r="X35" s="51">
        <f t="shared" ref="X35" si="16">P35/J35</f>
        <v>0.99420980926430513</v>
      </c>
      <c r="Y35" s="52">
        <f t="shared" ref="Y35" si="17">Q35/K35</f>
        <v>0.66144683559850337</v>
      </c>
    </row>
    <row r="36" spans="1:27" s="11" customFormat="1" ht="58.8" customHeight="1">
      <c r="A36" s="6"/>
      <c r="B36" s="40">
        <v>24</v>
      </c>
      <c r="C36" s="54" t="s">
        <v>45</v>
      </c>
      <c r="D36" s="55">
        <v>0</v>
      </c>
      <c r="E36" s="56">
        <v>0</v>
      </c>
      <c r="F36" s="97">
        <v>0</v>
      </c>
      <c r="G36" s="44">
        <v>0</v>
      </c>
      <c r="H36" s="45">
        <v>0</v>
      </c>
      <c r="I36" s="46">
        <v>0</v>
      </c>
      <c r="J36" s="98">
        <f t="shared" si="11"/>
        <v>0</v>
      </c>
      <c r="K36" s="98">
        <f t="shared" si="12"/>
        <v>0</v>
      </c>
      <c r="L36" s="44">
        <v>0</v>
      </c>
      <c r="M36" s="44">
        <v>0</v>
      </c>
      <c r="N36" s="45">
        <v>0</v>
      </c>
      <c r="O36" s="46">
        <v>0</v>
      </c>
      <c r="P36" s="47">
        <f t="shared" si="5"/>
        <v>0</v>
      </c>
      <c r="Q36" s="47">
        <f t="shared" si="6"/>
        <v>0</v>
      </c>
      <c r="R36" s="48">
        <v>0</v>
      </c>
      <c r="S36" s="49">
        <v>0</v>
      </c>
      <c r="T36" s="44" t="e">
        <f>#REF!+#REF!+N36</f>
        <v>#REF!</v>
      </c>
      <c r="U36" s="50" t="e">
        <f>#REF!+#REF!+O36</f>
        <v>#REF!</v>
      </c>
      <c r="V36" s="51">
        <v>0</v>
      </c>
      <c r="W36" s="52">
        <v>0</v>
      </c>
      <c r="X36" s="51">
        <v>0</v>
      </c>
      <c r="Y36" s="52">
        <v>0</v>
      </c>
    </row>
    <row r="37" spans="1:27" s="11" customFormat="1" ht="58.8" customHeight="1">
      <c r="A37" s="6"/>
      <c r="B37" s="40">
        <v>25</v>
      </c>
      <c r="C37" s="54" t="s">
        <v>46</v>
      </c>
      <c r="D37" s="55">
        <v>0</v>
      </c>
      <c r="E37" s="56">
        <v>0</v>
      </c>
      <c r="F37" s="97">
        <v>0</v>
      </c>
      <c r="G37" s="44">
        <v>0</v>
      </c>
      <c r="H37" s="45">
        <v>0</v>
      </c>
      <c r="I37" s="46">
        <v>0</v>
      </c>
      <c r="J37" s="98">
        <v>0</v>
      </c>
      <c r="K37" s="98">
        <v>0</v>
      </c>
      <c r="L37" s="44">
        <v>0</v>
      </c>
      <c r="M37" s="44">
        <v>0</v>
      </c>
      <c r="N37" s="45">
        <v>0</v>
      </c>
      <c r="O37" s="46">
        <v>0</v>
      </c>
      <c r="P37" s="47">
        <f t="shared" si="5"/>
        <v>0</v>
      </c>
      <c r="Q37" s="47">
        <f t="shared" si="6"/>
        <v>0</v>
      </c>
      <c r="R37" s="48">
        <v>0</v>
      </c>
      <c r="S37" s="49">
        <v>0</v>
      </c>
      <c r="T37" s="44" t="e">
        <f>#REF!+#REF!+N37</f>
        <v>#REF!</v>
      </c>
      <c r="U37" s="50" t="e">
        <f>#REF!+#REF!+O37</f>
        <v>#REF!</v>
      </c>
      <c r="V37" s="51">
        <v>0</v>
      </c>
      <c r="W37" s="52">
        <v>0</v>
      </c>
      <c r="X37" s="51">
        <v>0</v>
      </c>
      <c r="Y37" s="52">
        <v>0</v>
      </c>
    </row>
    <row r="38" spans="1:27" s="12" customFormat="1" ht="58.8" customHeight="1" thickBot="1">
      <c r="A38" s="151"/>
      <c r="B38" s="53">
        <v>26</v>
      </c>
      <c r="C38" s="54" t="s">
        <v>47</v>
      </c>
      <c r="D38" s="99">
        <v>0</v>
      </c>
      <c r="E38" s="63">
        <v>0</v>
      </c>
      <c r="F38" s="99">
        <v>3</v>
      </c>
      <c r="G38" s="57">
        <v>6.4</v>
      </c>
      <c r="H38" s="58">
        <v>0</v>
      </c>
      <c r="I38" s="59">
        <v>0</v>
      </c>
      <c r="J38" s="98">
        <f t="shared" si="11"/>
        <v>3</v>
      </c>
      <c r="K38" s="98">
        <f t="shared" si="12"/>
        <v>6.4</v>
      </c>
      <c r="L38" s="57">
        <v>3</v>
      </c>
      <c r="M38" s="57">
        <v>6</v>
      </c>
      <c r="N38" s="58">
        <v>0</v>
      </c>
      <c r="O38" s="59">
        <v>0</v>
      </c>
      <c r="P38" s="47">
        <f t="shared" si="5"/>
        <v>3</v>
      </c>
      <c r="Q38" s="47">
        <f t="shared" si="6"/>
        <v>6</v>
      </c>
      <c r="R38" s="61">
        <v>0</v>
      </c>
      <c r="S38" s="62">
        <v>0</v>
      </c>
      <c r="T38" s="57" t="e">
        <f>#REF!+#REF!+N38</f>
        <v>#REF!</v>
      </c>
      <c r="U38" s="63" t="e">
        <f>#REF!+#REF!+O38</f>
        <v>#REF!</v>
      </c>
      <c r="V38" s="64">
        <v>0</v>
      </c>
      <c r="W38" s="65">
        <v>0</v>
      </c>
      <c r="X38" s="64">
        <v>0</v>
      </c>
      <c r="Y38" s="65">
        <v>0</v>
      </c>
    </row>
    <row r="39" spans="1:27" s="7" customFormat="1" ht="51" customHeight="1" thickBot="1">
      <c r="A39" s="6"/>
      <c r="B39" s="100"/>
      <c r="C39" s="101" t="s">
        <v>5</v>
      </c>
      <c r="D39" s="102">
        <f t="shared" ref="D39:E39" si="18">SUM(D24:D38)</f>
        <v>2562</v>
      </c>
      <c r="E39" s="103">
        <f t="shared" si="18"/>
        <v>10914</v>
      </c>
      <c r="F39" s="104">
        <f>F38+F37+F36+F35+F34+F33+F32+F31+F30+F29+F28+F27+F26+F25+F24</f>
        <v>5474</v>
      </c>
      <c r="G39" s="105">
        <f t="shared" ref="G39:I39" si="19">G38+G37+G36+G35+G34+G33+G32+G31+G30+G29+G28+G27+G26+G25+G24</f>
        <v>13603.6340184</v>
      </c>
      <c r="H39" s="106">
        <f t="shared" si="19"/>
        <v>6019</v>
      </c>
      <c r="I39" s="107">
        <f t="shared" si="19"/>
        <v>15144.009950000001</v>
      </c>
      <c r="J39" s="108">
        <f t="shared" ref="J39:U39" si="20">SUM(J24:J38)</f>
        <v>11493</v>
      </c>
      <c r="K39" s="108">
        <f t="shared" si="20"/>
        <v>28747.643968400003</v>
      </c>
      <c r="L39" s="104">
        <f>L38+L37+L35+L36+L34+L33+L32+L31+L30+L29+L28+L27+L26+L25+L24</f>
        <v>5471</v>
      </c>
      <c r="M39" s="105">
        <f>M38+M37+M35+M36+M34+M33+M32+M31+M30+M29+M28+M27+M26+M25+M24</f>
        <v>13590.234018399999</v>
      </c>
      <c r="N39" s="109">
        <f t="shared" si="20"/>
        <v>6002</v>
      </c>
      <c r="O39" s="110">
        <f t="shared" si="20"/>
        <v>13445.25777</v>
      </c>
      <c r="P39" s="111">
        <f t="shared" si="5"/>
        <v>11473</v>
      </c>
      <c r="Q39" s="111">
        <f t="shared" si="6"/>
        <v>27035.491788399999</v>
      </c>
      <c r="R39" s="112">
        <f t="shared" si="20"/>
        <v>30088</v>
      </c>
      <c r="S39" s="104">
        <f t="shared" si="20"/>
        <v>38316</v>
      </c>
      <c r="T39" s="104" t="e">
        <f t="shared" si="20"/>
        <v>#REF!</v>
      </c>
      <c r="U39" s="108" t="e">
        <f t="shared" si="20"/>
        <v>#REF!</v>
      </c>
      <c r="V39" s="113">
        <f>N39/H39</f>
        <v>0.99717561056653925</v>
      </c>
      <c r="W39" s="114">
        <f>O39/I39</f>
        <v>0.88782679187291469</v>
      </c>
      <c r="X39" s="75">
        <f>P39/J39</f>
        <v>0.99825981031932476</v>
      </c>
      <c r="Y39" s="76">
        <f>Q39/K39</f>
        <v>0.94044199998156242</v>
      </c>
      <c r="Z39" s="6"/>
      <c r="AA39" s="6"/>
    </row>
    <row r="40" spans="1:27" s="7" customFormat="1" ht="55.2" customHeight="1" thickBot="1">
      <c r="A40" s="6"/>
      <c r="B40" s="115" t="s">
        <v>16</v>
      </c>
      <c r="C40" s="154" t="s">
        <v>6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6"/>
      <c r="Z40" s="6"/>
      <c r="AA40" s="6"/>
    </row>
    <row r="41" spans="1:27" s="11" customFormat="1" ht="51" customHeight="1" thickBot="1">
      <c r="A41" s="6"/>
      <c r="B41" s="100">
        <v>27</v>
      </c>
      <c r="C41" s="67" t="s">
        <v>48</v>
      </c>
      <c r="D41" s="116">
        <v>1026</v>
      </c>
      <c r="E41" s="117">
        <v>1245</v>
      </c>
      <c r="F41" s="118">
        <v>6778</v>
      </c>
      <c r="G41" s="119">
        <v>9308.2000000000062</v>
      </c>
      <c r="H41" s="120">
        <v>2890</v>
      </c>
      <c r="I41" s="121">
        <v>3797.6599999999994</v>
      </c>
      <c r="J41" s="122">
        <f>H41+F41</f>
        <v>9668</v>
      </c>
      <c r="K41" s="122">
        <f>I41+G41</f>
        <v>13105.860000000006</v>
      </c>
      <c r="L41" s="123">
        <v>6778</v>
      </c>
      <c r="M41" s="123">
        <v>9308.2000000000062</v>
      </c>
      <c r="N41" s="120">
        <v>2890</v>
      </c>
      <c r="O41" s="121">
        <v>3797.6599999999994</v>
      </c>
      <c r="P41" s="122">
        <f t="shared" si="5"/>
        <v>9668</v>
      </c>
      <c r="Q41" s="92">
        <f t="shared" si="6"/>
        <v>13105.860000000006</v>
      </c>
      <c r="R41" s="73">
        <v>5957</v>
      </c>
      <c r="S41" s="74">
        <v>7144</v>
      </c>
      <c r="T41" s="68" t="e">
        <f>#REF!+#REF!+N41</f>
        <v>#REF!</v>
      </c>
      <c r="U41" s="69" t="e">
        <f>#REF!+#REF!+O41</f>
        <v>#REF!</v>
      </c>
      <c r="V41" s="113">
        <f>N41/H41</f>
        <v>1</v>
      </c>
      <c r="W41" s="114">
        <f>O41/I41</f>
        <v>1</v>
      </c>
      <c r="X41" s="113">
        <f>P41/J41</f>
        <v>1</v>
      </c>
      <c r="Y41" s="114">
        <f>Q41/K41</f>
        <v>1</v>
      </c>
    </row>
    <row r="42" spans="1:27" s="7" customFormat="1" ht="51" customHeight="1" thickBot="1">
      <c r="A42" s="6"/>
      <c r="B42" s="100"/>
      <c r="C42" s="67" t="s">
        <v>5</v>
      </c>
      <c r="D42" s="124">
        <f t="shared" ref="D42:E42" si="21">SUM(D41:D41)</f>
        <v>1026</v>
      </c>
      <c r="E42" s="69">
        <f t="shared" si="21"/>
        <v>1245</v>
      </c>
      <c r="F42" s="124">
        <f>F41</f>
        <v>6778</v>
      </c>
      <c r="G42" s="68">
        <f t="shared" ref="G42:Q42" si="22">G41</f>
        <v>9308.2000000000062</v>
      </c>
      <c r="H42" s="68">
        <f t="shared" si="22"/>
        <v>2890</v>
      </c>
      <c r="I42" s="68">
        <f t="shared" si="22"/>
        <v>3797.6599999999994</v>
      </c>
      <c r="J42" s="68">
        <f t="shared" si="22"/>
        <v>9668</v>
      </c>
      <c r="K42" s="68">
        <f t="shared" si="22"/>
        <v>13105.860000000006</v>
      </c>
      <c r="L42" s="68">
        <f t="shared" si="22"/>
        <v>6778</v>
      </c>
      <c r="M42" s="68">
        <f t="shared" si="22"/>
        <v>9308.2000000000062</v>
      </c>
      <c r="N42" s="68">
        <f t="shared" si="22"/>
        <v>2890</v>
      </c>
      <c r="O42" s="68">
        <f t="shared" si="22"/>
        <v>3797.6599999999994</v>
      </c>
      <c r="P42" s="74">
        <f t="shared" si="22"/>
        <v>9668</v>
      </c>
      <c r="Q42" s="71">
        <f t="shared" si="22"/>
        <v>13105.860000000006</v>
      </c>
      <c r="R42" s="73">
        <v>5957</v>
      </c>
      <c r="S42" s="74">
        <v>7144</v>
      </c>
      <c r="T42" s="68" t="e">
        <f t="shared" ref="T42:U42" si="23">SUM(T41:T41)</f>
        <v>#REF!</v>
      </c>
      <c r="U42" s="69" t="e">
        <f t="shared" si="23"/>
        <v>#REF!</v>
      </c>
      <c r="V42" s="75">
        <f>N42/H42</f>
        <v>1</v>
      </c>
      <c r="W42" s="76">
        <f t="shared" ref="W42" si="24">O42/I42</f>
        <v>1</v>
      </c>
      <c r="X42" s="75">
        <f>X41</f>
        <v>1</v>
      </c>
      <c r="Y42" s="76">
        <f>Y41</f>
        <v>1</v>
      </c>
      <c r="Z42" s="6"/>
      <c r="AA42" s="6"/>
    </row>
    <row r="43" spans="1:27" s="7" customFormat="1" ht="51" customHeight="1" thickBot="1">
      <c r="A43" s="6"/>
      <c r="B43" s="26" t="s">
        <v>17</v>
      </c>
      <c r="C43" s="157" t="s">
        <v>7</v>
      </c>
      <c r="D43" s="158"/>
      <c r="E43" s="158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60"/>
      <c r="Z43" s="6"/>
      <c r="AA43" s="6"/>
    </row>
    <row r="44" spans="1:27" s="11" customFormat="1" ht="51" customHeight="1" thickBot="1">
      <c r="A44" s="6"/>
      <c r="B44" s="53">
        <v>28</v>
      </c>
      <c r="C44" s="67" t="s">
        <v>49</v>
      </c>
      <c r="D44" s="55">
        <v>2</v>
      </c>
      <c r="E44" s="125">
        <v>1</v>
      </c>
      <c r="F44" s="118">
        <v>37</v>
      </c>
      <c r="G44" s="126">
        <v>49</v>
      </c>
      <c r="H44" s="120">
        <v>28</v>
      </c>
      <c r="I44" s="121">
        <v>43.84</v>
      </c>
      <c r="J44" s="122">
        <f>H44+F44</f>
        <v>65</v>
      </c>
      <c r="K44" s="122">
        <f>I44+G44</f>
        <v>92.84</v>
      </c>
      <c r="L44" s="123">
        <v>12</v>
      </c>
      <c r="M44" s="123">
        <v>6</v>
      </c>
      <c r="N44" s="120">
        <v>6</v>
      </c>
      <c r="O44" s="121">
        <v>3</v>
      </c>
      <c r="P44" s="122">
        <f t="shared" si="5"/>
        <v>18</v>
      </c>
      <c r="Q44" s="122">
        <f t="shared" si="6"/>
        <v>9</v>
      </c>
      <c r="R44" s="127">
        <v>10</v>
      </c>
      <c r="S44" s="119">
        <v>5</v>
      </c>
      <c r="T44" s="123" t="e">
        <f>#REF!+#REF!+N44</f>
        <v>#REF!</v>
      </c>
      <c r="U44" s="128" t="e">
        <f>#REF!+#REF!+O44</f>
        <v>#REF!</v>
      </c>
      <c r="V44" s="129">
        <f t="shared" ref="V44:Y45" si="25">N44/H44</f>
        <v>0.21428571428571427</v>
      </c>
      <c r="W44" s="130">
        <f t="shared" si="25"/>
        <v>6.8430656934306569E-2</v>
      </c>
      <c r="X44" s="129">
        <f t="shared" si="25"/>
        <v>0.27692307692307694</v>
      </c>
      <c r="Y44" s="130">
        <f t="shared" si="25"/>
        <v>9.6940973718224896E-2</v>
      </c>
    </row>
    <row r="45" spans="1:27" s="7" customFormat="1" ht="51" customHeight="1" thickBot="1">
      <c r="A45" s="6"/>
      <c r="B45" s="100"/>
      <c r="C45" s="67" t="s">
        <v>5</v>
      </c>
      <c r="D45" s="124">
        <f t="shared" ref="D45:U45" si="26">SUM(D44:D44)</f>
        <v>2</v>
      </c>
      <c r="E45" s="69">
        <f t="shared" si="26"/>
        <v>1</v>
      </c>
      <c r="F45" s="124">
        <f>F44</f>
        <v>37</v>
      </c>
      <c r="G45" s="124">
        <f t="shared" ref="G45:O45" si="27">G44</f>
        <v>49</v>
      </c>
      <c r="H45" s="124">
        <f t="shared" si="27"/>
        <v>28</v>
      </c>
      <c r="I45" s="124">
        <f t="shared" si="27"/>
        <v>43.84</v>
      </c>
      <c r="J45" s="124">
        <f t="shared" si="27"/>
        <v>65</v>
      </c>
      <c r="K45" s="124">
        <f t="shared" si="27"/>
        <v>92.84</v>
      </c>
      <c r="L45" s="124">
        <f t="shared" si="27"/>
        <v>12</v>
      </c>
      <c r="M45" s="124">
        <f t="shared" si="27"/>
        <v>6</v>
      </c>
      <c r="N45" s="124">
        <f t="shared" si="27"/>
        <v>6</v>
      </c>
      <c r="O45" s="124">
        <f t="shared" si="27"/>
        <v>3</v>
      </c>
      <c r="P45" s="70">
        <f t="shared" si="5"/>
        <v>18</v>
      </c>
      <c r="Q45" s="70">
        <f t="shared" si="6"/>
        <v>9</v>
      </c>
      <c r="R45" s="73">
        <v>10</v>
      </c>
      <c r="S45" s="74">
        <v>5</v>
      </c>
      <c r="T45" s="68" t="e">
        <f t="shared" si="26"/>
        <v>#REF!</v>
      </c>
      <c r="U45" s="69" t="e">
        <f t="shared" si="26"/>
        <v>#REF!</v>
      </c>
      <c r="V45" s="75">
        <f t="shared" si="25"/>
        <v>0.21428571428571427</v>
      </c>
      <c r="W45" s="76">
        <f t="shared" si="25"/>
        <v>6.8430656934306569E-2</v>
      </c>
      <c r="X45" s="75">
        <f t="shared" si="25"/>
        <v>0.27692307692307694</v>
      </c>
      <c r="Y45" s="76">
        <f t="shared" si="25"/>
        <v>9.6940973718224896E-2</v>
      </c>
      <c r="Z45" s="6"/>
      <c r="AA45" s="6"/>
    </row>
    <row r="46" spans="1:27" s="7" customFormat="1" ht="70.8" customHeight="1" thickBot="1">
      <c r="A46" s="6"/>
      <c r="B46" s="131"/>
      <c r="C46" s="161" t="s">
        <v>8</v>
      </c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3"/>
      <c r="Z46" s="6"/>
      <c r="AA46" s="6"/>
    </row>
    <row r="47" spans="1:27" s="7" customFormat="1" ht="51" customHeight="1" thickBot="1">
      <c r="A47" s="6"/>
      <c r="B47" s="100"/>
      <c r="C47" s="132" t="s">
        <v>9</v>
      </c>
      <c r="D47" s="133">
        <f t="shared" ref="D47:U47" si="28">SUM(D22+D39)</f>
        <v>77662</v>
      </c>
      <c r="E47" s="134">
        <f t="shared" si="28"/>
        <v>66149</v>
      </c>
      <c r="F47" s="135">
        <f>F39+F22</f>
        <v>20608.25</v>
      </c>
      <c r="G47" s="135">
        <f>G39+G22</f>
        <v>50219.69824780061</v>
      </c>
      <c r="H47" s="136">
        <f t="shared" ref="H47:M47" si="29">SUM(H22+H39)</f>
        <v>19765.25</v>
      </c>
      <c r="I47" s="137">
        <f t="shared" si="29"/>
        <v>44269.364998700003</v>
      </c>
      <c r="J47" s="138">
        <f t="shared" si="29"/>
        <v>40373.5</v>
      </c>
      <c r="K47" s="138">
        <f t="shared" si="29"/>
        <v>94489.06324650062</v>
      </c>
      <c r="L47" s="138">
        <f t="shared" si="29"/>
        <v>20284</v>
      </c>
      <c r="M47" s="138">
        <f t="shared" si="29"/>
        <v>45564.657617100616</v>
      </c>
      <c r="N47" s="136">
        <f>N39+N22</f>
        <v>19530</v>
      </c>
      <c r="O47" s="137">
        <f>O39+O22</f>
        <v>42031.650318699991</v>
      </c>
      <c r="P47" s="98">
        <f t="shared" si="5"/>
        <v>39814</v>
      </c>
      <c r="Q47" s="98">
        <f t="shared" si="6"/>
        <v>87596.307935800607</v>
      </c>
      <c r="R47" s="139">
        <v>192380</v>
      </c>
      <c r="S47" s="140">
        <v>210855</v>
      </c>
      <c r="T47" s="141" t="e">
        <f t="shared" si="28"/>
        <v>#REF!</v>
      </c>
      <c r="U47" s="134" t="e">
        <f t="shared" si="28"/>
        <v>#REF!</v>
      </c>
      <c r="V47" s="142">
        <f t="shared" ref="V47:Y49" si="30">N47/H47</f>
        <v>0.9880977979028851</v>
      </c>
      <c r="W47" s="143">
        <f t="shared" si="30"/>
        <v>0.94945229776696083</v>
      </c>
      <c r="X47" s="142">
        <f t="shared" si="30"/>
        <v>0.98614190000866908</v>
      </c>
      <c r="Y47" s="143">
        <f t="shared" si="30"/>
        <v>0.92705234792392455</v>
      </c>
      <c r="Z47" s="6"/>
      <c r="AA47" s="6"/>
    </row>
    <row r="48" spans="1:27" s="7" customFormat="1" ht="51" customHeight="1" thickBot="1">
      <c r="A48" s="6"/>
      <c r="B48" s="100"/>
      <c r="C48" s="67" t="s">
        <v>10</v>
      </c>
      <c r="D48" s="124">
        <f t="shared" ref="D48:U48" si="31">SUM(D42)</f>
        <v>1026</v>
      </c>
      <c r="E48" s="69">
        <f t="shared" si="31"/>
        <v>1245</v>
      </c>
      <c r="F48" s="44">
        <f>F41</f>
        <v>6778</v>
      </c>
      <c r="G48" s="44">
        <f t="shared" ref="G48:M48" si="32">G41</f>
        <v>9308.2000000000062</v>
      </c>
      <c r="H48" s="44">
        <f t="shared" si="32"/>
        <v>2890</v>
      </c>
      <c r="I48" s="44">
        <f t="shared" si="32"/>
        <v>3797.6599999999994</v>
      </c>
      <c r="J48" s="44">
        <f t="shared" si="32"/>
        <v>9668</v>
      </c>
      <c r="K48" s="44">
        <f t="shared" si="32"/>
        <v>13105.860000000006</v>
      </c>
      <c r="L48" s="44">
        <f t="shared" si="32"/>
        <v>6778</v>
      </c>
      <c r="M48" s="44">
        <f t="shared" si="32"/>
        <v>9308.2000000000062</v>
      </c>
      <c r="N48" s="71">
        <f t="shared" ref="N48:O48" si="33">SUM(N42)</f>
        <v>2890</v>
      </c>
      <c r="O48" s="72">
        <f t="shared" si="33"/>
        <v>3797.6599999999994</v>
      </c>
      <c r="P48" s="47">
        <f t="shared" si="5"/>
        <v>9668</v>
      </c>
      <c r="Q48" s="47">
        <f t="shared" si="6"/>
        <v>13105.860000000006</v>
      </c>
      <c r="R48" s="73">
        <v>5957</v>
      </c>
      <c r="S48" s="74">
        <v>7144</v>
      </c>
      <c r="T48" s="68" t="e">
        <f t="shared" si="31"/>
        <v>#REF!</v>
      </c>
      <c r="U48" s="69" t="e">
        <f t="shared" si="31"/>
        <v>#REF!</v>
      </c>
      <c r="V48" s="75">
        <f t="shared" si="30"/>
        <v>1</v>
      </c>
      <c r="W48" s="76">
        <f t="shared" si="30"/>
        <v>1</v>
      </c>
      <c r="X48" s="75">
        <f t="shared" si="30"/>
        <v>1</v>
      </c>
      <c r="Y48" s="76">
        <f t="shared" si="30"/>
        <v>1</v>
      </c>
      <c r="Z48" s="6"/>
      <c r="AA48" s="6"/>
    </row>
    <row r="49" spans="1:27" s="7" customFormat="1" ht="51" customHeight="1" thickBot="1">
      <c r="A49" s="6"/>
      <c r="B49" s="144"/>
      <c r="C49" s="145" t="s">
        <v>11</v>
      </c>
      <c r="D49" s="146">
        <f t="shared" ref="D49:E49" si="34">SUM(D47:D48)</f>
        <v>78688</v>
      </c>
      <c r="E49" s="128">
        <f t="shared" si="34"/>
        <v>67394</v>
      </c>
      <c r="F49" s="57">
        <f>F48+F47</f>
        <v>27386.25</v>
      </c>
      <c r="G49" s="57">
        <f t="shared" ref="G49:M49" si="35">G48+G47</f>
        <v>59527.898247800615</v>
      </c>
      <c r="H49" s="57">
        <f t="shared" si="35"/>
        <v>22655.25</v>
      </c>
      <c r="I49" s="57">
        <f t="shared" si="35"/>
        <v>48067.024998699999</v>
      </c>
      <c r="J49" s="57">
        <f t="shared" si="35"/>
        <v>50041.5</v>
      </c>
      <c r="K49" s="57">
        <f t="shared" si="35"/>
        <v>107594.92324650062</v>
      </c>
      <c r="L49" s="57">
        <f t="shared" si="35"/>
        <v>27062</v>
      </c>
      <c r="M49" s="57">
        <f t="shared" si="35"/>
        <v>54872.857617100621</v>
      </c>
      <c r="N49" s="120">
        <f t="shared" ref="N49:O49" si="36">N48+N47</f>
        <v>22420</v>
      </c>
      <c r="O49" s="121">
        <f t="shared" si="36"/>
        <v>45829.310318699987</v>
      </c>
      <c r="P49" s="60">
        <f t="shared" si="5"/>
        <v>49482</v>
      </c>
      <c r="Q49" s="60">
        <f t="shared" si="6"/>
        <v>100702.16793580061</v>
      </c>
      <c r="R49" s="127">
        <v>198337</v>
      </c>
      <c r="S49" s="119">
        <v>217999</v>
      </c>
      <c r="T49" s="123" t="e">
        <f t="shared" ref="T49:U49" si="37">SUM(T47:T48)</f>
        <v>#REF!</v>
      </c>
      <c r="U49" s="128" t="e">
        <f t="shared" si="37"/>
        <v>#REF!</v>
      </c>
      <c r="V49" s="129">
        <f t="shared" si="30"/>
        <v>0.98961609339998458</v>
      </c>
      <c r="W49" s="130">
        <f t="shared" si="30"/>
        <v>0.95344595010694899</v>
      </c>
      <c r="X49" s="129">
        <f t="shared" si="30"/>
        <v>0.988819279997602</v>
      </c>
      <c r="Y49" s="130">
        <f t="shared" si="30"/>
        <v>0.93593791321446762</v>
      </c>
      <c r="Z49" s="6"/>
      <c r="AA49" s="6"/>
    </row>
    <row r="50" spans="1:27" s="7" customFormat="1" ht="51" customHeight="1" thickBot="1">
      <c r="A50" s="6"/>
      <c r="B50" s="131"/>
      <c r="C50" s="164" t="s">
        <v>13</v>
      </c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6"/>
      <c r="Z50" s="6"/>
      <c r="AA50" s="6"/>
    </row>
    <row r="51" spans="1:27" s="7" customFormat="1" ht="51" customHeight="1" thickBot="1">
      <c r="A51" s="6"/>
      <c r="B51" s="100"/>
      <c r="C51" s="67" t="s">
        <v>12</v>
      </c>
      <c r="D51" s="124">
        <f t="shared" ref="D51:S51" si="38">SUM(D45+D49)</f>
        <v>78690</v>
      </c>
      <c r="E51" s="69">
        <f t="shared" si="38"/>
        <v>67395</v>
      </c>
      <c r="F51" s="68">
        <f>F49+F45</f>
        <v>27423.25</v>
      </c>
      <c r="G51" s="68">
        <f t="shared" ref="G51:O51" si="39">G49+G45</f>
        <v>59576.898247800615</v>
      </c>
      <c r="H51" s="68">
        <f t="shared" si="39"/>
        <v>22683.25</v>
      </c>
      <c r="I51" s="68">
        <f t="shared" si="39"/>
        <v>48110.864998699995</v>
      </c>
      <c r="J51" s="68">
        <f t="shared" si="39"/>
        <v>50106.5</v>
      </c>
      <c r="K51" s="68">
        <f t="shared" si="39"/>
        <v>107687.76324650062</v>
      </c>
      <c r="L51" s="68">
        <f t="shared" si="39"/>
        <v>27074</v>
      </c>
      <c r="M51" s="68">
        <f t="shared" si="39"/>
        <v>54878.857617100621</v>
      </c>
      <c r="N51" s="68">
        <f t="shared" si="39"/>
        <v>22426</v>
      </c>
      <c r="O51" s="68">
        <f t="shared" si="39"/>
        <v>45832.310318699987</v>
      </c>
      <c r="P51" s="70">
        <f t="shared" si="5"/>
        <v>49500</v>
      </c>
      <c r="Q51" s="70">
        <f t="shared" si="6"/>
        <v>100711.16793580061</v>
      </c>
      <c r="R51" s="73">
        <f t="shared" si="38"/>
        <v>198347</v>
      </c>
      <c r="S51" s="74">
        <f t="shared" si="38"/>
        <v>218004</v>
      </c>
      <c r="T51" s="68" t="e">
        <f t="shared" ref="T51:U51" si="40">SUM(T45+T49)</f>
        <v>#REF!</v>
      </c>
      <c r="U51" s="69" t="e">
        <f t="shared" si="40"/>
        <v>#REF!</v>
      </c>
      <c r="V51" s="75">
        <f>N51/H51</f>
        <v>0.98865903254604171</v>
      </c>
      <c r="W51" s="76">
        <f>O51/I51</f>
        <v>0.95263949878968968</v>
      </c>
      <c r="X51" s="75">
        <f>P51/J51</f>
        <v>0.98789578198437333</v>
      </c>
      <c r="Y51" s="76">
        <f>Q51/K51</f>
        <v>0.93521459541572638</v>
      </c>
      <c r="Z51" s="6"/>
      <c r="AA51" s="6"/>
    </row>
    <row r="52" spans="1:27" s="3" customFormat="1" ht="39.75" customHeight="1">
      <c r="B52" s="147"/>
      <c r="C52" s="148"/>
      <c r="D52" s="148"/>
      <c r="E52" s="148"/>
      <c r="F52" s="148"/>
      <c r="G52" s="148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8"/>
      <c r="S52" s="148"/>
      <c r="T52" s="148"/>
      <c r="U52" s="148"/>
      <c r="V52" s="148"/>
      <c r="W52" s="150" t="s">
        <v>50</v>
      </c>
      <c r="X52" s="148"/>
      <c r="Y52" s="148"/>
    </row>
    <row r="53" spans="1:27">
      <c r="C53" s="16"/>
      <c r="D53" s="16"/>
      <c r="E53" s="16"/>
      <c r="F53" s="16"/>
      <c r="G53" s="16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6"/>
      <c r="S53" s="16"/>
      <c r="T53" s="16"/>
      <c r="U53" s="16"/>
      <c r="V53" s="16"/>
      <c r="W53" s="16"/>
      <c r="X53" s="16"/>
      <c r="Y53" s="16"/>
    </row>
  </sheetData>
  <mergeCells count="44">
    <mergeCell ref="B3:Y3"/>
    <mergeCell ref="C4:C8"/>
    <mergeCell ref="X4:Y6"/>
    <mergeCell ref="D6:E6"/>
    <mergeCell ref="L7:L8"/>
    <mergeCell ref="M7:M8"/>
    <mergeCell ref="V4:W6"/>
    <mergeCell ref="O7:O8"/>
    <mergeCell ref="W7:W8"/>
    <mergeCell ref="L4:U5"/>
    <mergeCell ref="T6:U6"/>
    <mergeCell ref="T7:T8"/>
    <mergeCell ref="U7:U8"/>
    <mergeCell ref="H6:I6"/>
    <mergeCell ref="P7:P8"/>
    <mergeCell ref="Q7:Q8"/>
    <mergeCell ref="V1:Y1"/>
    <mergeCell ref="B2:Y2"/>
    <mergeCell ref="X7:X8"/>
    <mergeCell ref="B4:B8"/>
    <mergeCell ref="Y7:Y8"/>
    <mergeCell ref="V7:V8"/>
    <mergeCell ref="R6:S6"/>
    <mergeCell ref="R7:R8"/>
    <mergeCell ref="S7:S8"/>
    <mergeCell ref="D4:K5"/>
    <mergeCell ref="N6:O6"/>
    <mergeCell ref="N7:N8"/>
    <mergeCell ref="F6:G6"/>
    <mergeCell ref="F7:F8"/>
    <mergeCell ref="G7:G8"/>
    <mergeCell ref="L6:M6"/>
    <mergeCell ref="P6:Q6"/>
    <mergeCell ref="C40:Y40"/>
    <mergeCell ref="C43:Y43"/>
    <mergeCell ref="C46:Y46"/>
    <mergeCell ref="C50:Y50"/>
    <mergeCell ref="D7:D8"/>
    <mergeCell ref="E7:E8"/>
    <mergeCell ref="J7:J8"/>
    <mergeCell ref="I7:I8"/>
    <mergeCell ref="J6:K6"/>
    <mergeCell ref="K7:K8"/>
    <mergeCell ref="H7:H8"/>
  </mergeCells>
  <phoneticPr fontId="4" type="noConversion"/>
  <pageMargins left="0.91" right="0" top="1.1599999999999999" bottom="0.75" header="0.46" footer="0.17"/>
  <pageSetup scale="1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</vt:lpstr>
      <vt:lpstr>sheet!OLE_LINK3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SLPC</cp:lastModifiedBy>
  <cp:lastPrinted>2021-11-29T12:06:35Z</cp:lastPrinted>
  <dcterms:created xsi:type="dcterms:W3CDTF">1996-10-14T23:33:28Z</dcterms:created>
  <dcterms:modified xsi:type="dcterms:W3CDTF">2021-11-29T12:06:37Z</dcterms:modified>
</cp:coreProperties>
</file>