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9 Meeting\FINAL ANNEXURE\"/>
    </mc:Choice>
  </mc:AlternateContent>
  <bookViews>
    <workbookView xWindow="-108" yWindow="-108" windowWidth="23268" windowHeight="12576"/>
  </bookViews>
  <sheets>
    <sheet name="Comparison" sheetId="1" r:id="rId1"/>
  </sheets>
  <definedNames>
    <definedName name="_xlnm.Print_Area" localSheetId="0">Comparison!$A$1:$J$53</definedName>
  </definedNames>
  <calcPr calcId="162913"/>
</workbook>
</file>

<file path=xl/calcChain.xml><?xml version="1.0" encoding="utf-8"?>
<calcChain xmlns="http://schemas.openxmlformats.org/spreadsheetml/2006/main">
  <c r="H45" i="1" l="1"/>
  <c r="G45" i="1"/>
  <c r="H42" i="1"/>
  <c r="G42" i="1"/>
  <c r="H39" i="1"/>
  <c r="G39" i="1"/>
  <c r="K32" i="1"/>
  <c r="L32" i="1"/>
  <c r="H20" i="1" l="1"/>
  <c r="E51" i="1" l="1"/>
  <c r="D51" i="1"/>
  <c r="F33" i="1" l="1"/>
  <c r="I32" i="1" l="1"/>
  <c r="I42" i="1" l="1"/>
  <c r="F42" i="1"/>
  <c r="J42" i="1" l="1"/>
  <c r="F51" i="1"/>
  <c r="F48" i="1"/>
  <c r="F49" i="1"/>
  <c r="F47" i="1"/>
  <c r="F45" i="1"/>
  <c r="F44" i="1"/>
  <c r="F41" i="1"/>
  <c r="F36" i="1"/>
  <c r="F37" i="1"/>
  <c r="F38" i="1"/>
  <c r="F39" i="1"/>
  <c r="F35" i="1"/>
  <c r="F23" i="1"/>
  <c r="F24" i="1"/>
  <c r="F25" i="1"/>
  <c r="F26" i="1"/>
  <c r="F27" i="1"/>
  <c r="F28" i="1"/>
  <c r="F29" i="1"/>
  <c r="F30" i="1"/>
  <c r="F31" i="1"/>
  <c r="F22" i="1"/>
  <c r="F17" i="1"/>
  <c r="F18" i="1"/>
  <c r="F19" i="1"/>
  <c r="F20" i="1"/>
  <c r="F9" i="1"/>
  <c r="F10" i="1"/>
  <c r="F11" i="1"/>
  <c r="F12" i="1"/>
  <c r="F13" i="1"/>
  <c r="F14" i="1"/>
  <c r="F15" i="1"/>
  <c r="F16" i="1"/>
  <c r="F8" i="1"/>
  <c r="K9" i="1" l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4" i="1"/>
  <c r="L34" i="1" s="1"/>
  <c r="K35" i="1"/>
  <c r="L35" i="1" s="1"/>
  <c r="K36" i="1"/>
  <c r="L36" i="1" s="1"/>
  <c r="K37" i="1"/>
  <c r="L37" i="1" s="1"/>
  <c r="K38" i="1"/>
  <c r="L38" i="1" s="1"/>
  <c r="K40" i="1"/>
  <c r="L40" i="1" s="1"/>
  <c r="K41" i="1"/>
  <c r="L41" i="1" s="1"/>
  <c r="K43" i="1"/>
  <c r="L43" i="1" s="1"/>
  <c r="K44" i="1"/>
  <c r="L44" i="1" s="1"/>
  <c r="K8" i="1"/>
  <c r="L8" i="1" s="1"/>
  <c r="K20" i="1" l="1"/>
  <c r="L20" i="1" s="1"/>
  <c r="I36" i="1"/>
  <c r="I37" i="1"/>
  <c r="J37" i="1" s="1"/>
  <c r="I38" i="1"/>
  <c r="J38" i="1" s="1"/>
  <c r="I41" i="1"/>
  <c r="I44" i="1"/>
  <c r="I35" i="1"/>
  <c r="J35" i="1" s="1"/>
  <c r="I23" i="1"/>
  <c r="I24" i="1"/>
  <c r="I25" i="1"/>
  <c r="I26" i="1"/>
  <c r="I27" i="1"/>
  <c r="I28" i="1"/>
  <c r="I29" i="1"/>
  <c r="I30" i="1"/>
  <c r="I31" i="1"/>
  <c r="J31" i="1" s="1"/>
  <c r="I22" i="1"/>
  <c r="I9" i="1"/>
  <c r="I10" i="1"/>
  <c r="I11" i="1"/>
  <c r="I12" i="1"/>
  <c r="I13" i="1"/>
  <c r="I14" i="1"/>
  <c r="I15" i="1"/>
  <c r="I16" i="1"/>
  <c r="I17" i="1"/>
  <c r="I18" i="1"/>
  <c r="I19" i="1"/>
  <c r="I20" i="1"/>
  <c r="I8" i="1"/>
  <c r="H48" i="1"/>
  <c r="G48" i="1"/>
  <c r="K39" i="1" l="1"/>
  <c r="L39" i="1" s="1"/>
  <c r="K33" i="1"/>
  <c r="L33" i="1" s="1"/>
  <c r="I39" i="1"/>
  <c r="I33" i="1"/>
  <c r="I45" i="1"/>
  <c r="J45" i="1" s="1"/>
  <c r="I48" i="1"/>
  <c r="J36" i="1"/>
  <c r="G47" i="1"/>
  <c r="G49" i="1" s="1"/>
  <c r="G51" i="1" s="1"/>
  <c r="H47" i="1"/>
  <c r="J41" i="1"/>
  <c r="J29" i="1"/>
  <c r="J28" i="1"/>
  <c r="J27" i="1"/>
  <c r="J26" i="1"/>
  <c r="J8" i="1"/>
  <c r="J44" i="1"/>
  <c r="J30" i="1"/>
  <c r="J25" i="1"/>
  <c r="J24" i="1"/>
  <c r="J23" i="1"/>
  <c r="J22" i="1"/>
  <c r="J19" i="1"/>
  <c r="J18" i="1"/>
  <c r="J17" i="1"/>
  <c r="J16" i="1"/>
  <c r="J15" i="1"/>
  <c r="J14" i="1"/>
  <c r="J13" i="1"/>
  <c r="J12" i="1"/>
  <c r="J10" i="1"/>
  <c r="J9" i="1"/>
  <c r="K45" i="1"/>
  <c r="L45" i="1" s="1"/>
  <c r="K42" i="1" l="1"/>
  <c r="L42" i="1" s="1"/>
  <c r="J33" i="1"/>
  <c r="I47" i="1"/>
  <c r="H49" i="1"/>
  <c r="J11" i="1"/>
  <c r="J39" i="1"/>
  <c r="J48" i="1" l="1"/>
  <c r="H51" i="1"/>
  <c r="I51" i="1" s="1"/>
  <c r="I49" i="1"/>
  <c r="J20" i="1"/>
  <c r="J47" i="1" l="1"/>
  <c r="J51" i="1"/>
  <c r="J49" i="1" l="1"/>
</calcChain>
</file>

<file path=xl/sharedStrings.xml><?xml version="1.0" encoding="utf-8"?>
<sst xmlns="http://schemas.openxmlformats.org/spreadsheetml/2006/main" count="64" uniqueCount="57">
  <si>
    <t>BANK NAME</t>
  </si>
  <si>
    <t>TOTAL</t>
  </si>
  <si>
    <t>DEPOSITS</t>
  </si>
  <si>
    <t>ADVANCES</t>
  </si>
  <si>
    <t>Sr. No</t>
  </si>
  <si>
    <t>PUBLIC SECTOR BANKS</t>
  </si>
  <si>
    <t>PRIVATE SECTOR BANKS</t>
  </si>
  <si>
    <t>AXIS Bank</t>
  </si>
  <si>
    <t>REGIONAL RURAL BANKS</t>
  </si>
  <si>
    <t xml:space="preserve">COOPERATIVE BANKS </t>
  </si>
  <si>
    <t>SCHEDULED COMMERCIAL BANKS</t>
  </si>
  <si>
    <t xml:space="preserve">SYSTEM                                                            </t>
  </si>
  <si>
    <t>A.</t>
  </si>
  <si>
    <t>IndusInd Bank</t>
  </si>
  <si>
    <t>Yes Bank</t>
  </si>
  <si>
    <t>Punjab Gramin Bank</t>
  </si>
  <si>
    <t>OVERALL  CD RATIO</t>
  </si>
  <si>
    <t>DIFF. OF CD RATIO</t>
  </si>
  <si>
    <t>Bandhan Bank</t>
  </si>
  <si>
    <t>SMALL FINANCE BANKS</t>
  </si>
  <si>
    <t>D.</t>
  </si>
  <si>
    <t>E.</t>
  </si>
  <si>
    <t>Comm.Bks (A+B+C)</t>
  </si>
  <si>
    <t>RRBs ( D)</t>
  </si>
  <si>
    <t>TOTAL (A+B+C+D)</t>
  </si>
  <si>
    <t>G. TOTAL (A+B+C+D+E)</t>
  </si>
  <si>
    <t>Punjab &amp; Sind Bank</t>
  </si>
  <si>
    <t>Bank of India</t>
  </si>
  <si>
    <t>Bank of Maharashtra</t>
  </si>
  <si>
    <t>Change in deposit</t>
  </si>
  <si>
    <t>(Amount in Lakhs)</t>
  </si>
  <si>
    <t>SLBC Punjab</t>
  </si>
  <si>
    <t>RBL Bank</t>
  </si>
  <si>
    <t>AGG. TOTAL DEC 2020</t>
  </si>
  <si>
    <t>AGG. TOTAL DEC 2021</t>
  </si>
  <si>
    <t>BANKWISE CD RATIO DECEMBER  2020/ DECEMBER 2021 (YOY)</t>
  </si>
  <si>
    <t>Punjab National Bank</t>
  </si>
  <si>
    <t xml:space="preserve">Bank Of Baroda </t>
  </si>
  <si>
    <t xml:space="preserve">UCO Bank </t>
  </si>
  <si>
    <t xml:space="preserve">Canara Bank </t>
  </si>
  <si>
    <t>Indian Bank</t>
  </si>
  <si>
    <t xml:space="preserve">Indian Oversaes Bank </t>
  </si>
  <si>
    <t xml:space="preserve">Central Bank of India </t>
  </si>
  <si>
    <t xml:space="preserve">State Bank of India </t>
  </si>
  <si>
    <t>Union Bank of India</t>
  </si>
  <si>
    <t xml:space="preserve">IDBI Bank </t>
  </si>
  <si>
    <t xml:space="preserve">J&amp;K Bank </t>
  </si>
  <si>
    <t>HDFC Bank</t>
  </si>
  <si>
    <t>ICICI Bank</t>
  </si>
  <si>
    <t>Kotak Mahindra Bank</t>
  </si>
  <si>
    <t>Federal Bank</t>
  </si>
  <si>
    <t>Au Small Finance Bank</t>
  </si>
  <si>
    <t>Capital Small Finance Bank</t>
  </si>
  <si>
    <t>Ujjivan Small Finance Bank</t>
  </si>
  <si>
    <t>Jana Small Finance Bank</t>
  </si>
  <si>
    <t>Punjab State Cooperative Bank</t>
  </si>
  <si>
    <t>ANNEXURE - 8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</si>
</sst>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color theme="1"/>
      <name val="Arial"/>
      <family val="2"/>
    </font>
    <font>
      <b/>
      <sz val="18"/>
      <color theme="1"/>
      <name val="Tahoma"/>
      <family val="2"/>
    </font>
    <font>
      <b/>
      <sz val="10"/>
      <color theme="1"/>
      <name val="Tahoma"/>
      <family val="2"/>
    </font>
    <font>
      <sz val="13"/>
      <color theme="1"/>
      <name val="Tahoma"/>
      <family val="2"/>
    </font>
    <font>
      <b/>
      <sz val="13"/>
      <color theme="1"/>
      <name val="Arial"/>
      <family val="2"/>
    </font>
    <font>
      <sz val="14"/>
      <color theme="1"/>
      <name val="Tahoma"/>
      <family val="2"/>
    </font>
    <font>
      <sz val="12"/>
      <color theme="1"/>
      <name val="Times New Roman"/>
      <family val="1"/>
    </font>
    <font>
      <b/>
      <sz val="10"/>
      <name val="Arial"/>
      <family val="2"/>
    </font>
    <font>
      <sz val="10"/>
      <color theme="1"/>
      <name val="Tahoma"/>
      <family val="2"/>
    </font>
    <font>
      <b/>
      <sz val="13"/>
      <color theme="1"/>
      <name val="Tahoma"/>
      <family val="2"/>
    </font>
    <font>
      <sz val="10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/>
    <xf numFmtId="0" fontId="13" fillId="0" borderId="16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3" fillId="0" borderId="27" xfId="0" applyFont="1" applyFill="1" applyBorder="1" applyAlignment="1">
      <alignment horizontal="center"/>
    </xf>
    <xf numFmtId="10" fontId="10" fillId="0" borderId="22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11" fillId="0" borderId="0" xfId="0" applyNumberFormat="1" applyFont="1"/>
    <xf numFmtId="2" fontId="11" fillId="0" borderId="0" xfId="0" applyNumberFormat="1" applyFont="1"/>
    <xf numFmtId="1" fontId="4" fillId="0" borderId="1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/>
    </xf>
    <xf numFmtId="10" fontId="10" fillId="0" borderId="2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/>
    </xf>
    <xf numFmtId="0" fontId="12" fillId="0" borderId="32" xfId="0" applyFont="1" applyFill="1" applyBorder="1"/>
    <xf numFmtId="10" fontId="10" fillId="0" borderId="9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/>
    </xf>
    <xf numFmtId="0" fontId="12" fillId="0" borderId="33" xfId="0" applyFont="1" applyFill="1" applyBorder="1"/>
    <xf numFmtId="1" fontId="4" fillId="0" borderId="5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12" fillId="0" borderId="25" xfId="0" applyFont="1" applyFill="1" applyBorder="1"/>
    <xf numFmtId="1" fontId="10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2" fillId="0" borderId="8" xfId="0" applyFont="1" applyFill="1" applyBorder="1"/>
    <xf numFmtId="1" fontId="10" fillId="0" borderId="25" xfId="0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0" xfId="0" applyFont="1" applyFill="1" applyBorder="1"/>
    <xf numFmtId="10" fontId="10" fillId="0" borderId="24" xfId="0" applyNumberFormat="1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vertical="center"/>
    </xf>
    <xf numFmtId="1" fontId="12" fillId="0" borderId="2" xfId="0" applyNumberFormat="1" applyFont="1" applyFill="1" applyBorder="1"/>
    <xf numFmtId="1" fontId="6" fillId="0" borderId="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1" fontId="4" fillId="0" borderId="37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1" fontId="12" fillId="0" borderId="8" xfId="0" applyNumberFormat="1" applyFont="1" applyFill="1" applyBorder="1"/>
    <xf numFmtId="1" fontId="6" fillId="0" borderId="13" xfId="0" applyNumberFormat="1" applyFont="1" applyFill="1" applyBorder="1" applyAlignment="1">
      <alignment vertical="center"/>
    </xf>
    <xf numFmtId="1" fontId="12" fillId="0" borderId="0" xfId="0" applyNumberFormat="1" applyFont="1" applyFill="1" applyBorder="1"/>
    <xf numFmtId="10" fontId="10" fillId="0" borderId="38" xfId="0" applyNumberFormat="1" applyFont="1" applyFill="1" applyBorder="1" applyAlignment="1">
      <alignment horizontal="center"/>
    </xf>
    <xf numFmtId="10" fontId="10" fillId="0" borderId="17" xfId="0" applyNumberFormat="1" applyFont="1" applyFill="1" applyBorder="1" applyAlignment="1">
      <alignment horizontal="center"/>
    </xf>
    <xf numFmtId="1" fontId="12" fillId="0" borderId="25" xfId="0" applyNumberFormat="1" applyFont="1" applyFill="1" applyBorder="1"/>
    <xf numFmtId="1" fontId="12" fillId="0" borderId="10" xfId="0" applyNumberFormat="1" applyFont="1" applyFill="1" applyBorder="1"/>
    <xf numFmtId="1" fontId="10" fillId="0" borderId="40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vertical="center"/>
    </xf>
    <xf numFmtId="10" fontId="10" fillId="0" borderId="9" xfId="0" applyNumberFormat="1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4" fillId="0" borderId="41" xfId="0" applyFont="1" applyFill="1" applyBorder="1" applyAlignment="1">
      <alignment vertical="center"/>
    </xf>
    <xf numFmtId="0" fontId="1" fillId="0" borderId="41" xfId="0" applyFont="1" applyBorder="1"/>
    <xf numFmtId="10" fontId="10" fillId="0" borderId="41" xfId="0" applyNumberFormat="1" applyFont="1" applyFill="1" applyBorder="1" applyAlignment="1">
      <alignment horizont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horizontal="center" vertical="center"/>
    </xf>
    <xf numFmtId="10" fontId="10" fillId="0" borderId="42" xfId="0" applyNumberFormat="1" applyFont="1" applyFill="1" applyBorder="1" applyAlignment="1">
      <alignment horizontal="center"/>
    </xf>
    <xf numFmtId="10" fontId="10" fillId="0" borderId="2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0" fontId="10" fillId="0" borderId="8" xfId="0" applyNumberFormat="1" applyFont="1" applyFill="1" applyBorder="1" applyAlignment="1">
      <alignment horizontal="center"/>
    </xf>
    <xf numFmtId="10" fontId="10" fillId="0" borderId="9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1" fontId="12" fillId="0" borderId="39" xfId="0" applyNumberFormat="1" applyFont="1" applyFill="1" applyBorder="1" applyAlignment="1"/>
    <xf numFmtId="0" fontId="0" fillId="0" borderId="11" xfId="0" applyBorder="1" applyAlignment="1"/>
    <xf numFmtId="0" fontId="0" fillId="0" borderId="20" xfId="0" applyBorder="1" applyAlignment="1"/>
    <xf numFmtId="0" fontId="12" fillId="0" borderId="39" xfId="0" applyFont="1" applyFill="1" applyBorder="1" applyAlignment="1"/>
    <xf numFmtId="0" fontId="12" fillId="0" borderId="25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1" fontId="12" fillId="0" borderId="2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2"/>
  <sheetViews>
    <sheetView tabSelected="1" view="pageBreakPreview" zoomScaleSheetLayoutView="100" workbookViewId="0">
      <pane xSplit="3" ySplit="6" topLeftCell="D46" activePane="bottomRight" state="frozen"/>
      <selection pane="topRight" activeCell="C1" sqref="C1"/>
      <selection pane="bottomLeft" activeCell="A7" sqref="A7"/>
      <selection pane="bottomRight" activeCell="D55" sqref="D55"/>
    </sheetView>
  </sheetViews>
  <sheetFormatPr defaultRowHeight="16.8" x14ac:dyDescent="0.3"/>
  <cols>
    <col min="2" max="2" width="6.109375" style="4" customWidth="1"/>
    <col min="3" max="3" width="45.109375" style="5" customWidth="1"/>
    <col min="4" max="4" width="17.88671875" style="5" customWidth="1"/>
    <col min="5" max="5" width="14.6640625" style="5" customWidth="1"/>
    <col min="6" max="6" width="12.88671875" style="4" customWidth="1"/>
    <col min="7" max="7" width="14" style="4" customWidth="1"/>
    <col min="8" max="8" width="14.6640625" style="4" customWidth="1"/>
    <col min="9" max="9" width="14.21875" style="8" customWidth="1"/>
    <col min="10" max="10" width="14.6640625" style="8" customWidth="1"/>
    <col min="11" max="11" width="15.88671875" hidden="1" customWidth="1"/>
    <col min="12" max="12" width="11.6640625" hidden="1" customWidth="1"/>
  </cols>
  <sheetData>
    <row r="1" spans="2:12" ht="18" customHeight="1" x14ac:dyDescent="0.3"/>
    <row r="2" spans="2:12" ht="26.4" customHeight="1" thickBot="1" x14ac:dyDescent="0.35">
      <c r="B2" s="13"/>
      <c r="C2" s="14"/>
      <c r="D2" s="14"/>
      <c r="E2" s="14"/>
      <c r="F2" s="14"/>
      <c r="G2" s="14"/>
      <c r="H2" s="14"/>
      <c r="I2" s="82" t="s">
        <v>56</v>
      </c>
      <c r="J2" s="82"/>
      <c r="K2" s="15"/>
      <c r="L2" s="15"/>
    </row>
    <row r="3" spans="2:12" ht="36.6" customHeight="1" thickBot="1" x14ac:dyDescent="0.3">
      <c r="B3" s="89" t="s">
        <v>35</v>
      </c>
      <c r="C3" s="90"/>
      <c r="D3" s="90"/>
      <c r="E3" s="90"/>
      <c r="F3" s="90"/>
      <c r="G3" s="90"/>
      <c r="H3" s="90"/>
      <c r="I3" s="90"/>
      <c r="J3" s="91"/>
      <c r="K3" s="15"/>
      <c r="L3" s="15"/>
    </row>
    <row r="4" spans="2:12" ht="20.25" customHeight="1" thickBot="1" x14ac:dyDescent="0.35">
      <c r="B4" s="55"/>
      <c r="C4" s="56"/>
      <c r="D4" s="57"/>
      <c r="E4" s="56"/>
      <c r="F4" s="56"/>
      <c r="G4" s="56"/>
      <c r="H4" s="56"/>
      <c r="I4" s="96" t="s">
        <v>30</v>
      </c>
      <c r="J4" s="97"/>
      <c r="K4" s="15"/>
      <c r="L4" s="15"/>
    </row>
    <row r="5" spans="2:12" ht="18" customHeight="1" thickBot="1" x14ac:dyDescent="0.3">
      <c r="B5" s="83" t="s">
        <v>4</v>
      </c>
      <c r="C5" s="85" t="s">
        <v>0</v>
      </c>
      <c r="D5" s="92" t="s">
        <v>33</v>
      </c>
      <c r="E5" s="98"/>
      <c r="F5" s="87" t="s">
        <v>16</v>
      </c>
      <c r="G5" s="92" t="s">
        <v>34</v>
      </c>
      <c r="H5" s="93"/>
      <c r="I5" s="94" t="s">
        <v>16</v>
      </c>
      <c r="J5" s="94" t="s">
        <v>17</v>
      </c>
      <c r="K5" s="15"/>
      <c r="L5" s="15"/>
    </row>
    <row r="6" spans="2:12" ht="21.75" customHeight="1" thickBot="1" x14ac:dyDescent="0.3">
      <c r="B6" s="84"/>
      <c r="C6" s="86"/>
      <c r="D6" s="60" t="s">
        <v>2</v>
      </c>
      <c r="E6" s="61" t="s">
        <v>3</v>
      </c>
      <c r="F6" s="88"/>
      <c r="G6" s="58" t="s">
        <v>2</v>
      </c>
      <c r="H6" s="59" t="s">
        <v>3</v>
      </c>
      <c r="I6" s="95"/>
      <c r="J6" s="95"/>
      <c r="K6" s="15" t="s">
        <v>29</v>
      </c>
      <c r="L6" s="15"/>
    </row>
    <row r="7" spans="2:12" ht="18" customHeight="1" x14ac:dyDescent="0.3">
      <c r="B7" s="16" t="s">
        <v>12</v>
      </c>
      <c r="C7" s="17" t="s">
        <v>5</v>
      </c>
      <c r="D7" s="102"/>
      <c r="E7" s="100"/>
      <c r="F7" s="100"/>
      <c r="G7" s="100"/>
      <c r="H7" s="100"/>
      <c r="I7" s="100"/>
      <c r="J7" s="101"/>
      <c r="K7" s="15"/>
      <c r="L7" s="15"/>
    </row>
    <row r="8" spans="2:12" ht="25.2" customHeight="1" x14ac:dyDescent="0.3">
      <c r="B8" s="18">
        <v>1</v>
      </c>
      <c r="C8" s="10" t="s">
        <v>36</v>
      </c>
      <c r="D8" s="12">
        <v>10160710</v>
      </c>
      <c r="E8" s="62">
        <v>4792652</v>
      </c>
      <c r="F8" s="67">
        <f>E8/D8</f>
        <v>0.47168475431342888</v>
      </c>
      <c r="G8" s="20">
        <v>10899251.2760332</v>
      </c>
      <c r="H8" s="21">
        <v>5113272.478064999</v>
      </c>
      <c r="I8" s="19">
        <f>H8/G8</f>
        <v>0.46913979213496787</v>
      </c>
      <c r="J8" s="19">
        <f>I8-F8</f>
        <v>-2.5449621784610077E-3</v>
      </c>
      <c r="K8" s="22" t="e">
        <f>G8-#REF!</f>
        <v>#REF!</v>
      </c>
      <c r="L8" s="23" t="e">
        <f>K8/#REF!*100</f>
        <v>#REF!</v>
      </c>
    </row>
    <row r="9" spans="2:12" ht="25.2" customHeight="1" x14ac:dyDescent="0.3">
      <c r="B9" s="18">
        <v>2</v>
      </c>
      <c r="C9" s="10" t="s">
        <v>26</v>
      </c>
      <c r="D9" s="12">
        <v>3013875</v>
      </c>
      <c r="E9" s="62">
        <v>1184302.3830199996</v>
      </c>
      <c r="F9" s="67">
        <f t="shared" ref="F9:F20" si="0">E9/D9</f>
        <v>0.39295006694703649</v>
      </c>
      <c r="G9" s="24">
        <v>3215378</v>
      </c>
      <c r="H9" s="21">
        <v>1258114.41389</v>
      </c>
      <c r="I9" s="19">
        <f t="shared" ref="I9:I51" si="1">H9/G9</f>
        <v>0.39128040743265641</v>
      </c>
      <c r="J9" s="19">
        <f t="shared" ref="J9:J51" si="2">I9-F9</f>
        <v>-1.6696595143800841E-3</v>
      </c>
      <c r="K9" s="22" t="e">
        <f>G9-#REF!</f>
        <v>#REF!</v>
      </c>
      <c r="L9" s="23" t="e">
        <f>K9/#REF!*100</f>
        <v>#REF!</v>
      </c>
    </row>
    <row r="10" spans="2:12" ht="25.2" customHeight="1" x14ac:dyDescent="0.3">
      <c r="B10" s="18">
        <v>3</v>
      </c>
      <c r="C10" s="10" t="s">
        <v>38</v>
      </c>
      <c r="D10" s="12">
        <v>909066.99999999977</v>
      </c>
      <c r="E10" s="62">
        <v>469780.95799420658</v>
      </c>
      <c r="F10" s="67">
        <f t="shared" si="0"/>
        <v>0.51677264491418862</v>
      </c>
      <c r="G10" s="24">
        <v>937627</v>
      </c>
      <c r="H10" s="21">
        <v>539513</v>
      </c>
      <c r="I10" s="19">
        <f t="shared" si="1"/>
        <v>0.57540258546308931</v>
      </c>
      <c r="J10" s="19">
        <f t="shared" si="2"/>
        <v>5.8629940548900694E-2</v>
      </c>
      <c r="K10" s="22" t="e">
        <f>G10-#REF!</f>
        <v>#REF!</v>
      </c>
      <c r="L10" s="23" t="e">
        <f>K10/#REF!*100</f>
        <v>#REF!</v>
      </c>
    </row>
    <row r="11" spans="2:12" ht="25.2" customHeight="1" x14ac:dyDescent="0.3">
      <c r="B11" s="18">
        <v>4</v>
      </c>
      <c r="C11" s="10" t="s">
        <v>37</v>
      </c>
      <c r="D11" s="12">
        <v>1159023.6444600001</v>
      </c>
      <c r="E11" s="62">
        <v>546930</v>
      </c>
      <c r="F11" s="67">
        <f t="shared" si="0"/>
        <v>0.47188856121638467</v>
      </c>
      <c r="G11" s="24">
        <v>1197871.4967</v>
      </c>
      <c r="H11" s="21">
        <v>589792.15664809989</v>
      </c>
      <c r="I11" s="19">
        <f t="shared" si="1"/>
        <v>0.49236680084041595</v>
      </c>
      <c r="J11" s="19">
        <f t="shared" si="2"/>
        <v>2.047823962403128E-2</v>
      </c>
      <c r="K11" s="22" t="e">
        <f>G11-#REF!</f>
        <v>#REF!</v>
      </c>
      <c r="L11" s="23" t="e">
        <f>K11/#REF!*100</f>
        <v>#REF!</v>
      </c>
    </row>
    <row r="12" spans="2:12" ht="25.2" customHeight="1" x14ac:dyDescent="0.3">
      <c r="B12" s="18">
        <v>5</v>
      </c>
      <c r="C12" s="10" t="s">
        <v>27</v>
      </c>
      <c r="D12" s="12">
        <v>1313844</v>
      </c>
      <c r="E12" s="62">
        <v>707995</v>
      </c>
      <c r="F12" s="67">
        <f t="shared" si="0"/>
        <v>0.53887295599782015</v>
      </c>
      <c r="G12" s="24">
        <v>1398462</v>
      </c>
      <c r="H12" s="21">
        <v>663572</v>
      </c>
      <c r="I12" s="19">
        <f t="shared" si="1"/>
        <v>0.47450127354193394</v>
      </c>
      <c r="J12" s="19">
        <f t="shared" si="2"/>
        <v>-6.4371682455886203E-2</v>
      </c>
      <c r="K12" s="22" t="e">
        <f>G12-#REF!</f>
        <v>#REF!</v>
      </c>
      <c r="L12" s="23" t="e">
        <f>K12/#REF!*100</f>
        <v>#REF!</v>
      </c>
    </row>
    <row r="13" spans="2:12" ht="25.2" customHeight="1" x14ac:dyDescent="0.3">
      <c r="B13" s="18">
        <v>6</v>
      </c>
      <c r="C13" s="10" t="s">
        <v>28</v>
      </c>
      <c r="D13" s="12">
        <v>113331.92409000001</v>
      </c>
      <c r="E13" s="62">
        <v>50424.043535999997</v>
      </c>
      <c r="F13" s="67">
        <f t="shared" si="0"/>
        <v>0.44492356360205154</v>
      </c>
      <c r="G13" s="24">
        <v>106801.5340902</v>
      </c>
      <c r="H13" s="21">
        <v>69928.072079100006</v>
      </c>
      <c r="I13" s="19">
        <f t="shared" si="1"/>
        <v>0.65474782431534884</v>
      </c>
      <c r="J13" s="19">
        <f t="shared" si="2"/>
        <v>0.20982426071329729</v>
      </c>
      <c r="K13" s="22" t="e">
        <f>G13-#REF!</f>
        <v>#REF!</v>
      </c>
      <c r="L13" s="23" t="e">
        <f>K13/#REF!*100</f>
        <v>#REF!</v>
      </c>
    </row>
    <row r="14" spans="2:12" ht="25.2" customHeight="1" x14ac:dyDescent="0.3">
      <c r="B14" s="18">
        <v>7</v>
      </c>
      <c r="C14" s="10" t="s">
        <v>39</v>
      </c>
      <c r="D14" s="12">
        <v>1843251.1121483198</v>
      </c>
      <c r="E14" s="62">
        <v>1007313.0790954999</v>
      </c>
      <c r="F14" s="67">
        <f t="shared" si="0"/>
        <v>0.54648716740578596</v>
      </c>
      <c r="G14" s="24">
        <v>1926626</v>
      </c>
      <c r="H14" s="21">
        <v>965659.06655529991</v>
      </c>
      <c r="I14" s="19">
        <f t="shared" si="1"/>
        <v>0.50121770730556936</v>
      </c>
      <c r="J14" s="19">
        <f t="shared" si="2"/>
        <v>-4.5269460100216596E-2</v>
      </c>
      <c r="K14" s="22" t="e">
        <f>G14-#REF!</f>
        <v>#REF!</v>
      </c>
      <c r="L14" s="23" t="e">
        <f>K14/#REF!*100</f>
        <v>#REF!</v>
      </c>
    </row>
    <row r="15" spans="2:12" ht="25.2" customHeight="1" x14ac:dyDescent="0.3">
      <c r="B15" s="18">
        <v>8</v>
      </c>
      <c r="C15" s="10" t="s">
        <v>42</v>
      </c>
      <c r="D15" s="12">
        <v>839707.82755459996</v>
      </c>
      <c r="E15" s="62">
        <v>311788.43000319996</v>
      </c>
      <c r="F15" s="67">
        <f t="shared" si="0"/>
        <v>0.3713058515974435</v>
      </c>
      <c r="G15" s="24">
        <v>884547.38325499999</v>
      </c>
      <c r="H15" s="21">
        <v>410431.62451170001</v>
      </c>
      <c r="I15" s="19">
        <f t="shared" si="1"/>
        <v>0.46400185256483828</v>
      </c>
      <c r="J15" s="19">
        <f t="shared" si="2"/>
        <v>9.2696000967394776E-2</v>
      </c>
      <c r="K15" s="22" t="e">
        <f>G15-#REF!</f>
        <v>#REF!</v>
      </c>
      <c r="L15" s="23" t="e">
        <f>K15/#REF!*100</f>
        <v>#REF!</v>
      </c>
    </row>
    <row r="16" spans="2:12" ht="25.2" customHeight="1" x14ac:dyDescent="0.3">
      <c r="B16" s="18">
        <v>9</v>
      </c>
      <c r="C16" s="10" t="s">
        <v>40</v>
      </c>
      <c r="D16" s="12">
        <v>998821.29999999993</v>
      </c>
      <c r="E16" s="62">
        <v>457048.30000000005</v>
      </c>
      <c r="F16" s="67">
        <f t="shared" si="0"/>
        <v>0.45758765857316025</v>
      </c>
      <c r="G16" s="24">
        <v>1138295.21</v>
      </c>
      <c r="H16" s="21">
        <v>765954.69</v>
      </c>
      <c r="I16" s="19">
        <f t="shared" si="1"/>
        <v>0.67289634821532807</v>
      </c>
      <c r="J16" s="19">
        <f t="shared" si="2"/>
        <v>0.21530868964216782</v>
      </c>
      <c r="K16" s="22" t="e">
        <f>G16-#REF!</f>
        <v>#REF!</v>
      </c>
      <c r="L16" s="23" t="e">
        <f>K16/#REF!*100</f>
        <v>#REF!</v>
      </c>
    </row>
    <row r="17" spans="2:12" ht="25.2" customHeight="1" x14ac:dyDescent="0.3">
      <c r="B17" s="18">
        <v>10</v>
      </c>
      <c r="C17" s="10" t="s">
        <v>41</v>
      </c>
      <c r="D17" s="12">
        <v>682393</v>
      </c>
      <c r="E17" s="62">
        <v>551511</v>
      </c>
      <c r="F17" s="67">
        <f t="shared" si="0"/>
        <v>0.80820143231246511</v>
      </c>
      <c r="G17" s="24">
        <v>828593.40399999998</v>
      </c>
      <c r="H17" s="21">
        <v>642175.68359999999</v>
      </c>
      <c r="I17" s="19">
        <f t="shared" si="1"/>
        <v>0.77501906302889179</v>
      </c>
      <c r="J17" s="19">
        <f t="shared" si="2"/>
        <v>-3.3182369283573321E-2</v>
      </c>
      <c r="K17" s="22" t="e">
        <f>G17-#REF!</f>
        <v>#REF!</v>
      </c>
      <c r="L17" s="23" t="e">
        <f>K17/#REF!*100</f>
        <v>#REF!</v>
      </c>
    </row>
    <row r="18" spans="2:12" ht="25.2" customHeight="1" x14ac:dyDescent="0.3">
      <c r="B18" s="18">
        <v>11</v>
      </c>
      <c r="C18" s="10" t="s">
        <v>43</v>
      </c>
      <c r="D18" s="12">
        <v>11107284</v>
      </c>
      <c r="E18" s="62">
        <v>6573436</v>
      </c>
      <c r="F18" s="67">
        <f t="shared" si="0"/>
        <v>0.59181308409868694</v>
      </c>
      <c r="G18" s="24">
        <v>11838134</v>
      </c>
      <c r="H18" s="21">
        <v>7114286</v>
      </c>
      <c r="I18" s="19">
        <f t="shared" si="1"/>
        <v>0.60096346265382705</v>
      </c>
      <c r="J18" s="19">
        <f t="shared" si="2"/>
        <v>9.1503785551401151E-3</v>
      </c>
      <c r="K18" s="22" t="e">
        <f>G18-#REF!</f>
        <v>#REF!</v>
      </c>
      <c r="L18" s="23" t="e">
        <f>K18/#REF!*100</f>
        <v>#REF!</v>
      </c>
    </row>
    <row r="19" spans="2:12" ht="25.2" customHeight="1" thickBot="1" x14ac:dyDescent="0.35">
      <c r="B19" s="25">
        <v>12</v>
      </c>
      <c r="C19" s="11" t="s">
        <v>44</v>
      </c>
      <c r="D19" s="52">
        <v>1523662.9939401001</v>
      </c>
      <c r="E19" s="63">
        <v>863356.77222649986</v>
      </c>
      <c r="F19" s="68">
        <f t="shared" si="0"/>
        <v>0.56663236927078708</v>
      </c>
      <c r="G19" s="27">
        <v>1671679.2207045001</v>
      </c>
      <c r="H19" s="28">
        <v>869852.14542840002</v>
      </c>
      <c r="I19" s="26">
        <f t="shared" si="1"/>
        <v>0.52034632880213461</v>
      </c>
      <c r="J19" s="26">
        <f t="shared" si="2"/>
        <v>-4.6286040468652478E-2</v>
      </c>
      <c r="K19" s="22" t="e">
        <f>G19-#REF!</f>
        <v>#REF!</v>
      </c>
      <c r="L19" s="23" t="e">
        <f>K19/#REF!*100</f>
        <v>#REF!</v>
      </c>
    </row>
    <row r="20" spans="2:12" s="9" customFormat="1" ht="25.2" customHeight="1" thickBot="1" x14ac:dyDescent="0.35">
      <c r="B20" s="29"/>
      <c r="C20" s="30" t="s">
        <v>1</v>
      </c>
      <c r="D20" s="69">
        <v>33664971.802193016</v>
      </c>
      <c r="E20" s="70">
        <v>17516537.965875406</v>
      </c>
      <c r="F20" s="42">
        <f t="shared" si="0"/>
        <v>0.52031940109138419</v>
      </c>
      <c r="G20" s="32">
        <v>36043266.524782903</v>
      </c>
      <c r="H20" s="38">
        <f>SUM(H8:H19)</f>
        <v>19002551.330777597</v>
      </c>
      <c r="I20" s="31">
        <f t="shared" si="1"/>
        <v>0.52721501581194585</v>
      </c>
      <c r="J20" s="31">
        <f t="shared" si="2"/>
        <v>6.8956147205616602E-3</v>
      </c>
      <c r="K20" s="22" t="e">
        <f>G20-#REF!</f>
        <v>#REF!</v>
      </c>
      <c r="L20" s="23" t="e">
        <f>K20/#REF!*100</f>
        <v>#REF!</v>
      </c>
    </row>
    <row r="21" spans="2:12" ht="25.2" customHeight="1" x14ac:dyDescent="0.3">
      <c r="B21" s="33"/>
      <c r="C21" s="34" t="s">
        <v>6</v>
      </c>
      <c r="D21" s="99"/>
      <c r="E21" s="100"/>
      <c r="F21" s="100"/>
      <c r="G21" s="100"/>
      <c r="H21" s="100"/>
      <c r="I21" s="100"/>
      <c r="J21" s="101"/>
      <c r="K21" s="22" t="e">
        <f>G21-#REF!</f>
        <v>#REF!</v>
      </c>
      <c r="L21" s="23" t="e">
        <f>K21/#REF!*100</f>
        <v>#REF!</v>
      </c>
    </row>
    <row r="22" spans="2:12" ht="25.2" customHeight="1" x14ac:dyDescent="0.3">
      <c r="B22" s="18">
        <v>13</v>
      </c>
      <c r="C22" s="10" t="s">
        <v>45</v>
      </c>
      <c r="D22" s="12">
        <v>504027.19717461098</v>
      </c>
      <c r="E22" s="62">
        <v>207518.43080289994</v>
      </c>
      <c r="F22" s="68">
        <f>E22/D22</f>
        <v>0.4117207007204593</v>
      </c>
      <c r="G22" s="27">
        <v>505229.58064425702</v>
      </c>
      <c r="H22" s="28">
        <v>197283.12463010004</v>
      </c>
      <c r="I22" s="19">
        <f t="shared" si="1"/>
        <v>0.39048213364413298</v>
      </c>
      <c r="J22" s="19">
        <f t="shared" si="2"/>
        <v>-2.123856707632632E-2</v>
      </c>
      <c r="K22" s="22" t="e">
        <f>G22-#REF!</f>
        <v>#REF!</v>
      </c>
      <c r="L22" s="23" t="e">
        <f>K22/#REF!*100</f>
        <v>#REF!</v>
      </c>
    </row>
    <row r="23" spans="2:12" ht="25.2" customHeight="1" x14ac:dyDescent="0.3">
      <c r="B23" s="18">
        <v>14</v>
      </c>
      <c r="C23" s="10" t="s">
        <v>46</v>
      </c>
      <c r="D23" s="12">
        <v>107793.54</v>
      </c>
      <c r="E23" s="62">
        <v>65075.840000000011</v>
      </c>
      <c r="F23" s="68">
        <f t="shared" ref="F23:F33" si="3">E23/D23</f>
        <v>0.60370816284538031</v>
      </c>
      <c r="G23" s="24">
        <v>88915.655357574025</v>
      </c>
      <c r="H23" s="35">
        <v>68356.038394100004</v>
      </c>
      <c r="I23" s="19">
        <f t="shared" si="1"/>
        <v>0.76877393659425231</v>
      </c>
      <c r="J23" s="19">
        <f t="shared" si="2"/>
        <v>0.16506577374887199</v>
      </c>
      <c r="K23" s="22" t="e">
        <f>G23-#REF!</f>
        <v>#REF!</v>
      </c>
      <c r="L23" s="23" t="e">
        <f>K23/#REF!*100</f>
        <v>#REF!</v>
      </c>
    </row>
    <row r="24" spans="2:12" ht="25.2" customHeight="1" x14ac:dyDescent="0.3">
      <c r="B24" s="18">
        <v>15</v>
      </c>
      <c r="C24" s="10" t="s">
        <v>47</v>
      </c>
      <c r="D24" s="12">
        <v>4497873.5126329996</v>
      </c>
      <c r="E24" s="62">
        <v>4082221.6782081807</v>
      </c>
      <c r="F24" s="68">
        <f t="shared" si="3"/>
        <v>0.90758925673267732</v>
      </c>
      <c r="G24" s="24">
        <v>5391650.1858123988</v>
      </c>
      <c r="H24" s="35">
        <v>5008811.536595</v>
      </c>
      <c r="I24" s="19">
        <f t="shared" si="1"/>
        <v>0.92899416022486003</v>
      </c>
      <c r="J24" s="19">
        <f t="shared" si="2"/>
        <v>2.1404903492182714E-2</v>
      </c>
      <c r="K24" s="22" t="e">
        <f>G24-#REF!</f>
        <v>#REF!</v>
      </c>
      <c r="L24" s="23" t="e">
        <f>K24/#REF!*100</f>
        <v>#REF!</v>
      </c>
    </row>
    <row r="25" spans="2:12" ht="25.2" customHeight="1" x14ac:dyDescent="0.3">
      <c r="B25" s="18">
        <v>16</v>
      </c>
      <c r="C25" s="10" t="s">
        <v>48</v>
      </c>
      <c r="D25" s="12">
        <v>1672619.7771166</v>
      </c>
      <c r="E25" s="62">
        <v>1566415.5601143998</v>
      </c>
      <c r="F25" s="68">
        <f t="shared" si="3"/>
        <v>0.93650426806187603</v>
      </c>
      <c r="G25" s="24">
        <v>1906864.5803827003</v>
      </c>
      <c r="H25" s="35">
        <v>1847027.0484985064</v>
      </c>
      <c r="I25" s="19">
        <f t="shared" si="1"/>
        <v>0.96861993636056487</v>
      </c>
      <c r="J25" s="19">
        <f t="shared" si="2"/>
        <v>3.2115668298688838E-2</v>
      </c>
      <c r="K25" s="22" t="e">
        <f>G25-#REF!</f>
        <v>#REF!</v>
      </c>
      <c r="L25" s="23" t="e">
        <f>K25/#REF!*100</f>
        <v>#REF!</v>
      </c>
    </row>
    <row r="26" spans="2:12" ht="25.2" customHeight="1" x14ac:dyDescent="0.3">
      <c r="B26" s="18">
        <v>17</v>
      </c>
      <c r="C26" s="10" t="s">
        <v>49</v>
      </c>
      <c r="D26" s="12">
        <v>375438.91865770012</v>
      </c>
      <c r="E26" s="62">
        <v>472655.22841556196</v>
      </c>
      <c r="F26" s="68">
        <f t="shared" si="3"/>
        <v>1.2589404159415265</v>
      </c>
      <c r="G26" s="24">
        <v>361177.74931400002</v>
      </c>
      <c r="H26" s="35">
        <v>448194</v>
      </c>
      <c r="I26" s="19">
        <f t="shared" si="1"/>
        <v>1.2409236196063396</v>
      </c>
      <c r="J26" s="19">
        <f t="shared" si="2"/>
        <v>-1.8016796335186935E-2</v>
      </c>
      <c r="K26" s="22" t="e">
        <f>G26-#REF!</f>
        <v>#REF!</v>
      </c>
      <c r="L26" s="23" t="e">
        <f>K26/#REF!*100</f>
        <v>#REF!</v>
      </c>
    </row>
    <row r="27" spans="2:12" ht="25.2" customHeight="1" x14ac:dyDescent="0.3">
      <c r="B27" s="18">
        <v>18</v>
      </c>
      <c r="C27" s="10" t="s">
        <v>14</v>
      </c>
      <c r="D27" s="12">
        <v>467486.22980000003</v>
      </c>
      <c r="E27" s="62">
        <v>243127.83942145939</v>
      </c>
      <c r="F27" s="68">
        <f t="shared" si="3"/>
        <v>0.52007486835596062</v>
      </c>
      <c r="G27" s="24">
        <v>581478.89939999999</v>
      </c>
      <c r="H27" s="35">
        <v>327645.41579034552</v>
      </c>
      <c r="I27" s="19">
        <f t="shared" si="1"/>
        <v>0.56346914071762022</v>
      </c>
      <c r="J27" s="19">
        <f t="shared" si="2"/>
        <v>4.3394272361659603E-2</v>
      </c>
      <c r="K27" s="22" t="e">
        <f>G27-#REF!</f>
        <v>#REF!</v>
      </c>
      <c r="L27" s="23" t="e">
        <f>K27/#REF!*100</f>
        <v>#REF!</v>
      </c>
    </row>
    <row r="28" spans="2:12" ht="25.2" customHeight="1" x14ac:dyDescent="0.3">
      <c r="B28" s="18">
        <v>19</v>
      </c>
      <c r="C28" s="10" t="s">
        <v>50</v>
      </c>
      <c r="D28" s="12">
        <v>91929</v>
      </c>
      <c r="E28" s="62">
        <v>100570</v>
      </c>
      <c r="F28" s="68">
        <f t="shared" si="3"/>
        <v>1.0939964537849862</v>
      </c>
      <c r="G28" s="24">
        <v>104869.44</v>
      </c>
      <c r="H28" s="35">
        <v>117538.49</v>
      </c>
      <c r="I28" s="19">
        <f t="shared" si="1"/>
        <v>1.1208078349612622</v>
      </c>
      <c r="J28" s="19">
        <f t="shared" si="2"/>
        <v>2.6811381176276017E-2</v>
      </c>
      <c r="K28" s="22" t="e">
        <f>G28-#REF!</f>
        <v>#REF!</v>
      </c>
      <c r="L28" s="23" t="e">
        <f>K28/#REF!*100</f>
        <v>#REF!</v>
      </c>
    </row>
    <row r="29" spans="2:12" ht="25.2" customHeight="1" x14ac:dyDescent="0.3">
      <c r="B29" s="18">
        <v>20</v>
      </c>
      <c r="C29" s="10" t="s">
        <v>13</v>
      </c>
      <c r="D29" s="12">
        <v>540881.66387952107</v>
      </c>
      <c r="E29" s="62">
        <v>324939.60835216526</v>
      </c>
      <c r="F29" s="68">
        <f t="shared" si="3"/>
        <v>0.60075914946257836</v>
      </c>
      <c r="G29" s="24">
        <v>757860.38785545691</v>
      </c>
      <c r="H29" s="35">
        <v>389558.07666257198</v>
      </c>
      <c r="I29" s="19">
        <f t="shared" si="1"/>
        <v>0.51402353639951759</v>
      </c>
      <c r="J29" s="19">
        <f t="shared" si="2"/>
        <v>-8.6735613063060768E-2</v>
      </c>
      <c r="K29" s="22" t="e">
        <f>G29-#REF!</f>
        <v>#REF!</v>
      </c>
      <c r="L29" s="23" t="e">
        <f>K29/#REF!*100</f>
        <v>#REF!</v>
      </c>
    </row>
    <row r="30" spans="2:12" ht="25.2" customHeight="1" x14ac:dyDescent="0.3">
      <c r="B30" s="18">
        <v>21</v>
      </c>
      <c r="C30" s="10" t="s">
        <v>7</v>
      </c>
      <c r="D30" s="12">
        <v>1749610.3698835787</v>
      </c>
      <c r="E30" s="62">
        <v>1218754.6562802</v>
      </c>
      <c r="F30" s="68">
        <f t="shared" si="3"/>
        <v>0.69658632416616129</v>
      </c>
      <c r="G30" s="27">
        <v>2061017.5494900001</v>
      </c>
      <c r="H30" s="36">
        <v>1296815.9934439999</v>
      </c>
      <c r="I30" s="19">
        <f t="shared" si="1"/>
        <v>0.62921152406727332</v>
      </c>
      <c r="J30" s="19">
        <f t="shared" si="2"/>
        <v>-6.7374800098887966E-2</v>
      </c>
      <c r="K30" s="22" t="e">
        <f>G30-#REF!</f>
        <v>#REF!</v>
      </c>
      <c r="L30" s="23" t="e">
        <f>K30/#REF!*100</f>
        <v>#REF!</v>
      </c>
    </row>
    <row r="31" spans="2:12" ht="25.2" customHeight="1" thickBot="1" x14ac:dyDescent="0.35">
      <c r="B31" s="25">
        <v>22</v>
      </c>
      <c r="C31" s="11" t="s">
        <v>18</v>
      </c>
      <c r="D31" s="52">
        <v>68080.235779200011</v>
      </c>
      <c r="E31" s="63">
        <v>25913.6256359</v>
      </c>
      <c r="F31" s="68">
        <f t="shared" si="3"/>
        <v>0.3806336059108828</v>
      </c>
      <c r="G31" s="27">
        <v>129752</v>
      </c>
      <c r="H31" s="36">
        <v>24699.3</v>
      </c>
      <c r="I31" s="26">
        <f t="shared" si="1"/>
        <v>0.19035775941796657</v>
      </c>
      <c r="J31" s="26">
        <f t="shared" si="2"/>
        <v>-0.19027584649291623</v>
      </c>
      <c r="K31" s="22" t="e">
        <f>G31-#REF!</f>
        <v>#REF!</v>
      </c>
      <c r="L31" s="23" t="e">
        <f>K31/#REF!*100</f>
        <v>#REF!</v>
      </c>
    </row>
    <row r="32" spans="2:12" ht="25.2" customHeight="1" thickBot="1" x14ac:dyDescent="0.35">
      <c r="B32" s="74">
        <v>23</v>
      </c>
      <c r="C32" s="75" t="s">
        <v>32</v>
      </c>
      <c r="D32" s="76"/>
      <c r="E32" s="76"/>
      <c r="F32" s="77"/>
      <c r="G32" s="78">
        <v>117040</v>
      </c>
      <c r="H32" s="80">
        <v>201340.68832369996</v>
      </c>
      <c r="I32" s="42">
        <f t="shared" si="1"/>
        <v>1.7202724566276484</v>
      </c>
      <c r="J32" s="81"/>
      <c r="K32" s="22" t="e">
        <f>G32-#REF!</f>
        <v>#REF!</v>
      </c>
      <c r="L32" s="23" t="e">
        <f>K32/#REF!*100</f>
        <v>#REF!</v>
      </c>
    </row>
    <row r="33" spans="2:12" s="9" customFormat="1" ht="25.2" customHeight="1" thickBot="1" x14ac:dyDescent="0.35">
      <c r="B33" s="29"/>
      <c r="C33" s="37" t="s">
        <v>1</v>
      </c>
      <c r="D33" s="72">
        <v>10075740.444924209</v>
      </c>
      <c r="E33" s="79">
        <v>8307192.467230767</v>
      </c>
      <c r="F33" s="42">
        <f t="shared" si="3"/>
        <v>0.82447463912348273</v>
      </c>
      <c r="G33" s="32">
        <v>12005856</v>
      </c>
      <c r="H33" s="41">
        <v>9927270</v>
      </c>
      <c r="I33" s="42">
        <f t="shared" si="1"/>
        <v>0.8268689879338883</v>
      </c>
      <c r="J33" s="73">
        <f t="shared" si="2"/>
        <v>2.3943488104055666E-3</v>
      </c>
      <c r="K33" s="22" t="e">
        <f>G33-#REF!</f>
        <v>#REF!</v>
      </c>
      <c r="L33" s="23" t="e">
        <f>K33/#REF!*100</f>
        <v>#REF!</v>
      </c>
    </row>
    <row r="34" spans="2:12" ht="25.2" customHeight="1" x14ac:dyDescent="0.3">
      <c r="B34" s="33"/>
      <c r="C34" s="34" t="s">
        <v>19</v>
      </c>
      <c r="D34" s="99"/>
      <c r="E34" s="100"/>
      <c r="F34" s="100"/>
      <c r="G34" s="100"/>
      <c r="H34" s="100"/>
      <c r="I34" s="100"/>
      <c r="J34" s="101"/>
      <c r="K34" s="22" t="e">
        <f>G34-#REF!</f>
        <v>#REF!</v>
      </c>
      <c r="L34" s="23" t="e">
        <f>K34/#REF!*100</f>
        <v>#REF!</v>
      </c>
    </row>
    <row r="35" spans="2:12" ht="25.2" customHeight="1" x14ac:dyDescent="0.3">
      <c r="B35" s="18">
        <v>24</v>
      </c>
      <c r="C35" s="10" t="s">
        <v>51</v>
      </c>
      <c r="D35" s="12">
        <v>231709.17203939997</v>
      </c>
      <c r="E35" s="62">
        <v>139268.3454861441</v>
      </c>
      <c r="F35" s="67">
        <f>E35/D35</f>
        <v>0.60104804768998454</v>
      </c>
      <c r="G35" s="24">
        <v>318063.53825510008</v>
      </c>
      <c r="H35" s="35">
        <v>199920.26691942397</v>
      </c>
      <c r="I35" s="19">
        <f t="shared" si="1"/>
        <v>0.62855449579725065</v>
      </c>
      <c r="J35" s="19">
        <f t="shared" si="2"/>
        <v>2.7506448107266102E-2</v>
      </c>
      <c r="K35" s="22" t="e">
        <f>G35-#REF!</f>
        <v>#REF!</v>
      </c>
      <c r="L35" s="23" t="e">
        <f>K35/#REF!*100</f>
        <v>#REF!</v>
      </c>
    </row>
    <row r="36" spans="2:12" ht="25.2" customHeight="1" x14ac:dyDescent="0.3">
      <c r="B36" s="18">
        <v>25</v>
      </c>
      <c r="C36" s="10" t="s">
        <v>52</v>
      </c>
      <c r="D36" s="12">
        <v>513245.60094009998</v>
      </c>
      <c r="E36" s="62">
        <v>332059.98268700141</v>
      </c>
      <c r="F36" s="67">
        <f t="shared" ref="F36:F39" si="4">E36/D36</f>
        <v>0.64698066983676994</v>
      </c>
      <c r="G36" s="24">
        <v>581860.04300000006</v>
      </c>
      <c r="H36" s="35">
        <v>386449.35105890001</v>
      </c>
      <c r="I36" s="19">
        <f t="shared" si="1"/>
        <v>0.66416203640039251</v>
      </c>
      <c r="J36" s="19">
        <f t="shared" si="2"/>
        <v>1.7181366563622569E-2</v>
      </c>
      <c r="K36" s="22" t="e">
        <f>G36-#REF!</f>
        <v>#REF!</v>
      </c>
      <c r="L36" s="23" t="e">
        <f>K36/#REF!*100</f>
        <v>#REF!</v>
      </c>
    </row>
    <row r="37" spans="2:12" ht="25.2" customHeight="1" x14ac:dyDescent="0.3">
      <c r="B37" s="18">
        <v>26</v>
      </c>
      <c r="C37" s="10" t="s">
        <v>53</v>
      </c>
      <c r="D37" s="12">
        <v>71377.1106402</v>
      </c>
      <c r="E37" s="62">
        <v>37531.027044800001</v>
      </c>
      <c r="F37" s="67">
        <f t="shared" si="4"/>
        <v>0.52581320129344533</v>
      </c>
      <c r="G37" s="24">
        <v>176673.2485015</v>
      </c>
      <c r="H37" s="35">
        <v>37054.832614400002</v>
      </c>
      <c r="I37" s="19">
        <f t="shared" si="1"/>
        <v>0.20973652167880638</v>
      </c>
      <c r="J37" s="19">
        <f t="shared" si="2"/>
        <v>-0.31607667961463892</v>
      </c>
      <c r="K37" s="22" t="e">
        <f>G37-#REF!</f>
        <v>#REF!</v>
      </c>
      <c r="L37" s="23" t="e">
        <f>K37/#REF!*100</f>
        <v>#REF!</v>
      </c>
    </row>
    <row r="38" spans="2:12" ht="25.2" customHeight="1" thickBot="1" x14ac:dyDescent="0.35">
      <c r="B38" s="25">
        <v>27</v>
      </c>
      <c r="C38" s="11" t="s">
        <v>54</v>
      </c>
      <c r="D38" s="52">
        <v>48474.538729368003</v>
      </c>
      <c r="E38" s="63">
        <v>26859.656077400003</v>
      </c>
      <c r="F38" s="68">
        <f t="shared" si="4"/>
        <v>0.55409822932729103</v>
      </c>
      <c r="G38" s="27">
        <v>98109.6016332</v>
      </c>
      <c r="H38" s="36">
        <v>31453.8988608</v>
      </c>
      <c r="I38" s="26">
        <f t="shared" si="1"/>
        <v>0.32059959817588429</v>
      </c>
      <c r="J38" s="26">
        <f t="shared" si="2"/>
        <v>-0.23349863115140673</v>
      </c>
      <c r="K38" s="22" t="e">
        <f>G38-#REF!</f>
        <v>#REF!</v>
      </c>
      <c r="L38" s="23" t="e">
        <f>K38/#REF!*100</f>
        <v>#REF!</v>
      </c>
    </row>
    <row r="39" spans="2:12" s="9" customFormat="1" ht="25.2" customHeight="1" thickBot="1" x14ac:dyDescent="0.35">
      <c r="B39" s="39"/>
      <c r="C39" s="40" t="s">
        <v>1</v>
      </c>
      <c r="D39" s="53">
        <v>864806.42234906799</v>
      </c>
      <c r="E39" s="64">
        <v>535719.0112953455</v>
      </c>
      <c r="F39" s="42">
        <f t="shared" si="4"/>
        <v>0.61946696676948287</v>
      </c>
      <c r="G39" s="32">
        <f>SUM(G35:G38)</f>
        <v>1174706.4313898003</v>
      </c>
      <c r="H39" s="32">
        <f>SUM(H35:H38)</f>
        <v>654878.34945352387</v>
      </c>
      <c r="I39" s="42">
        <f t="shared" si="1"/>
        <v>0.55748256070985702</v>
      </c>
      <c r="J39" s="31">
        <f t="shared" si="2"/>
        <v>-6.1984406059625852E-2</v>
      </c>
      <c r="K39" s="22" t="e">
        <f>G39-#REF!</f>
        <v>#REF!</v>
      </c>
      <c r="L39" s="23" t="e">
        <f>K39/#REF!*100</f>
        <v>#REF!</v>
      </c>
    </row>
    <row r="40" spans="2:12" ht="25.2" customHeight="1" x14ac:dyDescent="0.3">
      <c r="B40" s="43" t="s">
        <v>20</v>
      </c>
      <c r="C40" s="17" t="s">
        <v>8</v>
      </c>
      <c r="D40" s="99"/>
      <c r="E40" s="100"/>
      <c r="F40" s="100"/>
      <c r="G40" s="100"/>
      <c r="H40" s="100"/>
      <c r="I40" s="100"/>
      <c r="J40" s="101"/>
      <c r="K40" s="22" t="e">
        <f>G40-#REF!</f>
        <v>#REF!</v>
      </c>
      <c r="L40" s="23" t="e">
        <f>K40/#REF!*100</f>
        <v>#REF!</v>
      </c>
    </row>
    <row r="41" spans="2:12" ht="25.2" customHeight="1" thickBot="1" x14ac:dyDescent="0.35">
      <c r="B41" s="44">
        <v>28</v>
      </c>
      <c r="C41" s="6" t="s">
        <v>15</v>
      </c>
      <c r="D41" s="52">
        <v>1075879</v>
      </c>
      <c r="E41" s="63">
        <v>700911</v>
      </c>
      <c r="F41" s="68">
        <f>E41/D41</f>
        <v>0.65147753604262193</v>
      </c>
      <c r="G41" s="27">
        <v>1220950</v>
      </c>
      <c r="H41" s="36">
        <v>804773</v>
      </c>
      <c r="I41" s="26">
        <f t="shared" si="1"/>
        <v>0.65913673778615012</v>
      </c>
      <c r="J41" s="26">
        <f t="shared" si="2"/>
        <v>7.6592017435281878E-3</v>
      </c>
      <c r="K41" s="22" t="e">
        <f>G41-#REF!</f>
        <v>#REF!</v>
      </c>
      <c r="L41" s="23" t="e">
        <f>K41/#REF!*100</f>
        <v>#REF!</v>
      </c>
    </row>
    <row r="42" spans="2:12" s="9" customFormat="1" ht="25.2" customHeight="1" thickBot="1" x14ac:dyDescent="0.35">
      <c r="B42" s="39"/>
      <c r="C42" s="40" t="s">
        <v>1</v>
      </c>
      <c r="D42" s="53">
        <v>1075879</v>
      </c>
      <c r="E42" s="53">
        <v>700911</v>
      </c>
      <c r="F42" s="42">
        <f>E42/D42</f>
        <v>0.65147753604262193</v>
      </c>
      <c r="G42" s="27">
        <f>G41</f>
        <v>1220950</v>
      </c>
      <c r="H42" s="27">
        <f>H41</f>
        <v>804773</v>
      </c>
      <c r="I42" s="42">
        <f t="shared" si="1"/>
        <v>0.65913673778615012</v>
      </c>
      <c r="J42" s="26">
        <f t="shared" si="2"/>
        <v>7.6592017435281878E-3</v>
      </c>
      <c r="K42" s="22" t="e">
        <f>G42-#REF!</f>
        <v>#REF!</v>
      </c>
      <c r="L42" s="23" t="e">
        <f>K42/#REF!*100</f>
        <v>#REF!</v>
      </c>
    </row>
    <row r="43" spans="2:12" ht="25.2" customHeight="1" x14ac:dyDescent="0.3">
      <c r="B43" s="43" t="s">
        <v>21</v>
      </c>
      <c r="C43" s="17" t="s">
        <v>9</v>
      </c>
      <c r="D43" s="99"/>
      <c r="E43" s="100"/>
      <c r="F43" s="100"/>
      <c r="G43" s="100"/>
      <c r="H43" s="100"/>
      <c r="I43" s="100"/>
      <c r="J43" s="101"/>
      <c r="K43" s="22" t="e">
        <f>G43-#REF!</f>
        <v>#REF!</v>
      </c>
      <c r="L43" s="23" t="e">
        <f>K43/#REF!*100</f>
        <v>#REF!</v>
      </c>
    </row>
    <row r="44" spans="2:12" ht="25.2" customHeight="1" thickBot="1" x14ac:dyDescent="0.35">
      <c r="B44" s="44">
        <v>29</v>
      </c>
      <c r="C44" s="7" t="s">
        <v>55</v>
      </c>
      <c r="D44" s="54">
        <v>1679578.0854199999</v>
      </c>
      <c r="E44" s="65">
        <v>1109200.2858982</v>
      </c>
      <c r="F44" s="68">
        <f>E44/D44</f>
        <v>0.66040411906233598</v>
      </c>
      <c r="G44" s="27">
        <v>1760349.0946223999</v>
      </c>
      <c r="H44" s="36">
        <v>1069030.6852485</v>
      </c>
      <c r="I44" s="26">
        <f t="shared" si="1"/>
        <v>0.60728334426065089</v>
      </c>
      <c r="J44" s="26">
        <f t="shared" si="2"/>
        <v>-5.3120774801685089E-2</v>
      </c>
      <c r="K44" s="22" t="e">
        <f>G44-#REF!</f>
        <v>#REF!</v>
      </c>
      <c r="L44" s="23" t="e">
        <f>K44/#REF!*100</f>
        <v>#REF!</v>
      </c>
    </row>
    <row r="45" spans="2:12" s="9" customFormat="1" ht="25.2" customHeight="1" thickBot="1" x14ac:dyDescent="0.35">
      <c r="B45" s="39"/>
      <c r="C45" s="40" t="s">
        <v>1</v>
      </c>
      <c r="D45" s="53">
        <v>1679578.0854199999</v>
      </c>
      <c r="E45" s="53">
        <v>1109200.2858982</v>
      </c>
      <c r="F45" s="42">
        <f>E45/D45</f>
        <v>0.66040411906233598</v>
      </c>
      <c r="G45" s="32">
        <f>G44</f>
        <v>1760349.0946223999</v>
      </c>
      <c r="H45" s="32">
        <f>H44</f>
        <v>1069030.6852485</v>
      </c>
      <c r="I45" s="42">
        <f t="shared" si="1"/>
        <v>0.60728334426065089</v>
      </c>
      <c r="J45" s="26">
        <f t="shared" si="2"/>
        <v>-5.3120774801685089E-2</v>
      </c>
      <c r="K45" s="22" t="e">
        <f>G45-#REF!</f>
        <v>#REF!</v>
      </c>
      <c r="L45" s="23" t="e">
        <f>K45/#REF!*100</f>
        <v>#REF!</v>
      </c>
    </row>
    <row r="46" spans="2:12" ht="25.2" customHeight="1" thickBot="1" x14ac:dyDescent="0.35">
      <c r="B46" s="46"/>
      <c r="C46" s="47" t="s">
        <v>10</v>
      </c>
      <c r="D46" s="106"/>
      <c r="E46" s="104"/>
      <c r="F46" s="104"/>
      <c r="G46" s="104"/>
      <c r="H46" s="104"/>
      <c r="I46" s="104"/>
      <c r="J46" s="105"/>
      <c r="K46" s="15"/>
      <c r="L46" s="15"/>
    </row>
    <row r="47" spans="2:12" ht="25.2" customHeight="1" thickBot="1" x14ac:dyDescent="0.35">
      <c r="B47" s="39"/>
      <c r="C47" s="40" t="s">
        <v>22</v>
      </c>
      <c r="D47" s="70">
        <v>44605518.669466287</v>
      </c>
      <c r="E47" s="64">
        <v>26359449.444401518</v>
      </c>
      <c r="F47" s="42">
        <f>E47/D47</f>
        <v>0.5909459239725261</v>
      </c>
      <c r="G47" s="45">
        <f>SUM(G20+G33+G39)</f>
        <v>49223828.956172705</v>
      </c>
      <c r="H47" s="49">
        <f>SUM(H20+H33+H39)</f>
        <v>29584699.68023112</v>
      </c>
      <c r="I47" s="42">
        <f t="shared" si="1"/>
        <v>0.60102394120076219</v>
      </c>
      <c r="J47" s="31">
        <f t="shared" si="2"/>
        <v>1.0078017228236091E-2</v>
      </c>
      <c r="K47" s="15"/>
      <c r="L47" s="15"/>
    </row>
    <row r="48" spans="2:12" ht="25.2" customHeight="1" thickBot="1" x14ac:dyDescent="0.35">
      <c r="B48" s="46"/>
      <c r="C48" s="47" t="s">
        <v>23</v>
      </c>
      <c r="D48" s="70">
        <v>1075879</v>
      </c>
      <c r="E48" s="66">
        <v>700911</v>
      </c>
      <c r="F48" s="42">
        <f t="shared" ref="F48:F51" si="5">E48/D48</f>
        <v>0.65147753604262193</v>
      </c>
      <c r="G48" s="50">
        <f t="shared" ref="G48:H48" si="6">SUM(G42)</f>
        <v>1220950</v>
      </c>
      <c r="H48" s="71">
        <f t="shared" si="6"/>
        <v>804773</v>
      </c>
      <c r="I48" s="42">
        <f t="shared" si="1"/>
        <v>0.65913673778615012</v>
      </c>
      <c r="J48" s="48">
        <f t="shared" si="2"/>
        <v>7.6592017435281878E-3</v>
      </c>
      <c r="K48" s="15"/>
      <c r="L48" s="15"/>
    </row>
    <row r="49" spans="2:12" ht="25.2" customHeight="1" thickBot="1" x14ac:dyDescent="0.35">
      <c r="B49" s="39"/>
      <c r="C49" s="40" t="s">
        <v>24</v>
      </c>
      <c r="D49" s="70">
        <v>45681397.669466287</v>
      </c>
      <c r="E49" s="64">
        <v>27060360.444401518</v>
      </c>
      <c r="F49" s="42">
        <f t="shared" si="5"/>
        <v>0.5923715522060049</v>
      </c>
      <c r="G49" s="51">
        <f t="shared" ref="G49:H49" si="7">SUM(G47:G48)</f>
        <v>50444778.956172705</v>
      </c>
      <c r="H49" s="49">
        <f t="shared" si="7"/>
        <v>30389472.68023112</v>
      </c>
      <c r="I49" s="42">
        <f t="shared" si="1"/>
        <v>0.60243048555399592</v>
      </c>
      <c r="J49" s="31">
        <f t="shared" si="2"/>
        <v>1.0058933347991017E-2</v>
      </c>
      <c r="K49" s="15"/>
      <c r="L49" s="15"/>
    </row>
    <row r="50" spans="2:12" ht="25.2" customHeight="1" thickBot="1" x14ac:dyDescent="0.35">
      <c r="B50" s="46"/>
      <c r="C50" s="103" t="s">
        <v>11</v>
      </c>
      <c r="D50" s="104"/>
      <c r="E50" s="104"/>
      <c r="F50" s="104"/>
      <c r="G50" s="104"/>
      <c r="H50" s="104"/>
      <c r="I50" s="104"/>
      <c r="J50" s="105"/>
      <c r="K50" s="15"/>
      <c r="L50" s="15"/>
    </row>
    <row r="51" spans="2:12" ht="25.2" customHeight="1" thickBot="1" x14ac:dyDescent="0.35">
      <c r="B51" s="39"/>
      <c r="C51" s="40" t="s">
        <v>25</v>
      </c>
      <c r="D51" s="70">
        <f>D49+D45</f>
        <v>47360975.754886284</v>
      </c>
      <c r="E51" s="70">
        <f>E49+E45</f>
        <v>28169560.730299719</v>
      </c>
      <c r="F51" s="42">
        <f t="shared" si="5"/>
        <v>0.5947842138238344</v>
      </c>
      <c r="G51" s="45">
        <f t="shared" ref="G51" si="8">SUM(G45+G49)</f>
        <v>52205128.050795108</v>
      </c>
      <c r="H51" s="49">
        <f>SUM(H45+H49)</f>
        <v>31458503.365479622</v>
      </c>
      <c r="I51" s="42">
        <f t="shared" si="1"/>
        <v>0.60259412322235451</v>
      </c>
      <c r="J51" s="31">
        <f t="shared" si="2"/>
        <v>7.8099093985201096E-3</v>
      </c>
      <c r="K51" s="15"/>
      <c r="L51" s="15"/>
    </row>
    <row r="52" spans="2:12" x14ac:dyDescent="0.3">
      <c r="B52" s="1"/>
      <c r="C52" s="2"/>
      <c r="D52" s="2"/>
      <c r="E52" s="2"/>
      <c r="F52" s="3"/>
      <c r="G52" s="8"/>
      <c r="H52" s="3"/>
    </row>
    <row r="53" spans="2:12" x14ac:dyDescent="0.3">
      <c r="G53" s="8"/>
      <c r="I53" s="8" t="s">
        <v>31</v>
      </c>
    </row>
    <row r="54" spans="2:12" x14ac:dyDescent="0.3">
      <c r="G54" s="8"/>
    </row>
    <row r="55" spans="2:12" x14ac:dyDescent="0.3">
      <c r="G55" s="8"/>
    </row>
    <row r="56" spans="2:12" x14ac:dyDescent="0.3">
      <c r="G56" s="8"/>
    </row>
    <row r="57" spans="2:12" x14ac:dyDescent="0.3">
      <c r="G57" s="8"/>
    </row>
    <row r="58" spans="2:12" x14ac:dyDescent="0.3">
      <c r="G58" s="8"/>
    </row>
    <row r="59" spans="2:12" x14ac:dyDescent="0.3">
      <c r="G59" s="8"/>
    </row>
    <row r="60" spans="2:12" x14ac:dyDescent="0.3">
      <c r="G60" s="8"/>
    </row>
    <row r="61" spans="2:12" x14ac:dyDescent="0.3">
      <c r="G61" s="8"/>
    </row>
    <row r="62" spans="2:12" x14ac:dyDescent="0.3">
      <c r="G62" s="8"/>
    </row>
  </sheetData>
  <mergeCells count="17">
    <mergeCell ref="D34:J34"/>
    <mergeCell ref="D21:J21"/>
    <mergeCell ref="D7:J7"/>
    <mergeCell ref="C50:J50"/>
    <mergeCell ref="D46:J46"/>
    <mergeCell ref="D43:J43"/>
    <mergeCell ref="D40:J40"/>
    <mergeCell ref="I2:J2"/>
    <mergeCell ref="B5:B6"/>
    <mergeCell ref="C5:C6"/>
    <mergeCell ref="F5:F6"/>
    <mergeCell ref="B3:J3"/>
    <mergeCell ref="G5:H5"/>
    <mergeCell ref="I5:I6"/>
    <mergeCell ref="J5:J6"/>
    <mergeCell ref="I4:J4"/>
    <mergeCell ref="D5:E5"/>
  </mergeCells>
  <phoneticPr fontId="0" type="noConversion"/>
  <pageMargins left="1" right="0.24" top="0.66" bottom="0" header="0.17" footer="0.3"/>
  <pageSetup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Comparison</vt:lpstr>
      <vt:lpstr>Comparison!Print_Area</vt:lpstr>
    </vt:vector>
  </TitlesOfParts>
  <Company>PNB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</dc:creator>
  <cp:lastModifiedBy>SLPC</cp:lastModifiedBy>
  <cp:lastPrinted>2022-02-02T12:47:28Z</cp:lastPrinted>
  <dcterms:created xsi:type="dcterms:W3CDTF">2005-03-03T05:09:12Z</dcterms:created>
  <dcterms:modified xsi:type="dcterms:W3CDTF">2022-02-14T06:46:47Z</dcterms:modified>
</cp:coreProperties>
</file>