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240" yWindow="132" windowWidth="11340" windowHeight="6288"/>
  </bookViews>
  <sheets>
    <sheet name="Sheet1" sheetId="2" r:id="rId1"/>
  </sheets>
  <definedNames>
    <definedName name="_xlnm.Print_Area" localSheetId="0">Sheet1!$A$1:$X$53</definedName>
  </definedNames>
  <calcPr calcId="162913"/>
</workbook>
</file>

<file path=xl/calcChain.xml><?xml version="1.0" encoding="utf-8"?>
<calcChain xmlns="http://schemas.openxmlformats.org/spreadsheetml/2006/main">
  <c r="T49" i="2" l="1"/>
  <c r="S49" i="2"/>
  <c r="T48" i="2"/>
  <c r="F39" i="2"/>
  <c r="N28" i="2" l="1"/>
  <c r="N13" i="2"/>
  <c r="T46" i="2" l="1"/>
  <c r="T39" i="2"/>
  <c r="T33" i="2"/>
  <c r="T50" i="2" s="1"/>
  <c r="S50" i="2"/>
  <c r="S52" i="2" s="1"/>
  <c r="S48" i="2"/>
  <c r="S46" i="2"/>
  <c r="S39" i="2"/>
  <c r="M33" i="2"/>
  <c r="L33" i="2"/>
  <c r="S33" i="2"/>
  <c r="M46" i="2" l="1"/>
  <c r="M39" i="2"/>
  <c r="L46" i="2"/>
  <c r="L39" i="2"/>
  <c r="F49" i="2"/>
  <c r="F46" i="2"/>
  <c r="F33" i="2"/>
  <c r="F48" i="2" s="1"/>
  <c r="F50" i="2" s="1"/>
  <c r="F52" i="2" s="1"/>
  <c r="E52" i="2"/>
  <c r="E50" i="2"/>
  <c r="E49" i="2"/>
  <c r="E48" i="2"/>
  <c r="E46" i="2"/>
  <c r="E33" i="2"/>
  <c r="R52" i="2" l="1"/>
  <c r="Q52" i="2"/>
  <c r="R46" i="2"/>
  <c r="Q46" i="2"/>
  <c r="K52" i="2"/>
  <c r="J52" i="2"/>
  <c r="D52" i="2"/>
  <c r="C52" i="2"/>
  <c r="F43" i="2" l="1"/>
  <c r="E43" i="2"/>
  <c r="T43" i="2" l="1"/>
  <c r="S43" i="2"/>
  <c r="M49" i="2"/>
  <c r="M48" i="2"/>
  <c r="L48" i="2"/>
  <c r="M43" i="2"/>
  <c r="L43" i="2"/>
  <c r="L49" i="2" s="1"/>
  <c r="M50" i="2" l="1"/>
  <c r="M52" i="2" s="1"/>
  <c r="L50" i="2"/>
  <c r="L52" i="2" s="1"/>
  <c r="W21" i="2"/>
  <c r="W34" i="2"/>
  <c r="W40" i="2"/>
  <c r="W44" i="2"/>
  <c r="W47" i="2"/>
  <c r="W51" i="2"/>
  <c r="V9" i="2" l="1"/>
  <c r="V10" i="2"/>
  <c r="V11" i="2"/>
  <c r="V12" i="2"/>
  <c r="V13" i="2"/>
  <c r="V14" i="2"/>
  <c r="V15" i="2"/>
  <c r="V16" i="2"/>
  <c r="V17" i="2"/>
  <c r="V18" i="2"/>
  <c r="V19" i="2"/>
  <c r="V22" i="2"/>
  <c r="V23" i="2"/>
  <c r="V24" i="2"/>
  <c r="V25" i="2"/>
  <c r="V26" i="2"/>
  <c r="V27" i="2"/>
  <c r="V28" i="2"/>
  <c r="V29" i="2"/>
  <c r="V30" i="2"/>
  <c r="V31" i="2"/>
  <c r="V32" i="2"/>
  <c r="W32" i="2" s="1"/>
  <c r="V35" i="2"/>
  <c r="V36" i="2"/>
  <c r="V37" i="2"/>
  <c r="V38" i="2"/>
  <c r="V39" i="2"/>
  <c r="V41" i="2"/>
  <c r="V43" i="2"/>
  <c r="V45" i="2"/>
  <c r="V49" i="2"/>
  <c r="V8" i="2"/>
  <c r="U9" i="2"/>
  <c r="U10" i="2"/>
  <c r="U11" i="2"/>
  <c r="U12" i="2"/>
  <c r="U13" i="2"/>
  <c r="U14" i="2"/>
  <c r="U15" i="2"/>
  <c r="U16" i="2"/>
  <c r="U17" i="2"/>
  <c r="U18" i="2"/>
  <c r="U19" i="2"/>
  <c r="U22" i="2"/>
  <c r="U23" i="2"/>
  <c r="U24" i="2"/>
  <c r="U25" i="2"/>
  <c r="W25" i="2" s="1"/>
  <c r="U26" i="2"/>
  <c r="U27" i="2"/>
  <c r="U28" i="2"/>
  <c r="U29" i="2"/>
  <c r="U30" i="2"/>
  <c r="U31" i="2"/>
  <c r="W31" i="2" s="1"/>
  <c r="U35" i="2"/>
  <c r="U36" i="2"/>
  <c r="U37" i="2"/>
  <c r="U38" i="2"/>
  <c r="U41" i="2"/>
  <c r="U45" i="2"/>
  <c r="U8" i="2"/>
  <c r="W37" i="2" l="1"/>
  <c r="W35" i="2"/>
  <c r="W30" i="2"/>
  <c r="W24" i="2"/>
  <c r="W29" i="2"/>
  <c r="W23" i="2"/>
  <c r="W38" i="2"/>
  <c r="W28" i="2"/>
  <c r="W22" i="2"/>
  <c r="W8" i="2"/>
  <c r="W16" i="2"/>
  <c r="W10" i="2"/>
  <c r="W15" i="2"/>
  <c r="W9" i="2"/>
  <c r="W45" i="2"/>
  <c r="W41" i="2"/>
  <c r="W36" i="2"/>
  <c r="W27" i="2"/>
  <c r="W26" i="2"/>
  <c r="W14" i="2"/>
  <c r="W19" i="2"/>
  <c r="W18" i="2"/>
  <c r="W12" i="2"/>
  <c r="W13" i="2"/>
  <c r="W17" i="2"/>
  <c r="W11" i="2"/>
  <c r="V20" i="2"/>
  <c r="V46" i="2" l="1"/>
  <c r="O32" i="2" l="1"/>
  <c r="V33" i="2" l="1"/>
  <c r="O52" i="2"/>
  <c r="O49" i="2"/>
  <c r="O50" i="2"/>
  <c r="O48" i="2"/>
  <c r="O46" i="2"/>
  <c r="O45" i="2"/>
  <c r="O43" i="2"/>
  <c r="O41" i="2"/>
  <c r="O36" i="2"/>
  <c r="O37" i="2"/>
  <c r="O38" i="2"/>
  <c r="O39" i="2"/>
  <c r="O35" i="2"/>
  <c r="O23" i="2"/>
  <c r="O24" i="2"/>
  <c r="O25" i="2"/>
  <c r="O26" i="2"/>
  <c r="O27" i="2"/>
  <c r="O28" i="2"/>
  <c r="P28" i="2" s="1"/>
  <c r="O29" i="2"/>
  <c r="O30" i="2"/>
  <c r="O31" i="2"/>
  <c r="O33" i="2"/>
  <c r="O22" i="2"/>
  <c r="O9" i="2"/>
  <c r="O10" i="2"/>
  <c r="O11" i="2"/>
  <c r="O12" i="2"/>
  <c r="O13" i="2"/>
  <c r="P13" i="2" s="1"/>
  <c r="O14" i="2"/>
  <c r="O15" i="2"/>
  <c r="O16" i="2"/>
  <c r="O17" i="2"/>
  <c r="O18" i="2"/>
  <c r="O19" i="2"/>
  <c r="O20" i="2"/>
  <c r="O8" i="2"/>
  <c r="N49" i="2"/>
  <c r="N41" i="2"/>
  <c r="N36" i="2"/>
  <c r="N37" i="2"/>
  <c r="N38" i="2"/>
  <c r="N35" i="2"/>
  <c r="N23" i="2"/>
  <c r="N24" i="2"/>
  <c r="N25" i="2"/>
  <c r="N26" i="2"/>
  <c r="N27" i="2"/>
  <c r="N29" i="2"/>
  <c r="N30" i="2"/>
  <c r="N31" i="2"/>
  <c r="N22" i="2"/>
  <c r="N20" i="2"/>
  <c r="N9" i="2"/>
  <c r="N10" i="2"/>
  <c r="N11" i="2"/>
  <c r="N12" i="2"/>
  <c r="N14" i="2"/>
  <c r="N15" i="2"/>
  <c r="N16" i="2"/>
  <c r="N17" i="2"/>
  <c r="N18" i="2"/>
  <c r="N19" i="2"/>
  <c r="N8" i="2"/>
  <c r="G49" i="2"/>
  <c r="G45" i="2"/>
  <c r="G41" i="2"/>
  <c r="G39" i="2"/>
  <c r="G36" i="2"/>
  <c r="G24" i="2"/>
  <c r="G25" i="2"/>
  <c r="G26" i="2"/>
  <c r="G27" i="2"/>
  <c r="G29" i="2"/>
  <c r="G30" i="2"/>
  <c r="G33" i="2"/>
  <c r="G22" i="2"/>
  <c r="G9" i="2"/>
  <c r="G10" i="2"/>
  <c r="G11" i="2"/>
  <c r="G12" i="2"/>
  <c r="G13" i="2"/>
  <c r="G14" i="2"/>
  <c r="G15" i="2"/>
  <c r="G16" i="2"/>
  <c r="G17" i="2"/>
  <c r="G18" i="2"/>
  <c r="G19" i="2"/>
  <c r="H52" i="2"/>
  <c r="H49" i="2"/>
  <c r="H50" i="2"/>
  <c r="H48" i="2"/>
  <c r="H46" i="2"/>
  <c r="H45" i="2"/>
  <c r="H43" i="2"/>
  <c r="H41" i="2"/>
  <c r="I37" i="2"/>
  <c r="I38" i="2"/>
  <c r="H39" i="2"/>
  <c r="H36" i="2"/>
  <c r="H24" i="2"/>
  <c r="H25" i="2"/>
  <c r="H26" i="2"/>
  <c r="H27" i="2"/>
  <c r="I28" i="2"/>
  <c r="H29" i="2"/>
  <c r="H30" i="2"/>
  <c r="H33" i="2"/>
  <c r="H22" i="2"/>
  <c r="H9" i="2"/>
  <c r="H10" i="2"/>
  <c r="H11" i="2"/>
  <c r="H12" i="2"/>
  <c r="H13" i="2"/>
  <c r="H14" i="2"/>
  <c r="H15" i="2"/>
  <c r="H16" i="2"/>
  <c r="H17" i="2"/>
  <c r="H18" i="2"/>
  <c r="H19" i="2"/>
  <c r="H20" i="2"/>
  <c r="H8" i="2"/>
  <c r="I35" i="2"/>
  <c r="P8" i="2" l="1"/>
  <c r="V48" i="2"/>
  <c r="P22" i="2"/>
  <c r="P18" i="2"/>
  <c r="P49" i="2"/>
  <c r="I49" i="2"/>
  <c r="P41" i="2"/>
  <c r="I9" i="2"/>
  <c r="I26" i="2"/>
  <c r="P15" i="2"/>
  <c r="P35" i="2"/>
  <c r="I45" i="2"/>
  <c r="P31" i="2"/>
  <c r="I16" i="2"/>
  <c r="I10" i="2"/>
  <c r="P26" i="2"/>
  <c r="P27" i="2"/>
  <c r="P45" i="2"/>
  <c r="I12" i="2"/>
  <c r="P12" i="2"/>
  <c r="P38" i="2"/>
  <c r="P20" i="2"/>
  <c r="I18" i="2"/>
  <c r="I14" i="2"/>
  <c r="I22" i="2"/>
  <c r="P23" i="2"/>
  <c r="I39" i="2"/>
  <c r="P9" i="2"/>
  <c r="P29" i="2"/>
  <c r="P10" i="2"/>
  <c r="I25" i="2"/>
  <c r="P30" i="2"/>
  <c r="P17" i="2"/>
  <c r="P11" i="2"/>
  <c r="P19" i="2"/>
  <c r="I29" i="2"/>
  <c r="P14" i="2"/>
  <c r="P25" i="2"/>
  <c r="I17" i="2"/>
  <c r="I11" i="2"/>
  <c r="P24" i="2"/>
  <c r="I15" i="2"/>
  <c r="I33" i="2"/>
  <c r="P16" i="2"/>
  <c r="P37" i="2"/>
  <c r="P36" i="2"/>
  <c r="I24" i="2"/>
  <c r="I36" i="2"/>
  <c r="I30" i="2"/>
  <c r="I27" i="2"/>
  <c r="I41" i="2"/>
  <c r="I19" i="2"/>
  <c r="I13" i="2"/>
  <c r="T52" i="2" l="1"/>
  <c r="V52" i="2" s="1"/>
  <c r="V50" i="2"/>
  <c r="R43" i="2"/>
  <c r="Q43" i="2"/>
  <c r="R33" i="2"/>
  <c r="Q33" i="2"/>
  <c r="K46" i="2"/>
  <c r="J46" i="2"/>
  <c r="K43" i="2"/>
  <c r="J43" i="2"/>
  <c r="K33" i="2"/>
  <c r="J33" i="2"/>
  <c r="D43" i="2"/>
  <c r="C43" i="2"/>
  <c r="U20" i="2" l="1"/>
  <c r="W20" i="2" s="1"/>
  <c r="U43" i="2"/>
  <c r="W43" i="2" s="1"/>
  <c r="U39" i="2"/>
  <c r="W39" i="2" s="1"/>
  <c r="U33" i="2"/>
  <c r="W33" i="2" s="1"/>
  <c r="N43" i="2"/>
  <c r="P43" i="2" s="1"/>
  <c r="N46" i="2"/>
  <c r="P46" i="2" s="1"/>
  <c r="G43" i="2"/>
  <c r="I43" i="2" s="1"/>
  <c r="N33" i="2"/>
  <c r="P33" i="2" s="1"/>
  <c r="G20" i="2"/>
  <c r="I20" i="2" s="1"/>
  <c r="N39" i="2"/>
  <c r="P39" i="2" s="1"/>
  <c r="G8" i="2"/>
  <c r="I8" i="2" s="1"/>
  <c r="C46" i="2" l="1"/>
  <c r="D46" i="2"/>
  <c r="U49" i="2" l="1"/>
  <c r="W49" i="2" s="1"/>
  <c r="U46" i="2"/>
  <c r="W46" i="2" s="1"/>
  <c r="G46" i="2"/>
  <c r="I46" i="2" s="1"/>
  <c r="U48" i="2"/>
  <c r="W48" i="2" s="1"/>
  <c r="N48" i="2" l="1"/>
  <c r="P48" i="2" s="1"/>
  <c r="U50" i="2"/>
  <c r="W50" i="2" s="1"/>
  <c r="U52" i="2" l="1"/>
  <c r="W52" i="2" s="1"/>
  <c r="N52" i="2"/>
  <c r="P52" i="2" s="1"/>
  <c r="N50" i="2"/>
  <c r="P50" i="2" s="1"/>
  <c r="G48" i="2"/>
  <c r="I48" i="2" s="1"/>
  <c r="G52" i="2" l="1"/>
  <c r="I52" i="2" s="1"/>
  <c r="G50" i="2"/>
  <c r="I50" i="2" s="1"/>
</calcChain>
</file>

<file path=xl/sharedStrings.xml><?xml version="1.0" encoding="utf-8"?>
<sst xmlns="http://schemas.openxmlformats.org/spreadsheetml/2006/main" count="77" uniqueCount="59">
  <si>
    <t>BANK NAME</t>
  </si>
  <si>
    <t>TOTAL</t>
  </si>
  <si>
    <t>Sr. No</t>
  </si>
  <si>
    <t>PUBLIC SECTOR BANKS</t>
  </si>
  <si>
    <t>UCO BANK</t>
  </si>
  <si>
    <t>B.</t>
  </si>
  <si>
    <t>PRIVATE SECTOR BANKS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</si>
  <si>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</si>
  <si>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</si>
  <si>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</si>
  <si>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</si>
  <si>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A.</t>
  </si>
  <si>
    <t xml:space="preserve">CD RATIO </t>
  </si>
  <si>
    <t>CAPITAL SMALL FINANCE BANK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</si>
  <si>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</si>
  <si>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</si>
  <si>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</si>
  <si>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</si>
  <si>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</si>
  <si>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</si>
  <si>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</si>
  <si>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</si>
  <si>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</si>
  <si>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</si>
  <si>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</si>
  <si>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</si>
  <si>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</si>
  <si>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</si>
  <si>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</si>
  <si>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</si>
  <si>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</si>
  <si>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</si>
  <si>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</si>
  <si>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PUNJAB GRAMIN BANK</t>
  </si>
  <si>
    <t>PB. STATE COOPERATIVE BANK</t>
  </si>
  <si>
    <t>AU SMALL FINANCE BANK</t>
  </si>
  <si>
    <t>UJJIVAN SMALL FINANCE BANK</t>
  </si>
  <si>
    <t>JANA SMALL FINANCE BANK</t>
  </si>
  <si>
    <t xml:space="preserve">HDFC BANK </t>
  </si>
  <si>
    <t>ICICI BANK</t>
  </si>
  <si>
    <t>SMALL FINANCE BANK</t>
  </si>
  <si>
    <t>C</t>
  </si>
  <si>
    <t>D</t>
  </si>
  <si>
    <t>E</t>
  </si>
  <si>
    <t>Comm.Bks (A+B+C)</t>
  </si>
  <si>
    <t>RRBs ( D)</t>
  </si>
  <si>
    <t>TOTAL (A+B+C+D)</t>
  </si>
  <si>
    <t>G. TOTAL (A+B+C+D+E)</t>
  </si>
  <si>
    <t>YOY</t>
  </si>
  <si>
    <t>Deposits</t>
  </si>
  <si>
    <t>Advances</t>
  </si>
  <si>
    <t>Semi-Urban</t>
  </si>
  <si>
    <t>Urban</t>
  </si>
  <si>
    <t>Amount in Lakhs</t>
  </si>
  <si>
    <t>Rural Area</t>
  </si>
  <si>
    <t>SLBC Punjab</t>
  </si>
  <si>
    <t>RBL Bank</t>
  </si>
  <si>
    <t xml:space="preserve">                                                Bank  Wise Y-o-Y CD Ratio Comparision (AREA WISE) </t>
  </si>
  <si>
    <t>Annexure-9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</si>
</sst>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20"/>
      <name val="Tahoma"/>
      <family val="2"/>
    </font>
    <font>
      <sz val="20"/>
      <name val="Tahoma"/>
      <family val="2"/>
    </font>
    <font>
      <b/>
      <sz val="22"/>
      <name val="Tahoma"/>
      <family val="2"/>
    </font>
    <font>
      <sz val="22"/>
      <name val="Tahoma"/>
      <family val="2"/>
    </font>
    <font>
      <b/>
      <sz val="28"/>
      <name val="Tahoma"/>
      <family val="2"/>
    </font>
    <font>
      <sz val="2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5" xfId="0" applyFont="1" applyBorder="1"/>
    <xf numFmtId="0" fontId="0" fillId="2" borderId="0" xfId="0" applyFill="1"/>
    <xf numFmtId="0" fontId="0" fillId="0" borderId="0" xfId="0" applyFill="1"/>
    <xf numFmtId="9" fontId="0" fillId="0" borderId="0" xfId="1" applyFont="1" applyFill="1"/>
    <xf numFmtId="2" fontId="0" fillId="0" borderId="0" xfId="0" applyNumberFormat="1" applyFill="1"/>
    <xf numFmtId="0" fontId="2" fillId="0" borderId="0" xfId="0" applyFont="1" applyFill="1"/>
    <xf numFmtId="9" fontId="2" fillId="0" borderId="0" xfId="1" applyFont="1" applyFill="1"/>
    <xf numFmtId="1" fontId="1" fillId="0" borderId="0" xfId="0" applyNumberFormat="1" applyFont="1" applyFill="1"/>
    <xf numFmtId="0" fontId="4" fillId="0" borderId="0" xfId="0" applyFont="1" applyFill="1" applyBorder="1"/>
    <xf numFmtId="0" fontId="4" fillId="0" borderId="0" xfId="0" applyFont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6" fillId="0" borderId="0" xfId="0" applyFont="1"/>
    <xf numFmtId="0" fontId="7" fillId="0" borderId="0" xfId="0" applyFont="1" applyFill="1" applyBorder="1"/>
    <xf numFmtId="0" fontId="7" fillId="0" borderId="0" xfId="0" applyFont="1"/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48" xfId="0" applyFont="1" applyFill="1" applyBorder="1"/>
    <xf numFmtId="0" fontId="9" fillId="0" borderId="28" xfId="0" applyFont="1" applyFill="1" applyBorder="1"/>
    <xf numFmtId="9" fontId="9" fillId="0" borderId="28" xfId="1" applyFont="1" applyFill="1" applyBorder="1"/>
    <xf numFmtId="2" fontId="9" fillId="0" borderId="28" xfId="0" applyNumberFormat="1" applyFont="1" applyFill="1" applyBorder="1"/>
    <xf numFmtId="0" fontId="8" fillId="0" borderId="32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17" fontId="8" fillId="0" borderId="7" xfId="1" quotePrefix="1" applyNumberFormat="1" applyFont="1" applyFill="1" applyBorder="1" applyAlignment="1">
      <alignment horizontal="center" vertical="center" wrapText="1"/>
    </xf>
    <xf numFmtId="9" fontId="8" fillId="0" borderId="8" xfId="1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9" fontId="8" fillId="0" borderId="3" xfId="1" quotePrefix="1" applyFont="1" applyFill="1" applyBorder="1"/>
    <xf numFmtId="9" fontId="8" fillId="0" borderId="4" xfId="1" quotePrefix="1" applyFont="1" applyFill="1" applyBorder="1"/>
    <xf numFmtId="9" fontId="8" fillId="0" borderId="5" xfId="1" applyFont="1" applyFill="1" applyBorder="1"/>
    <xf numFmtId="9" fontId="8" fillId="0" borderId="31" xfId="1" applyFont="1" applyFill="1" applyBorder="1"/>
    <xf numFmtId="9" fontId="8" fillId="0" borderId="18" xfId="1" applyFont="1" applyFill="1" applyBorder="1"/>
    <xf numFmtId="9" fontId="8" fillId="0" borderId="47" xfId="1" quotePrefix="1" applyFont="1" applyFill="1" applyBorder="1"/>
    <xf numFmtId="9" fontId="8" fillId="0" borderId="37" xfId="1" quotePrefix="1" applyFont="1" applyFill="1" applyBorder="1"/>
    <xf numFmtId="9" fontId="8" fillId="0" borderId="38" xfId="1" applyFont="1" applyFill="1" applyBorder="1"/>
    <xf numFmtId="9" fontId="8" fillId="0" borderId="36" xfId="1" applyFont="1" applyFill="1" applyBorder="1"/>
    <xf numFmtId="9" fontId="8" fillId="0" borderId="37" xfId="1" applyFont="1" applyFill="1" applyBorder="1"/>
    <xf numFmtId="2" fontId="8" fillId="0" borderId="37" xfId="1" quotePrefix="1" applyNumberFormat="1" applyFont="1" applyFill="1" applyBorder="1"/>
    <xf numFmtId="1" fontId="9" fillId="0" borderId="38" xfId="1" applyNumberFormat="1" applyFont="1" applyFill="1" applyBorder="1"/>
    <xf numFmtId="1" fontId="11" fillId="0" borderId="2" xfId="0" applyNumberFormat="1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vertical="center"/>
    </xf>
    <xf numFmtId="10" fontId="10" fillId="0" borderId="2" xfId="1" applyNumberFormat="1" applyFont="1" applyFill="1" applyBorder="1" applyAlignment="1">
      <alignment vertical="center"/>
    </xf>
    <xf numFmtId="9" fontId="10" fillId="0" borderId="11" xfId="1" applyFont="1" applyFill="1" applyBorder="1" applyAlignment="1">
      <alignment horizontal="right" vertical="center" wrapText="1"/>
    </xf>
    <xf numFmtId="1" fontId="11" fillId="0" borderId="2" xfId="1" applyNumberFormat="1" applyFont="1" applyFill="1" applyBorder="1" applyAlignment="1">
      <alignment horizontal="right" vertical="center" wrapText="1"/>
    </xf>
    <xf numFmtId="1" fontId="11" fillId="0" borderId="1" xfId="1" applyNumberFormat="1" applyFont="1" applyFill="1" applyBorder="1" applyAlignment="1">
      <alignment horizontal="right" vertical="center" wrapText="1"/>
    </xf>
    <xf numFmtId="10" fontId="10" fillId="0" borderId="19" xfId="0" applyNumberFormat="1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vertical="center" wrapText="1"/>
    </xf>
    <xf numFmtId="1" fontId="11" fillId="0" borderId="19" xfId="0" applyNumberFormat="1" applyFont="1" applyFill="1" applyBorder="1" applyAlignment="1">
      <alignment vertical="center"/>
    </xf>
    <xf numFmtId="9" fontId="10" fillId="0" borderId="11" xfId="1" applyFont="1" applyFill="1" applyBorder="1" applyAlignment="1">
      <alignment vertical="center" wrapText="1"/>
    </xf>
    <xf numFmtId="1" fontId="11" fillId="0" borderId="9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10" fontId="10" fillId="0" borderId="9" xfId="1" applyNumberFormat="1" applyFont="1" applyFill="1" applyBorder="1" applyAlignment="1">
      <alignment vertical="center"/>
    </xf>
    <xf numFmtId="9" fontId="10" fillId="0" borderId="12" xfId="1" applyFont="1" applyFill="1" applyBorder="1" applyAlignment="1">
      <alignment horizontal="right" vertical="center" wrapText="1"/>
    </xf>
    <xf numFmtId="1" fontId="11" fillId="0" borderId="9" xfId="1" applyNumberFormat="1" applyFont="1" applyFill="1" applyBorder="1" applyAlignment="1">
      <alignment horizontal="right" vertical="center" wrapText="1"/>
    </xf>
    <xf numFmtId="1" fontId="11" fillId="0" borderId="10" xfId="1" applyNumberFormat="1" applyFont="1" applyFill="1" applyBorder="1" applyAlignment="1">
      <alignment horizontal="right" vertical="center" wrapText="1"/>
    </xf>
    <xf numFmtId="10" fontId="10" fillId="0" borderId="2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9" fontId="10" fillId="0" borderId="12" xfId="1" applyFont="1" applyFill="1" applyBorder="1" applyAlignment="1">
      <alignment vertical="center" wrapText="1"/>
    </xf>
    <xf numFmtId="1" fontId="10" fillId="0" borderId="6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 horizontal="right"/>
    </xf>
    <xf numFmtId="10" fontId="10" fillId="0" borderId="17" xfId="1" applyNumberFormat="1" applyFont="1" applyFill="1" applyBorder="1" applyAlignment="1">
      <alignment vertical="center"/>
    </xf>
    <xf numFmtId="9" fontId="10" fillId="0" borderId="17" xfId="1" applyFont="1" applyFill="1" applyBorder="1" applyAlignment="1">
      <alignment horizontal="right" vertical="center" wrapText="1"/>
    </xf>
    <xf numFmtId="1" fontId="10" fillId="0" borderId="6" xfId="1" applyNumberFormat="1" applyFont="1" applyFill="1" applyBorder="1" applyAlignment="1">
      <alignment horizontal="right" vertical="center" wrapText="1"/>
    </xf>
    <xf numFmtId="1" fontId="10" fillId="0" borderId="7" xfId="1" applyNumberFormat="1" applyFont="1" applyFill="1" applyBorder="1" applyAlignment="1">
      <alignment horizontal="right" vertical="center" wrapText="1"/>
    </xf>
    <xf numFmtId="10" fontId="10" fillId="0" borderId="14" xfId="0" applyNumberFormat="1" applyFont="1" applyFill="1" applyBorder="1" applyAlignment="1">
      <alignment vertical="center"/>
    </xf>
    <xf numFmtId="9" fontId="10" fillId="0" borderId="8" xfId="1" applyFont="1" applyFill="1" applyBorder="1" applyAlignment="1">
      <alignment horizontal="right" vertical="center" wrapText="1"/>
    </xf>
    <xf numFmtId="1" fontId="10" fillId="0" borderId="6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9" fontId="10" fillId="0" borderId="8" xfId="1" applyFont="1" applyFill="1" applyBorder="1" applyAlignment="1">
      <alignment vertical="center" wrapText="1"/>
    </xf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10" fontId="10" fillId="0" borderId="3" xfId="1" applyNumberFormat="1" applyFont="1" applyFill="1" applyBorder="1"/>
    <xf numFmtId="9" fontId="10" fillId="0" borderId="5" xfId="1" applyFont="1" applyFill="1" applyBorder="1" applyAlignment="1">
      <alignment horizontal="right" vertical="center" wrapText="1"/>
    </xf>
    <xf numFmtId="9" fontId="11" fillId="0" borderId="39" xfId="1" applyFont="1" applyFill="1" applyBorder="1" applyAlignment="1">
      <alignment horizontal="right" vertical="center" wrapText="1"/>
    </xf>
    <xf numFmtId="9" fontId="11" fillId="0" borderId="13" xfId="1" applyFont="1" applyFill="1" applyBorder="1" applyAlignment="1">
      <alignment horizontal="right" vertical="center" wrapText="1"/>
    </xf>
    <xf numFmtId="9" fontId="11" fillId="0" borderId="4" xfId="1" applyFont="1" applyFill="1" applyBorder="1" applyAlignment="1">
      <alignment horizontal="right" vertical="center" wrapText="1"/>
    </xf>
    <xf numFmtId="10" fontId="10" fillId="0" borderId="13" xfId="0" applyNumberFormat="1" applyFont="1" applyFill="1" applyBorder="1"/>
    <xf numFmtId="10" fontId="10" fillId="0" borderId="1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9" fontId="11" fillId="0" borderId="13" xfId="1" applyFont="1" applyFill="1" applyBorder="1" applyAlignment="1">
      <alignment vertical="center" wrapText="1"/>
    </xf>
    <xf numFmtId="9" fontId="11" fillId="0" borderId="4" xfId="1" applyFont="1" applyFill="1" applyBorder="1" applyAlignment="1">
      <alignment vertical="center" wrapText="1"/>
    </xf>
    <xf numFmtId="9" fontId="10" fillId="0" borderId="5" xfId="1" applyFont="1" applyFill="1" applyBorder="1" applyAlignment="1">
      <alignment vertical="center" wrapText="1"/>
    </xf>
    <xf numFmtId="1" fontId="11" fillId="0" borderId="20" xfId="0" applyNumberFormat="1" applyFont="1" applyFill="1" applyBorder="1" applyAlignment="1">
      <alignment horizontal="right" vertical="center"/>
    </xf>
    <xf numFmtId="1" fontId="11" fillId="0" borderId="12" xfId="0" applyNumberFormat="1" applyFont="1" applyFill="1" applyBorder="1" applyAlignment="1">
      <alignment horizontal="right" vertical="center"/>
    </xf>
    <xf numFmtId="1" fontId="11" fillId="0" borderId="9" xfId="0" applyNumberFormat="1" applyFont="1" applyFill="1" applyBorder="1" applyAlignment="1">
      <alignment horizontal="right" vertical="center"/>
    </xf>
    <xf numFmtId="1" fontId="11" fillId="0" borderId="10" xfId="0" applyNumberFormat="1" applyFont="1" applyFill="1" applyBorder="1" applyAlignment="1">
      <alignment horizontal="right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right" vertical="center"/>
    </xf>
    <xf numFmtId="1" fontId="11" fillId="0" borderId="11" xfId="0" applyNumberFormat="1" applyFont="1" applyFill="1" applyBorder="1" applyAlignment="1">
      <alignment horizontal="righ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center" vertical="center"/>
    </xf>
    <xf numFmtId="10" fontId="10" fillId="0" borderId="1" xfId="1" applyNumberFormat="1" applyFont="1" applyFill="1" applyBorder="1" applyAlignment="1">
      <alignment vertical="center"/>
    </xf>
    <xf numFmtId="10" fontId="10" fillId="0" borderId="1" xfId="0" applyNumberFormat="1" applyFont="1" applyFill="1" applyBorder="1" applyAlignment="1">
      <alignment vertical="center"/>
    </xf>
    <xf numFmtId="1" fontId="11" fillId="0" borderId="22" xfId="0" applyNumberFormat="1" applyFont="1" applyFill="1" applyBorder="1" applyAlignment="1">
      <alignment vertical="center"/>
    </xf>
    <xf numFmtId="1" fontId="11" fillId="0" borderId="23" xfId="0" applyNumberFormat="1" applyFont="1" applyFill="1" applyBorder="1" applyAlignment="1">
      <alignment vertical="center"/>
    </xf>
    <xf numFmtId="1" fontId="11" fillId="0" borderId="25" xfId="0" applyNumberFormat="1" applyFont="1" applyFill="1" applyBorder="1" applyAlignment="1">
      <alignment horizontal="right" vertical="center"/>
    </xf>
    <xf numFmtId="1" fontId="11" fillId="0" borderId="41" xfId="0" applyNumberFormat="1" applyFont="1" applyFill="1" applyBorder="1" applyAlignment="1">
      <alignment horizontal="right" vertical="center"/>
    </xf>
    <xf numFmtId="10" fontId="10" fillId="0" borderId="22" xfId="1" applyNumberFormat="1" applyFont="1" applyFill="1" applyBorder="1" applyAlignment="1">
      <alignment vertical="center"/>
    </xf>
    <xf numFmtId="9" fontId="10" fillId="0" borderId="41" xfId="1" applyFont="1" applyFill="1" applyBorder="1" applyAlignment="1">
      <alignment horizontal="right" vertical="center" wrapText="1"/>
    </xf>
    <xf numFmtId="1" fontId="11" fillId="0" borderId="22" xfId="0" applyNumberFormat="1" applyFont="1" applyFill="1" applyBorder="1" applyAlignment="1">
      <alignment horizontal="right" vertical="center"/>
    </xf>
    <xf numFmtId="1" fontId="11" fillId="0" borderId="23" xfId="0" applyNumberFormat="1" applyFont="1" applyFill="1" applyBorder="1" applyAlignment="1">
      <alignment horizontal="right" vertical="center"/>
    </xf>
    <xf numFmtId="1" fontId="11" fillId="0" borderId="23" xfId="0" applyNumberFormat="1" applyFont="1" applyFill="1" applyBorder="1" applyAlignment="1">
      <alignment horizontal="center" vertical="center"/>
    </xf>
    <xf numFmtId="10" fontId="10" fillId="0" borderId="25" xfId="0" applyNumberFormat="1" applyFont="1" applyFill="1" applyBorder="1" applyAlignment="1">
      <alignment vertical="center"/>
    </xf>
    <xf numFmtId="9" fontId="10" fillId="0" borderId="24" xfId="1" applyFont="1" applyFill="1" applyBorder="1" applyAlignment="1">
      <alignment horizontal="right" vertical="center" wrapText="1"/>
    </xf>
    <xf numFmtId="1" fontId="11" fillId="0" borderId="25" xfId="0" applyNumberFormat="1" applyFont="1" applyFill="1" applyBorder="1" applyAlignment="1">
      <alignment vertical="center"/>
    </xf>
    <xf numFmtId="1" fontId="10" fillId="0" borderId="6" xfId="0" applyNumberFormat="1" applyFont="1" applyFill="1" applyBorder="1"/>
    <xf numFmtId="1" fontId="10" fillId="0" borderId="7" xfId="0" applyNumberFormat="1" applyFont="1" applyFill="1" applyBorder="1"/>
    <xf numFmtId="10" fontId="10" fillId="0" borderId="6" xfId="1" applyNumberFormat="1" applyFont="1" applyFill="1" applyBorder="1" applyAlignment="1">
      <alignment vertical="center"/>
    </xf>
    <xf numFmtId="1" fontId="10" fillId="0" borderId="6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1" fontId="10" fillId="0" borderId="7" xfId="0" applyNumberFormat="1" applyFont="1" applyFill="1" applyBorder="1" applyAlignment="1">
      <alignment horizontal="right" vertical="center"/>
    </xf>
    <xf numFmtId="1" fontId="10" fillId="0" borderId="6" xfId="0" applyNumberFormat="1" applyFont="1" applyFill="1" applyBorder="1" applyAlignment="1"/>
    <xf numFmtId="1" fontId="10" fillId="0" borderId="14" xfId="0" applyNumberFormat="1" applyFont="1" applyFill="1" applyBorder="1" applyAlignment="1"/>
    <xf numFmtId="1" fontId="11" fillId="0" borderId="3" xfId="0" applyNumberFormat="1" applyFont="1" applyFill="1" applyBorder="1" applyAlignment="1">
      <alignment vertical="center" wrapText="1"/>
    </xf>
    <xf numFmtId="1" fontId="11" fillId="0" borderId="13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" fontId="10" fillId="0" borderId="7" xfId="0" applyNumberFormat="1" applyFont="1" applyFill="1" applyBorder="1" applyAlignment="1">
      <alignment horizontal="right"/>
    </xf>
    <xf numFmtId="1" fontId="10" fillId="0" borderId="6" xfId="0" applyNumberFormat="1" applyFont="1" applyFill="1" applyBorder="1" applyAlignment="1">
      <alignment vertical="center"/>
    </xf>
    <xf numFmtId="1" fontId="10" fillId="0" borderId="7" xfId="0" applyNumberFormat="1" applyFont="1" applyFill="1" applyBorder="1" applyAlignment="1">
      <alignment vertical="center"/>
    </xf>
    <xf numFmtId="1" fontId="10" fillId="0" borderId="7" xfId="0" applyNumberFormat="1" applyFont="1" applyFill="1" applyBorder="1" applyAlignment="1"/>
    <xf numFmtId="0" fontId="11" fillId="0" borderId="3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1" fontId="11" fillId="0" borderId="3" xfId="0" applyNumberFormat="1" applyFont="1" applyFill="1" applyBorder="1" applyAlignment="1">
      <alignment vertical="center"/>
    </xf>
    <xf numFmtId="1" fontId="11" fillId="0" borderId="4" xfId="0" applyNumberFormat="1" applyFont="1" applyFill="1" applyBorder="1" applyAlignment="1">
      <alignment vertical="center"/>
    </xf>
    <xf numFmtId="1" fontId="11" fillId="0" borderId="9" xfId="0" applyNumberFormat="1" applyFont="1" applyFill="1" applyBorder="1" applyAlignment="1">
      <alignment horizontal="right"/>
    </xf>
    <xf numFmtId="1" fontId="11" fillId="0" borderId="12" xfId="0" applyNumberFormat="1" applyFont="1" applyFill="1" applyBorder="1" applyAlignment="1">
      <alignment horizontal="right"/>
    </xf>
    <xf numFmtId="1" fontId="11" fillId="0" borderId="20" xfId="0" applyNumberFormat="1" applyFont="1" applyFill="1" applyBorder="1" applyAlignment="1">
      <alignment horizontal="right"/>
    </xf>
    <xf numFmtId="1" fontId="11" fillId="0" borderId="22" xfId="0" applyNumberFormat="1" applyFont="1" applyFill="1" applyBorder="1" applyAlignment="1">
      <alignment horizontal="right"/>
    </xf>
    <xf numFmtId="1" fontId="11" fillId="0" borderId="24" xfId="0" applyNumberFormat="1" applyFont="1" applyFill="1" applyBorder="1" applyAlignment="1">
      <alignment horizontal="right"/>
    </xf>
    <xf numFmtId="1" fontId="11" fillId="0" borderId="25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1" fontId="10" fillId="0" borderId="14" xfId="0" applyNumberFormat="1" applyFont="1" applyFill="1" applyBorder="1" applyAlignment="1">
      <alignment horizontal="right"/>
    </xf>
    <xf numFmtId="1" fontId="10" fillId="0" borderId="1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right"/>
    </xf>
    <xf numFmtId="1" fontId="10" fillId="0" borderId="40" xfId="0" applyNumberFormat="1" applyFont="1" applyFill="1" applyBorder="1" applyAlignment="1">
      <alignment horizontal="right"/>
    </xf>
    <xf numFmtId="1" fontId="10" fillId="0" borderId="6" xfId="0" applyNumberFormat="1" applyFont="1" applyFill="1" applyBorder="1" applyAlignment="1">
      <alignment wrapText="1"/>
    </xf>
    <xf numFmtId="0" fontId="11" fillId="0" borderId="22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10" fontId="10" fillId="0" borderId="22" xfId="1" applyNumberFormat="1" applyFont="1" applyFill="1" applyBorder="1"/>
    <xf numFmtId="10" fontId="10" fillId="0" borderId="25" xfId="0" applyNumberFormat="1" applyFont="1" applyFill="1" applyBorder="1"/>
    <xf numFmtId="0" fontId="10" fillId="0" borderId="23" xfId="0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vertical="center" wrapText="1"/>
    </xf>
    <xf numFmtId="1" fontId="11" fillId="0" borderId="25" xfId="0" applyNumberFormat="1" applyFont="1" applyFill="1" applyBorder="1" applyAlignment="1">
      <alignment vertical="center" wrapText="1"/>
    </xf>
    <xf numFmtId="9" fontId="10" fillId="0" borderId="24" xfId="1" applyFont="1" applyFill="1" applyBorder="1" applyAlignment="1">
      <alignment vertical="center" wrapText="1"/>
    </xf>
    <xf numFmtId="10" fontId="10" fillId="0" borderId="6" xfId="1" applyNumberFormat="1" applyFont="1" applyFill="1" applyBorder="1"/>
    <xf numFmtId="10" fontId="10" fillId="0" borderId="14" xfId="0" applyNumberFormat="1" applyFont="1" applyFill="1" applyBorder="1"/>
    <xf numFmtId="10" fontId="10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right"/>
    </xf>
    <xf numFmtId="0" fontId="10" fillId="0" borderId="7" xfId="0" applyFont="1" applyFill="1" applyBorder="1" applyAlignment="1">
      <alignment vertical="center"/>
    </xf>
    <xf numFmtId="1" fontId="11" fillId="0" borderId="22" xfId="0" applyNumberFormat="1" applyFont="1" applyFill="1" applyBorder="1" applyAlignment="1">
      <alignment wrapText="1"/>
    </xf>
    <xf numFmtId="1" fontId="11" fillId="0" borderId="25" xfId="0" applyNumberFormat="1" applyFont="1" applyFill="1" applyBorder="1" applyAlignment="1">
      <alignment wrapText="1"/>
    </xf>
    <xf numFmtId="1" fontId="11" fillId="0" borderId="25" xfId="0" applyNumberFormat="1" applyFont="1" applyFill="1" applyBorder="1" applyAlignment="1"/>
    <xf numFmtId="1" fontId="11" fillId="0" borderId="22" xfId="0" applyNumberFormat="1" applyFont="1" applyFill="1" applyBorder="1" applyAlignment="1"/>
    <xf numFmtId="0" fontId="10" fillId="0" borderId="46" xfId="0" applyFont="1" applyFill="1" applyBorder="1"/>
    <xf numFmtId="0" fontId="11" fillId="0" borderId="21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0" fillId="0" borderId="40" xfId="0" applyFont="1" applyFill="1" applyBorder="1"/>
    <xf numFmtId="0" fontId="11" fillId="0" borderId="45" xfId="0" applyFont="1" applyFill="1" applyBorder="1" applyAlignment="1">
      <alignment vertical="center"/>
    </xf>
    <xf numFmtId="0" fontId="10" fillId="0" borderId="45" xfId="0" applyFont="1" applyFill="1" applyBorder="1"/>
    <xf numFmtId="0" fontId="7" fillId="0" borderId="28" xfId="0" applyFont="1" applyFill="1" applyBorder="1"/>
    <xf numFmtId="9" fontId="7" fillId="0" borderId="28" xfId="1" applyFont="1" applyFill="1" applyBorder="1"/>
    <xf numFmtId="2" fontId="7" fillId="0" borderId="28" xfId="0" applyNumberFormat="1" applyFont="1" applyFill="1" applyBorder="1"/>
    <xf numFmtId="9" fontId="8" fillId="0" borderId="40" xfId="1" applyFont="1" applyFill="1" applyBorder="1" applyAlignment="1">
      <alignment horizontal="center" vertical="center"/>
    </xf>
    <xf numFmtId="9" fontId="8" fillId="0" borderId="15" xfId="1" applyFont="1" applyFill="1" applyBorder="1" applyAlignment="1">
      <alignment horizontal="center" vertical="center"/>
    </xf>
    <xf numFmtId="9" fontId="8" fillId="0" borderId="16" xfId="1" applyFont="1" applyFill="1" applyBorder="1" applyAlignment="1">
      <alignment horizontal="center" vertical="center"/>
    </xf>
    <xf numFmtId="17" fontId="8" fillId="0" borderId="27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7" fontId="8" fillId="0" borderId="40" xfId="0" applyNumberFormat="1" applyFont="1" applyFill="1" applyBorder="1" applyAlignment="1">
      <alignment horizontal="center" vertical="top" wrapText="1"/>
    </xf>
    <xf numFmtId="9" fontId="8" fillId="0" borderId="35" xfId="1" applyFont="1" applyFill="1" applyBorder="1" applyAlignment="1">
      <alignment horizontal="center" vertical="center"/>
    </xf>
    <xf numFmtId="9" fontId="8" fillId="0" borderId="33" xfId="1" applyFont="1" applyFill="1" applyBorder="1" applyAlignment="1">
      <alignment horizontal="center" vertical="center"/>
    </xf>
    <xf numFmtId="9" fontId="8" fillId="0" borderId="29" xfId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horizontal="left" vertical="top" wrapText="1"/>
    </xf>
    <xf numFmtId="9" fontId="8" fillId="0" borderId="28" xfId="1" applyFont="1" applyFill="1" applyBorder="1" applyAlignment="1">
      <alignment horizontal="center"/>
    </xf>
    <xf numFmtId="9" fontId="8" fillId="0" borderId="30" xfId="1" applyFont="1" applyFill="1" applyBorder="1" applyAlignment="1">
      <alignment horizontal="center"/>
    </xf>
    <xf numFmtId="9" fontId="5" fillId="0" borderId="28" xfId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9" fontId="8" fillId="0" borderId="44" xfId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view="pageBreakPreview" zoomScale="43" zoomScaleNormal="70" zoomScaleSheetLayoutView="43" workbookViewId="0">
      <pane xSplit="2" ySplit="12" topLeftCell="C25" activePane="bottomRight" state="frozen"/>
      <selection pane="topRight" activeCell="C1" sqref="C1"/>
      <selection pane="bottomLeft" activeCell="A10" sqref="A10"/>
      <selection pane="bottomRight" activeCell="M9" sqref="M9"/>
    </sheetView>
  </sheetViews>
  <sheetFormatPr defaultRowHeight="13.2" x14ac:dyDescent="0.25"/>
  <cols>
    <col min="2" max="2" width="72.77734375" customWidth="1"/>
    <col min="3" max="3" width="33" style="5" customWidth="1"/>
    <col min="4" max="4" width="20.21875" style="5" customWidth="1"/>
    <col min="5" max="5" width="23.33203125" style="5" customWidth="1"/>
    <col min="6" max="6" width="20.21875" style="5" customWidth="1"/>
    <col min="7" max="8" width="23.33203125" style="6" customWidth="1"/>
    <col min="9" max="9" width="20.21875" style="6" customWidth="1"/>
    <col min="10" max="10" width="22.77734375" style="6" customWidth="1"/>
    <col min="11" max="11" width="20.21875" style="6" customWidth="1"/>
    <col min="12" max="12" width="23.88671875" style="6" customWidth="1"/>
    <col min="13" max="13" width="20.21875" style="6" customWidth="1"/>
    <col min="14" max="15" width="23.5546875" style="5" customWidth="1"/>
    <col min="16" max="16" width="20.21875" style="5" customWidth="1"/>
    <col min="17" max="17" width="24.88671875" style="5" customWidth="1"/>
    <col min="18" max="18" width="24.6640625" style="5" customWidth="1"/>
    <col min="19" max="20" width="26.109375" style="5" customWidth="1"/>
    <col min="21" max="21" width="22.5546875" style="7" customWidth="1"/>
    <col min="22" max="22" width="22.5546875" style="5" customWidth="1"/>
    <col min="23" max="23" width="20.21875" style="10" customWidth="1"/>
    <col min="24" max="24" width="8.88671875" style="13" customWidth="1"/>
  </cols>
  <sheetData>
    <row r="1" spans="1:24" s="19" customFormat="1" ht="25.2" thickBot="1" x14ac:dyDescent="0.45">
      <c r="A1" s="185"/>
      <c r="B1" s="185"/>
      <c r="C1" s="185"/>
      <c r="D1" s="185"/>
      <c r="E1" s="185"/>
      <c r="F1" s="185"/>
      <c r="G1" s="186"/>
      <c r="H1" s="204"/>
      <c r="I1" s="204"/>
      <c r="J1" s="186"/>
      <c r="K1" s="186"/>
      <c r="L1" s="186"/>
      <c r="M1" s="186"/>
      <c r="N1" s="185"/>
      <c r="O1" s="205"/>
      <c r="P1" s="205"/>
      <c r="Q1" s="185"/>
      <c r="R1" s="185"/>
      <c r="S1" s="185"/>
      <c r="T1" s="185"/>
      <c r="U1" s="187"/>
      <c r="V1" s="197" t="s">
        <v>58</v>
      </c>
      <c r="W1" s="198"/>
      <c r="X1" s="18"/>
    </row>
    <row r="2" spans="1:24" s="17" customFormat="1" ht="53.4" customHeight="1" thickBot="1" x14ac:dyDescent="0.6">
      <c r="A2" s="206" t="s">
        <v>57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8"/>
      <c r="X2" s="16"/>
    </row>
    <row r="3" spans="1:24" s="12" customFormat="1" ht="25.2" thickBot="1" x14ac:dyDescent="0.45">
      <c r="A3" s="26"/>
      <c r="B3" s="27"/>
      <c r="C3" s="27"/>
      <c r="D3" s="27"/>
      <c r="E3" s="27"/>
      <c r="F3" s="27"/>
      <c r="G3" s="28"/>
      <c r="H3" s="202"/>
      <c r="I3" s="203"/>
      <c r="J3" s="28"/>
      <c r="K3" s="28"/>
      <c r="L3" s="28"/>
      <c r="M3" s="28"/>
      <c r="N3" s="27"/>
      <c r="O3" s="197"/>
      <c r="P3" s="198"/>
      <c r="Q3" s="27"/>
      <c r="R3" s="27"/>
      <c r="S3" s="27"/>
      <c r="T3" s="27"/>
      <c r="U3" s="29"/>
      <c r="V3" s="197" t="s">
        <v>53</v>
      </c>
      <c r="W3" s="198"/>
      <c r="X3" s="11"/>
    </row>
    <row r="4" spans="1:24" s="1" customFormat="1" ht="25.2" thickBot="1" x14ac:dyDescent="0.45">
      <c r="A4" s="209" t="s">
        <v>2</v>
      </c>
      <c r="B4" s="199" t="s">
        <v>0</v>
      </c>
      <c r="C4" s="215" t="s">
        <v>54</v>
      </c>
      <c r="D4" s="212"/>
      <c r="E4" s="212"/>
      <c r="F4" s="212"/>
      <c r="G4" s="212"/>
      <c r="H4" s="212"/>
      <c r="I4" s="213"/>
      <c r="J4" s="212" t="s">
        <v>51</v>
      </c>
      <c r="K4" s="212"/>
      <c r="L4" s="212"/>
      <c r="M4" s="212"/>
      <c r="N4" s="212"/>
      <c r="O4" s="212"/>
      <c r="P4" s="213"/>
      <c r="Q4" s="212" t="s">
        <v>52</v>
      </c>
      <c r="R4" s="212"/>
      <c r="S4" s="212"/>
      <c r="T4" s="212"/>
      <c r="U4" s="212"/>
      <c r="V4" s="212"/>
      <c r="W4" s="213"/>
      <c r="X4" s="14"/>
    </row>
    <row r="5" spans="1:24" ht="63.6" customHeight="1" thickBot="1" x14ac:dyDescent="0.3">
      <c r="A5" s="210"/>
      <c r="B5" s="200"/>
      <c r="C5" s="30" t="s">
        <v>49</v>
      </c>
      <c r="D5" s="31" t="s">
        <v>50</v>
      </c>
      <c r="E5" s="31" t="s">
        <v>49</v>
      </c>
      <c r="F5" s="32" t="s">
        <v>50</v>
      </c>
      <c r="G5" s="194" t="s">
        <v>12</v>
      </c>
      <c r="H5" s="195"/>
      <c r="I5" s="196"/>
      <c r="J5" s="33" t="s">
        <v>49</v>
      </c>
      <c r="K5" s="34" t="s">
        <v>50</v>
      </c>
      <c r="L5" s="34" t="s">
        <v>49</v>
      </c>
      <c r="M5" s="34" t="s">
        <v>50</v>
      </c>
      <c r="N5" s="188" t="s">
        <v>12</v>
      </c>
      <c r="O5" s="189"/>
      <c r="P5" s="190"/>
      <c r="Q5" s="31" t="s">
        <v>49</v>
      </c>
      <c r="R5" s="31" t="s">
        <v>50</v>
      </c>
      <c r="S5" s="31" t="s">
        <v>49</v>
      </c>
      <c r="T5" s="31" t="s">
        <v>50</v>
      </c>
      <c r="U5" s="214" t="s">
        <v>12</v>
      </c>
      <c r="V5" s="195"/>
      <c r="W5" s="196"/>
    </row>
    <row r="6" spans="1:24" ht="25.2" thickBot="1" x14ac:dyDescent="0.3">
      <c r="A6" s="211"/>
      <c r="B6" s="201"/>
      <c r="C6" s="191">
        <v>44166</v>
      </c>
      <c r="D6" s="192"/>
      <c r="E6" s="193">
        <v>44531</v>
      </c>
      <c r="F6" s="192"/>
      <c r="G6" s="35">
        <v>44166</v>
      </c>
      <c r="H6" s="35">
        <v>44531</v>
      </c>
      <c r="I6" s="36" t="s">
        <v>48</v>
      </c>
      <c r="J6" s="191">
        <v>44166</v>
      </c>
      <c r="K6" s="192"/>
      <c r="L6" s="193">
        <v>44531</v>
      </c>
      <c r="M6" s="192"/>
      <c r="N6" s="35">
        <v>44166</v>
      </c>
      <c r="O6" s="35">
        <v>44531</v>
      </c>
      <c r="P6" s="36" t="s">
        <v>48</v>
      </c>
      <c r="Q6" s="191">
        <v>44166</v>
      </c>
      <c r="R6" s="192"/>
      <c r="S6" s="193">
        <v>44531</v>
      </c>
      <c r="T6" s="192"/>
      <c r="U6" s="35">
        <v>44166</v>
      </c>
      <c r="V6" s="35">
        <v>44531</v>
      </c>
      <c r="W6" s="36" t="s">
        <v>48</v>
      </c>
    </row>
    <row r="7" spans="1:24" ht="44.4" customHeight="1" x14ac:dyDescent="0.45">
      <c r="A7" s="20" t="s">
        <v>11</v>
      </c>
      <c r="B7" s="179" t="s">
        <v>3</v>
      </c>
      <c r="C7" s="37"/>
      <c r="D7" s="38"/>
      <c r="E7" s="38"/>
      <c r="F7" s="39"/>
      <c r="G7" s="40"/>
      <c r="H7" s="41"/>
      <c r="I7" s="42"/>
      <c r="J7" s="43"/>
      <c r="K7" s="44"/>
      <c r="L7" s="44"/>
      <c r="M7" s="44"/>
      <c r="N7" s="45"/>
      <c r="O7" s="46"/>
      <c r="P7" s="47"/>
      <c r="Q7" s="48"/>
      <c r="R7" s="49"/>
      <c r="S7" s="49"/>
      <c r="T7" s="49"/>
      <c r="U7" s="50"/>
      <c r="V7" s="46"/>
      <c r="W7" s="51"/>
    </row>
    <row r="8" spans="1:24" ht="44.4" customHeight="1" x14ac:dyDescent="0.4">
      <c r="A8" s="21">
        <v>1</v>
      </c>
      <c r="B8" s="180" t="s">
        <v>14</v>
      </c>
      <c r="C8" s="52">
        <v>1944545</v>
      </c>
      <c r="D8" s="53">
        <v>990659</v>
      </c>
      <c r="E8" s="53">
        <v>3320636.4543798994</v>
      </c>
      <c r="F8" s="54">
        <v>1669738.3329339996</v>
      </c>
      <c r="G8" s="55">
        <f>D8/C8</f>
        <v>0.50945542530514853</v>
      </c>
      <c r="H8" s="55">
        <f>F8/E8</f>
        <v>0.50283683741760554</v>
      </c>
      <c r="I8" s="56">
        <f>H8-G8</f>
        <v>-6.6185878875429927E-3</v>
      </c>
      <c r="J8" s="57">
        <v>3363111</v>
      </c>
      <c r="K8" s="58">
        <v>1251955</v>
      </c>
      <c r="L8" s="58">
        <v>3381836.6962866001</v>
      </c>
      <c r="M8" s="58">
        <v>1117012.8863680998</v>
      </c>
      <c r="N8" s="59">
        <f>K8/J8</f>
        <v>0.37226098097862365</v>
      </c>
      <c r="O8" s="59">
        <f>M8/L8</f>
        <v>0.33029770112632206</v>
      </c>
      <c r="P8" s="56">
        <f>O8-N8</f>
        <v>-4.1963279852301583E-2</v>
      </c>
      <c r="Q8" s="52">
        <v>4853054</v>
      </c>
      <c r="R8" s="60">
        <v>2550038</v>
      </c>
      <c r="S8" s="61">
        <v>4196778.1253667008</v>
      </c>
      <c r="T8" s="60">
        <v>2326521.2587629003</v>
      </c>
      <c r="U8" s="59">
        <f>R8/Q8</f>
        <v>0.5254501598374961</v>
      </c>
      <c r="V8" s="59">
        <f>T8/S8</f>
        <v>0.55435888895356278</v>
      </c>
      <c r="W8" s="62">
        <f>V8-U8</f>
        <v>2.8908729116066678E-2</v>
      </c>
    </row>
    <row r="9" spans="1:24" ht="44.4" customHeight="1" x14ac:dyDescent="0.4">
      <c r="A9" s="21">
        <v>2</v>
      </c>
      <c r="B9" s="180" t="s">
        <v>15</v>
      </c>
      <c r="C9" s="52">
        <v>1052006</v>
      </c>
      <c r="D9" s="53">
        <v>403035.09156000003</v>
      </c>
      <c r="E9" s="53">
        <v>1141829</v>
      </c>
      <c r="F9" s="54">
        <v>428954.04403999995</v>
      </c>
      <c r="G9" s="55">
        <f t="shared" ref="G9:G20" si="0">D9/C9</f>
        <v>0.38311101986110346</v>
      </c>
      <c r="H9" s="55">
        <f t="shared" ref="H9:H20" si="1">F9/E9</f>
        <v>0.37567275313553949</v>
      </c>
      <c r="I9" s="56">
        <f t="shared" ref="I9:I20" si="2">H9-G9</f>
        <v>-7.438266725563969E-3</v>
      </c>
      <c r="J9" s="57">
        <v>859651</v>
      </c>
      <c r="K9" s="58">
        <v>372175.80037000001</v>
      </c>
      <c r="L9" s="58">
        <v>911298</v>
      </c>
      <c r="M9" s="58">
        <v>386343.77422000002</v>
      </c>
      <c r="N9" s="59">
        <f t="shared" ref="N9:N20" si="3">K9/J9</f>
        <v>0.43293825095300303</v>
      </c>
      <c r="O9" s="59">
        <f t="shared" ref="O9:O20" si="4">M9/L9</f>
        <v>0.42394888853042584</v>
      </c>
      <c r="P9" s="56">
        <f t="shared" ref="P9:P20" si="5">O9-N9</f>
        <v>-8.9893624225771962E-3</v>
      </c>
      <c r="Q9" s="52">
        <v>1102218</v>
      </c>
      <c r="R9" s="53">
        <v>409091.49109000002</v>
      </c>
      <c r="S9" s="61">
        <v>1162251</v>
      </c>
      <c r="T9" s="53">
        <v>442816.59562999994</v>
      </c>
      <c r="U9" s="59">
        <f t="shared" ref="U9:U50" si="6">R9/Q9</f>
        <v>0.37115297617168291</v>
      </c>
      <c r="V9" s="59">
        <f t="shared" ref="V9:V52" si="7">T9/S9</f>
        <v>0.38099910916832935</v>
      </c>
      <c r="W9" s="62">
        <f t="shared" ref="W9:W52" si="8">V9-U9</f>
        <v>9.8461329966464395E-3</v>
      </c>
    </row>
    <row r="10" spans="1:24" ht="44.4" customHeight="1" x14ac:dyDescent="0.4">
      <c r="A10" s="21">
        <v>3</v>
      </c>
      <c r="B10" s="180" t="s">
        <v>4</v>
      </c>
      <c r="C10" s="52">
        <v>311777.69307926932</v>
      </c>
      <c r="D10" s="53">
        <v>110811.97859623622</v>
      </c>
      <c r="E10" s="53">
        <v>222474</v>
      </c>
      <c r="F10" s="54">
        <v>128187</v>
      </c>
      <c r="G10" s="55">
        <f t="shared" si="0"/>
        <v>0.35541984258656484</v>
      </c>
      <c r="H10" s="55">
        <f t="shared" si="1"/>
        <v>0.57618867822756814</v>
      </c>
      <c r="I10" s="56">
        <f t="shared" si="2"/>
        <v>0.2207688356410033</v>
      </c>
      <c r="J10" s="57">
        <v>260075.79343574514</v>
      </c>
      <c r="K10" s="58">
        <v>108910.97578949116</v>
      </c>
      <c r="L10" s="58">
        <v>244787</v>
      </c>
      <c r="M10" s="58">
        <v>140814</v>
      </c>
      <c r="N10" s="59">
        <f t="shared" si="3"/>
        <v>0.41876629251310515</v>
      </c>
      <c r="O10" s="59">
        <f t="shared" si="4"/>
        <v>0.57525113670252093</v>
      </c>
      <c r="P10" s="56">
        <f t="shared" si="5"/>
        <v>0.15648484418941577</v>
      </c>
      <c r="Q10" s="52">
        <v>337213.26658824371</v>
      </c>
      <c r="R10" s="53">
        <v>250058.72610009281</v>
      </c>
      <c r="S10" s="61">
        <v>470366</v>
      </c>
      <c r="T10" s="53">
        <v>270512</v>
      </c>
      <c r="U10" s="59">
        <f t="shared" si="6"/>
        <v>0.74154474594093744</v>
      </c>
      <c r="V10" s="59">
        <f t="shared" si="7"/>
        <v>0.57510959550647789</v>
      </c>
      <c r="W10" s="62">
        <f t="shared" si="8"/>
        <v>-0.16643515043445956</v>
      </c>
    </row>
    <row r="11" spans="1:24" ht="44.4" customHeight="1" x14ac:dyDescent="0.4">
      <c r="A11" s="21">
        <v>4</v>
      </c>
      <c r="B11" s="180" t="s">
        <v>16</v>
      </c>
      <c r="C11" s="52">
        <v>88520.190889999998</v>
      </c>
      <c r="D11" s="53">
        <v>51098</v>
      </c>
      <c r="E11" s="53">
        <v>77703.504809999999</v>
      </c>
      <c r="F11" s="54">
        <v>31632.350831700001</v>
      </c>
      <c r="G11" s="55">
        <f t="shared" si="0"/>
        <v>0.57724683471929195</v>
      </c>
      <c r="H11" s="55">
        <f t="shared" si="1"/>
        <v>0.40709039970651489</v>
      </c>
      <c r="I11" s="56">
        <f t="shared" si="2"/>
        <v>-0.17015643501277705</v>
      </c>
      <c r="J11" s="57">
        <v>364375.35541000002</v>
      </c>
      <c r="K11" s="58">
        <v>130922.97379209998</v>
      </c>
      <c r="L11" s="58">
        <v>403297.99820999999</v>
      </c>
      <c r="M11" s="58">
        <v>159563.54175209996</v>
      </c>
      <c r="N11" s="59">
        <f t="shared" si="3"/>
        <v>0.3593079824094681</v>
      </c>
      <c r="O11" s="59">
        <f t="shared" si="4"/>
        <v>0.39564674870767436</v>
      </c>
      <c r="P11" s="56">
        <f t="shared" si="5"/>
        <v>3.633876629820626E-2</v>
      </c>
      <c r="Q11" s="52">
        <v>706128.09816000005</v>
      </c>
      <c r="R11" s="53">
        <v>364909</v>
      </c>
      <c r="S11" s="61">
        <v>716869.99368000007</v>
      </c>
      <c r="T11" s="53">
        <v>398596.26406429999</v>
      </c>
      <c r="U11" s="59">
        <f t="shared" si="6"/>
        <v>0.51677450727547181</v>
      </c>
      <c r="V11" s="59">
        <f t="shared" si="7"/>
        <v>0.5560230830950742</v>
      </c>
      <c r="W11" s="62">
        <f t="shared" si="8"/>
        <v>3.9248575819602394E-2</v>
      </c>
    </row>
    <row r="12" spans="1:24" ht="44.4" customHeight="1" x14ac:dyDescent="0.4">
      <c r="A12" s="21">
        <v>5</v>
      </c>
      <c r="B12" s="180" t="s">
        <v>17</v>
      </c>
      <c r="C12" s="52">
        <v>226950</v>
      </c>
      <c r="D12" s="53">
        <v>91739</v>
      </c>
      <c r="E12" s="53">
        <v>244906</v>
      </c>
      <c r="F12" s="54">
        <v>99944</v>
      </c>
      <c r="G12" s="55">
        <f t="shared" si="0"/>
        <v>0.40422560035250055</v>
      </c>
      <c r="H12" s="55">
        <f t="shared" si="1"/>
        <v>0.40809126767004483</v>
      </c>
      <c r="I12" s="56">
        <f t="shared" si="2"/>
        <v>3.8656673175442857E-3</v>
      </c>
      <c r="J12" s="57">
        <v>391777</v>
      </c>
      <c r="K12" s="58">
        <v>164708</v>
      </c>
      <c r="L12" s="58">
        <v>419855</v>
      </c>
      <c r="M12" s="58">
        <v>178672</v>
      </c>
      <c r="N12" s="59">
        <f t="shared" si="3"/>
        <v>0.42041263269666163</v>
      </c>
      <c r="O12" s="59">
        <f t="shared" si="4"/>
        <v>0.42555644210501242</v>
      </c>
      <c r="P12" s="56">
        <f t="shared" si="5"/>
        <v>5.1438094083507968E-3</v>
      </c>
      <c r="Q12" s="52">
        <v>695117</v>
      </c>
      <c r="R12" s="53">
        <v>451548</v>
      </c>
      <c r="S12" s="61">
        <v>733701</v>
      </c>
      <c r="T12" s="53">
        <v>384956</v>
      </c>
      <c r="U12" s="59">
        <f t="shared" si="6"/>
        <v>0.64959999539645841</v>
      </c>
      <c r="V12" s="59">
        <f t="shared" si="7"/>
        <v>0.52467694605840798</v>
      </c>
      <c r="W12" s="62">
        <f t="shared" si="8"/>
        <v>-0.12492304933805043</v>
      </c>
    </row>
    <row r="13" spans="1:24" ht="44.4" customHeight="1" x14ac:dyDescent="0.4">
      <c r="A13" s="21">
        <v>6</v>
      </c>
      <c r="B13" s="180" t="s">
        <v>18</v>
      </c>
      <c r="C13" s="52">
        <v>1059</v>
      </c>
      <c r="D13" s="53">
        <v>638</v>
      </c>
      <c r="E13" s="53">
        <v>1217</v>
      </c>
      <c r="F13" s="54">
        <v>497</v>
      </c>
      <c r="G13" s="55">
        <f t="shared" si="0"/>
        <v>0.60245514636449482</v>
      </c>
      <c r="H13" s="55">
        <f t="shared" si="1"/>
        <v>0.40838126540673786</v>
      </c>
      <c r="I13" s="56">
        <f t="shared" si="2"/>
        <v>-0.19407388095775696</v>
      </c>
      <c r="J13" s="57">
        <v>53340.318892800009</v>
      </c>
      <c r="K13" s="58">
        <v>21282.338720479998</v>
      </c>
      <c r="L13" s="58">
        <v>22326.277512000001</v>
      </c>
      <c r="M13" s="58">
        <v>14787.8471525</v>
      </c>
      <c r="N13" s="59">
        <f t="shared" si="3"/>
        <v>0.3989915913935928</v>
      </c>
      <c r="O13" s="59">
        <f t="shared" si="4"/>
        <v>0.66235166809835544</v>
      </c>
      <c r="P13" s="56">
        <f t="shared" si="5"/>
        <v>0.26336007670476264</v>
      </c>
      <c r="Q13" s="52">
        <v>58932.600526799986</v>
      </c>
      <c r="R13" s="53">
        <v>28503.706946879996</v>
      </c>
      <c r="S13" s="61">
        <v>83258.256578200002</v>
      </c>
      <c r="T13" s="53">
        <v>54643.2249266</v>
      </c>
      <c r="U13" s="59">
        <f t="shared" si="6"/>
        <v>0.48366619989758891</v>
      </c>
      <c r="V13" s="59">
        <f t="shared" si="7"/>
        <v>0.65630998260546758</v>
      </c>
      <c r="W13" s="62">
        <f t="shared" si="8"/>
        <v>0.17264378270787867</v>
      </c>
    </row>
    <row r="14" spans="1:24" ht="44.4" customHeight="1" x14ac:dyDescent="0.4">
      <c r="A14" s="21">
        <v>7</v>
      </c>
      <c r="B14" s="180" t="s">
        <v>19</v>
      </c>
      <c r="C14" s="52">
        <v>428710.53654751991</v>
      </c>
      <c r="D14" s="53">
        <v>150725.53879180001</v>
      </c>
      <c r="E14" s="53">
        <v>454365</v>
      </c>
      <c r="F14" s="54">
        <v>158790.3163372</v>
      </c>
      <c r="G14" s="55">
        <f t="shared" si="0"/>
        <v>0.35157880654303214</v>
      </c>
      <c r="H14" s="55">
        <f t="shared" si="1"/>
        <v>0.34947743848491852</v>
      </c>
      <c r="I14" s="56">
        <f t="shared" si="2"/>
        <v>-2.1013680581136174E-3</v>
      </c>
      <c r="J14" s="57">
        <v>612431.59370089998</v>
      </c>
      <c r="K14" s="58">
        <v>328965.15538379998</v>
      </c>
      <c r="L14" s="58">
        <v>638335</v>
      </c>
      <c r="M14" s="58">
        <v>345585.75021809991</v>
      </c>
      <c r="N14" s="59">
        <f t="shared" si="3"/>
        <v>0.53714595845043933</v>
      </c>
      <c r="O14" s="59">
        <f t="shared" si="4"/>
        <v>0.54138618471194577</v>
      </c>
      <c r="P14" s="56">
        <f t="shared" si="5"/>
        <v>4.2402262615064412E-3</v>
      </c>
      <c r="Q14" s="52">
        <v>802108.9818998999</v>
      </c>
      <c r="R14" s="53">
        <v>527622.3849199001</v>
      </c>
      <c r="S14" s="61">
        <v>833926</v>
      </c>
      <c r="T14" s="53">
        <v>461283</v>
      </c>
      <c r="U14" s="59">
        <f t="shared" si="6"/>
        <v>0.65779388689820872</v>
      </c>
      <c r="V14" s="59">
        <f t="shared" si="7"/>
        <v>0.55314620242083834</v>
      </c>
      <c r="W14" s="62">
        <f t="shared" si="8"/>
        <v>-0.10464768447737038</v>
      </c>
    </row>
    <row r="15" spans="1:24" ht="44.4" customHeight="1" x14ac:dyDescent="0.4">
      <c r="A15" s="21">
        <v>8</v>
      </c>
      <c r="B15" s="180" t="s">
        <v>20</v>
      </c>
      <c r="C15" s="52">
        <v>113232.4215919</v>
      </c>
      <c r="D15" s="53">
        <v>40998.597571399994</v>
      </c>
      <c r="E15" s="53">
        <v>123275.87458070001</v>
      </c>
      <c r="F15" s="54">
        <v>44012.542232200001</v>
      </c>
      <c r="G15" s="55">
        <f t="shared" si="0"/>
        <v>0.36207472201877561</v>
      </c>
      <c r="H15" s="55">
        <f t="shared" si="1"/>
        <v>0.35702478187155834</v>
      </c>
      <c r="I15" s="56">
        <f t="shared" si="2"/>
        <v>-5.0499401472172689E-3</v>
      </c>
      <c r="J15" s="57">
        <v>313394.82500369992</v>
      </c>
      <c r="K15" s="58">
        <v>97251.526271900031</v>
      </c>
      <c r="L15" s="58">
        <v>333140.58170139999</v>
      </c>
      <c r="M15" s="58">
        <v>107048.08227950003</v>
      </c>
      <c r="N15" s="59">
        <f t="shared" si="3"/>
        <v>0.31031631192618414</v>
      </c>
      <c r="O15" s="59">
        <f t="shared" si="4"/>
        <v>0.32133005751742721</v>
      </c>
      <c r="P15" s="56">
        <f t="shared" si="5"/>
        <v>1.1013745591243074E-2</v>
      </c>
      <c r="Q15" s="52">
        <v>413080.58095900004</v>
      </c>
      <c r="R15" s="53">
        <v>173538.30615990001</v>
      </c>
      <c r="S15" s="61">
        <v>428130.92697289999</v>
      </c>
      <c r="T15" s="53">
        <v>259371</v>
      </c>
      <c r="U15" s="59">
        <f t="shared" si="6"/>
        <v>0.42010763555385916</v>
      </c>
      <c r="V15" s="59">
        <f t="shared" si="7"/>
        <v>0.60582168598256336</v>
      </c>
      <c r="W15" s="62">
        <f t="shared" si="8"/>
        <v>0.1857140504287042</v>
      </c>
    </row>
    <row r="16" spans="1:24" ht="44.4" customHeight="1" x14ac:dyDescent="0.4">
      <c r="A16" s="21">
        <v>9</v>
      </c>
      <c r="B16" s="180" t="s">
        <v>21</v>
      </c>
      <c r="C16" s="52">
        <v>159049.24000000002</v>
      </c>
      <c r="D16" s="53">
        <v>62166.280000000006</v>
      </c>
      <c r="E16" s="53">
        <v>243425.88999999998</v>
      </c>
      <c r="F16" s="54">
        <v>45823.83</v>
      </c>
      <c r="G16" s="55">
        <f t="shared" si="0"/>
        <v>0.39086184882115749</v>
      </c>
      <c r="H16" s="55">
        <f t="shared" si="1"/>
        <v>0.18824550667145554</v>
      </c>
      <c r="I16" s="56">
        <f t="shared" si="2"/>
        <v>-0.20261634214970195</v>
      </c>
      <c r="J16" s="57">
        <v>346005.14</v>
      </c>
      <c r="K16" s="58">
        <v>136365.9</v>
      </c>
      <c r="L16" s="58">
        <v>357995.59</v>
      </c>
      <c r="M16" s="58">
        <v>134747.83000000002</v>
      </c>
      <c r="N16" s="59">
        <f t="shared" si="3"/>
        <v>0.39411524349031346</v>
      </c>
      <c r="O16" s="59">
        <f t="shared" si="4"/>
        <v>0.37639522319255386</v>
      </c>
      <c r="P16" s="56">
        <f t="shared" si="5"/>
        <v>-1.7720020297759598E-2</v>
      </c>
      <c r="Q16" s="52">
        <v>493766.92</v>
      </c>
      <c r="R16" s="53">
        <v>258516.12000000002</v>
      </c>
      <c r="S16" s="61">
        <v>536873.73</v>
      </c>
      <c r="T16" s="53">
        <v>585383.02999999991</v>
      </c>
      <c r="U16" s="59">
        <f t="shared" si="6"/>
        <v>0.5235590103930009</v>
      </c>
      <c r="V16" s="59">
        <f t="shared" si="7"/>
        <v>1.0903551380694301</v>
      </c>
      <c r="W16" s="62">
        <f t="shared" si="8"/>
        <v>0.56679612767642917</v>
      </c>
    </row>
    <row r="17" spans="1:24" ht="44.4" customHeight="1" x14ac:dyDescent="0.4">
      <c r="A17" s="21">
        <v>10</v>
      </c>
      <c r="B17" s="180" t="s">
        <v>22</v>
      </c>
      <c r="C17" s="52">
        <v>104741</v>
      </c>
      <c r="D17" s="53">
        <v>50652</v>
      </c>
      <c r="E17" s="53">
        <v>112402.08</v>
      </c>
      <c r="F17" s="54">
        <v>51879.88</v>
      </c>
      <c r="G17" s="55">
        <f t="shared" si="0"/>
        <v>0.48359286239390498</v>
      </c>
      <c r="H17" s="55">
        <f t="shared" si="1"/>
        <v>0.46155622742924329</v>
      </c>
      <c r="I17" s="56">
        <f t="shared" si="2"/>
        <v>-2.2036634964661683E-2</v>
      </c>
      <c r="J17" s="57">
        <v>191763</v>
      </c>
      <c r="K17" s="58">
        <v>125178</v>
      </c>
      <c r="L17" s="58">
        <v>260610.66999999995</v>
      </c>
      <c r="M17" s="58">
        <v>198500.80359999996</v>
      </c>
      <c r="N17" s="59">
        <f t="shared" si="3"/>
        <v>0.65277451854633062</v>
      </c>
      <c r="O17" s="59">
        <f t="shared" si="4"/>
        <v>0.76167565817623661</v>
      </c>
      <c r="P17" s="56">
        <f t="shared" si="5"/>
        <v>0.108901139629906</v>
      </c>
      <c r="Q17" s="52">
        <v>385889</v>
      </c>
      <c r="R17" s="53">
        <v>375681</v>
      </c>
      <c r="S17" s="61">
        <v>455580.65400000004</v>
      </c>
      <c r="T17" s="53">
        <v>391795</v>
      </c>
      <c r="U17" s="59">
        <f t="shared" si="6"/>
        <v>0.97354679713596393</v>
      </c>
      <c r="V17" s="59">
        <f t="shared" si="7"/>
        <v>0.85999042443975238</v>
      </c>
      <c r="W17" s="62">
        <f t="shared" si="8"/>
        <v>-0.11355637269621155</v>
      </c>
    </row>
    <row r="18" spans="1:24" ht="44.4" customHeight="1" x14ac:dyDescent="0.4">
      <c r="A18" s="21">
        <v>11</v>
      </c>
      <c r="B18" s="180" t="s">
        <v>23</v>
      </c>
      <c r="C18" s="52">
        <v>2140671</v>
      </c>
      <c r="D18" s="53">
        <v>2816211</v>
      </c>
      <c r="E18" s="53">
        <v>2112348</v>
      </c>
      <c r="F18" s="54">
        <v>2599857</v>
      </c>
      <c r="G18" s="55">
        <f t="shared" si="0"/>
        <v>1.3155739485423028</v>
      </c>
      <c r="H18" s="55">
        <f t="shared" si="1"/>
        <v>1.2307900970862755</v>
      </c>
      <c r="I18" s="56">
        <f t="shared" si="2"/>
        <v>-8.4783851456027293E-2</v>
      </c>
      <c r="J18" s="57">
        <v>3851412</v>
      </c>
      <c r="K18" s="58">
        <v>1119258</v>
      </c>
      <c r="L18" s="58">
        <v>4199184</v>
      </c>
      <c r="M18" s="58">
        <v>1176624</v>
      </c>
      <c r="N18" s="59">
        <f t="shared" si="3"/>
        <v>0.29060978155543993</v>
      </c>
      <c r="O18" s="59">
        <f t="shared" si="4"/>
        <v>0.28020301087068344</v>
      </c>
      <c r="P18" s="56">
        <f t="shared" si="5"/>
        <v>-1.0406770684756483E-2</v>
      </c>
      <c r="Q18" s="52">
        <v>5115201</v>
      </c>
      <c r="R18" s="53">
        <v>2637968</v>
      </c>
      <c r="S18" s="61">
        <v>5526602</v>
      </c>
      <c r="T18" s="53">
        <v>3337805</v>
      </c>
      <c r="U18" s="59">
        <f t="shared" si="6"/>
        <v>0.5157115038099187</v>
      </c>
      <c r="V18" s="59">
        <f t="shared" si="7"/>
        <v>0.60395248291807513</v>
      </c>
      <c r="W18" s="62">
        <f t="shared" si="8"/>
        <v>8.8240979108156425E-2</v>
      </c>
    </row>
    <row r="19" spans="1:24" s="4" customFormat="1" ht="44.4" customHeight="1" thickBot="1" x14ac:dyDescent="0.45">
      <c r="A19" s="22">
        <v>12</v>
      </c>
      <c r="B19" s="181" t="s">
        <v>24</v>
      </c>
      <c r="C19" s="63">
        <v>220474.54821319995</v>
      </c>
      <c r="D19" s="64">
        <v>82370.910883500008</v>
      </c>
      <c r="E19" s="64">
        <v>255761.52428740001</v>
      </c>
      <c r="F19" s="65">
        <v>85864.371234300008</v>
      </c>
      <c r="G19" s="66">
        <f t="shared" si="0"/>
        <v>0.37360734629489722</v>
      </c>
      <c r="H19" s="66">
        <f t="shared" si="1"/>
        <v>0.33572043908298715</v>
      </c>
      <c r="I19" s="67">
        <f t="shared" si="2"/>
        <v>-3.788690721191007E-2</v>
      </c>
      <c r="J19" s="68">
        <v>449134.43217930006</v>
      </c>
      <c r="K19" s="69">
        <v>231027.0035432</v>
      </c>
      <c r="L19" s="69">
        <v>503428.03775829991</v>
      </c>
      <c r="M19" s="69">
        <v>234231.7741941</v>
      </c>
      <c r="N19" s="70">
        <f t="shared" si="3"/>
        <v>0.51438274821684382</v>
      </c>
      <c r="O19" s="70">
        <f t="shared" si="4"/>
        <v>0.46527359746807878</v>
      </c>
      <c r="P19" s="67">
        <f t="shared" si="5"/>
        <v>-4.910915074876504E-2</v>
      </c>
      <c r="Q19" s="63">
        <v>854054.01354760013</v>
      </c>
      <c r="R19" s="64">
        <v>549958.85779979988</v>
      </c>
      <c r="S19" s="71">
        <v>912489.65865880018</v>
      </c>
      <c r="T19" s="64">
        <v>549756</v>
      </c>
      <c r="U19" s="70">
        <f t="shared" si="6"/>
        <v>0.64393919948383715</v>
      </c>
      <c r="V19" s="70">
        <f t="shared" si="7"/>
        <v>0.60247915664934215</v>
      </c>
      <c r="W19" s="72">
        <f t="shared" si="8"/>
        <v>-4.1460042834495003E-2</v>
      </c>
      <c r="X19" s="13"/>
    </row>
    <row r="20" spans="1:24" s="2" customFormat="1" ht="44.4" customHeight="1" thickBot="1" x14ac:dyDescent="0.5">
      <c r="A20" s="23"/>
      <c r="B20" s="182" t="s">
        <v>1</v>
      </c>
      <c r="C20" s="73">
        <v>6791736.6303218892</v>
      </c>
      <c r="D20" s="74">
        <v>4851105.3974029366</v>
      </c>
      <c r="E20" s="73">
        <v>8310344.3280579988</v>
      </c>
      <c r="F20" s="74">
        <v>5345180.6676093992</v>
      </c>
      <c r="G20" s="75">
        <f t="shared" si="0"/>
        <v>0.71426582941173655</v>
      </c>
      <c r="H20" s="75">
        <f t="shared" si="1"/>
        <v>0.64319605260670187</v>
      </c>
      <c r="I20" s="76">
        <f t="shared" si="2"/>
        <v>-7.1069776805034679E-2</v>
      </c>
      <c r="J20" s="77">
        <v>11056471.458622446</v>
      </c>
      <c r="K20" s="78">
        <v>4088000.6738709714</v>
      </c>
      <c r="L20" s="78">
        <v>11676094.8514683</v>
      </c>
      <c r="M20" s="78">
        <v>4193932.2897843998</v>
      </c>
      <c r="N20" s="79">
        <f t="shared" si="3"/>
        <v>0.36973827402077025</v>
      </c>
      <c r="O20" s="79">
        <f t="shared" si="4"/>
        <v>0.35918963858511321</v>
      </c>
      <c r="P20" s="80">
        <f t="shared" si="5"/>
        <v>-1.0548635435657039E-2</v>
      </c>
      <c r="Q20" s="81">
        <v>15816763.461681543</v>
      </c>
      <c r="R20" s="81">
        <v>8577433.5930165723</v>
      </c>
      <c r="S20" s="82">
        <v>16056827.345256601</v>
      </c>
      <c r="T20" s="81">
        <v>9463438.3733838014</v>
      </c>
      <c r="U20" s="79">
        <f t="shared" si="6"/>
        <v>0.54230017498818128</v>
      </c>
      <c r="V20" s="79">
        <f t="shared" si="7"/>
        <v>0.58937162179671976</v>
      </c>
      <c r="W20" s="83">
        <f t="shared" si="8"/>
        <v>4.7071446808538475E-2</v>
      </c>
      <c r="X20" s="15"/>
    </row>
    <row r="21" spans="1:24" ht="44.4" customHeight="1" x14ac:dyDescent="0.45">
      <c r="A21" s="24" t="s">
        <v>5</v>
      </c>
      <c r="B21" s="179" t="s">
        <v>6</v>
      </c>
      <c r="C21" s="84"/>
      <c r="D21" s="85"/>
      <c r="E21" s="85"/>
      <c r="F21" s="86"/>
      <c r="G21" s="87"/>
      <c r="H21" s="87"/>
      <c r="I21" s="88"/>
      <c r="J21" s="89"/>
      <c r="K21" s="90"/>
      <c r="L21" s="91"/>
      <c r="M21" s="91"/>
      <c r="N21" s="92"/>
      <c r="O21" s="93"/>
      <c r="P21" s="88"/>
      <c r="Q21" s="94"/>
      <c r="R21" s="95"/>
      <c r="S21" s="96"/>
      <c r="T21" s="97"/>
      <c r="U21" s="92"/>
      <c r="V21" s="93"/>
      <c r="W21" s="98">
        <f t="shared" si="8"/>
        <v>0</v>
      </c>
    </row>
    <row r="22" spans="1:24" ht="44.4" customHeight="1" x14ac:dyDescent="0.4">
      <c r="A22" s="21">
        <v>13</v>
      </c>
      <c r="B22" s="180" t="s">
        <v>25</v>
      </c>
      <c r="C22" s="52">
        <v>76693.114417018573</v>
      </c>
      <c r="D22" s="53">
        <v>23073.078171216122</v>
      </c>
      <c r="E22" s="99">
        <v>31597.462568299998</v>
      </c>
      <c r="F22" s="100">
        <v>28471.761342400005</v>
      </c>
      <c r="G22" s="55">
        <f>D22/C22</f>
        <v>0.30084940931928167</v>
      </c>
      <c r="H22" s="55">
        <f>F22/E22</f>
        <v>0.90107746091498375</v>
      </c>
      <c r="I22" s="56">
        <f>H22-G22</f>
        <v>0.60022805159570214</v>
      </c>
      <c r="J22" s="101">
        <v>142336.98222200185</v>
      </c>
      <c r="K22" s="102">
        <v>39519.0151830088</v>
      </c>
      <c r="L22" s="103">
        <v>171119.43566749999</v>
      </c>
      <c r="M22" s="103">
        <v>75146.617627900036</v>
      </c>
      <c r="N22" s="59">
        <f>K22/J22</f>
        <v>0.27764404279255622</v>
      </c>
      <c r="O22" s="59">
        <f>M22/L22</f>
        <v>0.43914718006618769</v>
      </c>
      <c r="P22" s="56">
        <f>O22-N22</f>
        <v>0.16150313727363147</v>
      </c>
      <c r="Q22" s="63">
        <v>284997.10053559055</v>
      </c>
      <c r="R22" s="64">
        <v>144926.33744867501</v>
      </c>
      <c r="S22" s="71">
        <v>302512.68240845704</v>
      </c>
      <c r="T22" s="64">
        <v>93664.745659799999</v>
      </c>
      <c r="U22" s="59">
        <f t="shared" si="6"/>
        <v>0.5085186381767296</v>
      </c>
      <c r="V22" s="59">
        <f t="shared" si="7"/>
        <v>0.30962254181903187</v>
      </c>
      <c r="W22" s="62">
        <f t="shared" si="8"/>
        <v>-0.19889609635769773</v>
      </c>
    </row>
    <row r="23" spans="1:24" ht="44.4" customHeight="1" x14ac:dyDescent="0.4">
      <c r="A23" s="21">
        <v>14</v>
      </c>
      <c r="B23" s="180" t="s">
        <v>26</v>
      </c>
      <c r="C23" s="52">
        <v>0</v>
      </c>
      <c r="D23" s="53">
        <v>0</v>
      </c>
      <c r="E23" s="104">
        <v>0</v>
      </c>
      <c r="F23" s="105">
        <v>0</v>
      </c>
      <c r="G23" s="55">
        <v>0</v>
      </c>
      <c r="H23" s="55">
        <v>0</v>
      </c>
      <c r="I23" s="56">
        <v>0</v>
      </c>
      <c r="J23" s="106">
        <v>21233.47</v>
      </c>
      <c r="K23" s="107">
        <v>9699.32</v>
      </c>
      <c r="L23" s="108">
        <v>7725.9893711999975</v>
      </c>
      <c r="M23" s="108">
        <v>3873.86</v>
      </c>
      <c r="N23" s="59">
        <f t="shared" ref="N23:N33" si="9">K23/J23</f>
        <v>0.45679392016472103</v>
      </c>
      <c r="O23" s="59">
        <f t="shared" ref="O23:O33" si="10">M23/L23</f>
        <v>0.50140633307631821</v>
      </c>
      <c r="P23" s="56">
        <f t="shared" ref="P23:P33" si="11">O23-N23</f>
        <v>4.4612412911597177E-2</v>
      </c>
      <c r="Q23" s="52">
        <v>86560.060000000012</v>
      </c>
      <c r="R23" s="53">
        <v>55312.369999999995</v>
      </c>
      <c r="S23" s="61">
        <v>81189.665986374021</v>
      </c>
      <c r="T23" s="53">
        <v>64482.17839410001</v>
      </c>
      <c r="U23" s="59">
        <f t="shared" si="6"/>
        <v>0.63900567998682056</v>
      </c>
      <c r="V23" s="59">
        <f t="shared" si="7"/>
        <v>0.79421657437194026</v>
      </c>
      <c r="W23" s="62">
        <f t="shared" si="8"/>
        <v>0.1552108943851197</v>
      </c>
    </row>
    <row r="24" spans="1:24" ht="44.4" customHeight="1" x14ac:dyDescent="0.4">
      <c r="A24" s="21">
        <v>15</v>
      </c>
      <c r="B24" s="180" t="s">
        <v>38</v>
      </c>
      <c r="C24" s="52">
        <v>713700.27548820013</v>
      </c>
      <c r="D24" s="53">
        <v>499031.63853310014</v>
      </c>
      <c r="E24" s="104">
        <v>913680.80255910009</v>
      </c>
      <c r="F24" s="105">
        <v>593465.42170180008</v>
      </c>
      <c r="G24" s="55">
        <f t="shared" ref="G24:G33" si="12">D24/C24</f>
        <v>0.69921738252341592</v>
      </c>
      <c r="H24" s="55">
        <f t="shared" ref="H24:H33" si="13">F24/E24</f>
        <v>0.64953255014177957</v>
      </c>
      <c r="I24" s="56">
        <f t="shared" ref="I24:I33" si="14">H24-G24</f>
        <v>-4.9684832381636346E-2</v>
      </c>
      <c r="J24" s="106">
        <v>1390392.6080622999</v>
      </c>
      <c r="K24" s="107">
        <v>1316088.663606402</v>
      </c>
      <c r="L24" s="108">
        <v>1720365.3245816997</v>
      </c>
      <c r="M24" s="108">
        <v>1575757.3088424006</v>
      </c>
      <c r="N24" s="59">
        <f t="shared" si="9"/>
        <v>0.94655901935536724</v>
      </c>
      <c r="O24" s="59">
        <f t="shared" si="10"/>
        <v>0.91594342569392351</v>
      </c>
      <c r="P24" s="56">
        <f t="shared" si="11"/>
        <v>-3.061559366144373E-2</v>
      </c>
      <c r="Q24" s="52">
        <v>2393780.6290824995</v>
      </c>
      <c r="R24" s="53">
        <v>2267101.3760686773</v>
      </c>
      <c r="S24" s="61">
        <v>2757604.0586715997</v>
      </c>
      <c r="T24" s="53">
        <v>2839588.8060507993</v>
      </c>
      <c r="U24" s="59">
        <f t="shared" si="6"/>
        <v>0.94707984036850679</v>
      </c>
      <c r="V24" s="59">
        <f t="shared" si="7"/>
        <v>1.0297304274416732</v>
      </c>
      <c r="W24" s="62">
        <f t="shared" si="8"/>
        <v>8.2650587073166415E-2</v>
      </c>
    </row>
    <row r="25" spans="1:24" ht="44.4" customHeight="1" x14ac:dyDescent="0.4">
      <c r="A25" s="21">
        <v>16</v>
      </c>
      <c r="B25" s="180" t="s">
        <v>39</v>
      </c>
      <c r="C25" s="52">
        <v>83630.988855830015</v>
      </c>
      <c r="D25" s="53">
        <v>78320.77800572</v>
      </c>
      <c r="E25" s="104">
        <v>95343.229019135004</v>
      </c>
      <c r="F25" s="105">
        <v>92351.35242492531</v>
      </c>
      <c r="G25" s="55">
        <f t="shared" si="12"/>
        <v>0.93650426806187603</v>
      </c>
      <c r="H25" s="55">
        <f t="shared" si="13"/>
        <v>0.96861993636056487</v>
      </c>
      <c r="I25" s="56">
        <f t="shared" si="14"/>
        <v>3.2115668298688838E-2</v>
      </c>
      <c r="J25" s="106">
        <v>301071.55988098797</v>
      </c>
      <c r="K25" s="107">
        <v>281954.80082059192</v>
      </c>
      <c r="L25" s="108">
        <v>343235.62446888606</v>
      </c>
      <c r="M25" s="108">
        <v>332464.86872973118</v>
      </c>
      <c r="N25" s="59">
        <f t="shared" si="9"/>
        <v>0.93650426806187603</v>
      </c>
      <c r="O25" s="59">
        <f t="shared" si="10"/>
        <v>0.96861993636056498</v>
      </c>
      <c r="P25" s="56">
        <f t="shared" si="11"/>
        <v>3.2115668298688949E-2</v>
      </c>
      <c r="Q25" s="52">
        <v>1287917.2283797821</v>
      </c>
      <c r="R25" s="53">
        <v>1206139.9812880883</v>
      </c>
      <c r="S25" s="61">
        <v>1468285.7268946792</v>
      </c>
      <c r="T25" s="53">
        <v>1422210.8273438499</v>
      </c>
      <c r="U25" s="59">
        <f t="shared" si="6"/>
        <v>0.93650426806187637</v>
      </c>
      <c r="V25" s="59">
        <f t="shared" si="7"/>
        <v>0.96861993636056487</v>
      </c>
      <c r="W25" s="62">
        <f t="shared" si="8"/>
        <v>3.2115668298688504E-2</v>
      </c>
    </row>
    <row r="26" spans="1:24" ht="44.4" customHeight="1" x14ac:dyDescent="0.4">
      <c r="A26" s="21">
        <v>17</v>
      </c>
      <c r="B26" s="180" t="s">
        <v>27</v>
      </c>
      <c r="C26" s="52">
        <v>48019.539911699998</v>
      </c>
      <c r="D26" s="53">
        <v>59579.941823800007</v>
      </c>
      <c r="E26" s="104">
        <v>50328.128958100002</v>
      </c>
      <c r="F26" s="105">
        <v>54274</v>
      </c>
      <c r="G26" s="55">
        <f t="shared" si="12"/>
        <v>1.2407437041953688</v>
      </c>
      <c r="H26" s="55">
        <f t="shared" si="13"/>
        <v>1.0784028956289053</v>
      </c>
      <c r="I26" s="56">
        <f t="shared" si="14"/>
        <v>-0.16234080856646349</v>
      </c>
      <c r="J26" s="106">
        <v>119585.08561309999</v>
      </c>
      <c r="K26" s="107">
        <v>122663.73887789994</v>
      </c>
      <c r="L26" s="108">
        <v>114600.89785800003</v>
      </c>
      <c r="M26" s="108">
        <v>115966</v>
      </c>
      <c r="N26" s="59">
        <f t="shared" si="9"/>
        <v>1.0257444584248614</v>
      </c>
      <c r="O26" s="59">
        <f t="shared" si="10"/>
        <v>1.0119117927303802</v>
      </c>
      <c r="P26" s="56">
        <f t="shared" si="11"/>
        <v>-1.3832665694481161E-2</v>
      </c>
      <c r="Q26" s="52">
        <v>207834.2931329</v>
      </c>
      <c r="R26" s="53">
        <v>290411.54771386198</v>
      </c>
      <c r="S26" s="61">
        <v>196248.72249790002</v>
      </c>
      <c r="T26" s="53">
        <v>277954</v>
      </c>
      <c r="U26" s="59">
        <f t="shared" si="6"/>
        <v>1.3973225656660897</v>
      </c>
      <c r="V26" s="59">
        <f t="shared" si="7"/>
        <v>1.4163353343763767</v>
      </c>
      <c r="W26" s="62">
        <f t="shared" si="8"/>
        <v>1.9012768710287009E-2</v>
      </c>
    </row>
    <row r="27" spans="1:24" ht="44.4" customHeight="1" x14ac:dyDescent="0.4">
      <c r="A27" s="21">
        <v>18</v>
      </c>
      <c r="B27" s="180" t="s">
        <v>28</v>
      </c>
      <c r="C27" s="52">
        <v>22267.334500000001</v>
      </c>
      <c r="D27" s="53">
        <v>10384.00312669999</v>
      </c>
      <c r="E27" s="104">
        <v>27100.710800000001</v>
      </c>
      <c r="F27" s="105">
        <v>11080.698092899995</v>
      </c>
      <c r="G27" s="55">
        <f t="shared" si="12"/>
        <v>0.46633345929662079</v>
      </c>
      <c r="H27" s="55">
        <f t="shared" si="13"/>
        <v>0.40887112425479238</v>
      </c>
      <c r="I27" s="56">
        <f t="shared" si="14"/>
        <v>-5.7462335041828405E-2</v>
      </c>
      <c r="J27" s="106">
        <v>141879.64180000001</v>
      </c>
      <c r="K27" s="107">
        <v>27789.56801155</v>
      </c>
      <c r="L27" s="108">
        <v>177547.94620000001</v>
      </c>
      <c r="M27" s="108">
        <v>38928.234615270005</v>
      </c>
      <c r="N27" s="59">
        <f t="shared" si="9"/>
        <v>0.19586719883831843</v>
      </c>
      <c r="O27" s="59">
        <f t="shared" si="10"/>
        <v>0.21925477285678679</v>
      </c>
      <c r="P27" s="56">
        <f t="shared" si="11"/>
        <v>2.338757401846836E-2</v>
      </c>
      <c r="Q27" s="52">
        <v>303339.25349999999</v>
      </c>
      <c r="R27" s="53">
        <v>204954.26828320941</v>
      </c>
      <c r="S27" s="61">
        <v>376830.24239999999</v>
      </c>
      <c r="T27" s="53">
        <v>277636.48308217549</v>
      </c>
      <c r="U27" s="59">
        <f t="shared" si="6"/>
        <v>0.67566022503978185</v>
      </c>
      <c r="V27" s="59">
        <f t="shared" si="7"/>
        <v>0.73676805055223848</v>
      </c>
      <c r="W27" s="62">
        <f t="shared" si="8"/>
        <v>6.1107825512456637E-2</v>
      </c>
    </row>
    <row r="28" spans="1:24" ht="44.4" customHeight="1" x14ac:dyDescent="0.4">
      <c r="A28" s="21">
        <v>19</v>
      </c>
      <c r="B28" s="180" t="s">
        <v>29</v>
      </c>
      <c r="C28" s="52">
        <v>0</v>
      </c>
      <c r="D28" s="53">
        <v>0</v>
      </c>
      <c r="E28" s="104">
        <v>0</v>
      </c>
      <c r="F28" s="105">
        <v>0</v>
      </c>
      <c r="G28" s="55">
        <v>0</v>
      </c>
      <c r="H28" s="55">
        <v>0</v>
      </c>
      <c r="I28" s="56">
        <f t="shared" si="14"/>
        <v>0</v>
      </c>
      <c r="J28" s="106">
        <v>28581</v>
      </c>
      <c r="K28" s="107">
        <v>35205</v>
      </c>
      <c r="L28" s="108">
        <v>30850.879999999997</v>
      </c>
      <c r="M28" s="108">
        <v>13430.66</v>
      </c>
      <c r="N28" s="59">
        <f t="shared" si="9"/>
        <v>1.2317623596095308</v>
      </c>
      <c r="O28" s="59">
        <f t="shared" si="10"/>
        <v>0.43534122851600993</v>
      </c>
      <c r="P28" s="56">
        <f t="shared" si="11"/>
        <v>-0.79642113109352097</v>
      </c>
      <c r="Q28" s="52">
        <v>63348</v>
      </c>
      <c r="R28" s="53">
        <v>65365</v>
      </c>
      <c r="S28" s="61">
        <v>74018.559999999998</v>
      </c>
      <c r="T28" s="53">
        <v>104107.83</v>
      </c>
      <c r="U28" s="59">
        <f t="shared" si="6"/>
        <v>1.0318399949485382</v>
      </c>
      <c r="V28" s="59">
        <f t="shared" si="7"/>
        <v>1.4065097997042904</v>
      </c>
      <c r="W28" s="62">
        <f t="shared" si="8"/>
        <v>0.37466980475575218</v>
      </c>
    </row>
    <row r="29" spans="1:24" ht="44.4" customHeight="1" x14ac:dyDescent="0.4">
      <c r="A29" s="21">
        <v>20</v>
      </c>
      <c r="B29" s="180" t="s">
        <v>30</v>
      </c>
      <c r="C29" s="52">
        <v>44593.704197323998</v>
      </c>
      <c r="D29" s="53">
        <v>62960.609561948717</v>
      </c>
      <c r="E29" s="104">
        <v>56696.406732734991</v>
      </c>
      <c r="F29" s="105">
        <v>76903.257289858971</v>
      </c>
      <c r="G29" s="55">
        <f t="shared" si="12"/>
        <v>1.4118721621185013</v>
      </c>
      <c r="H29" s="55">
        <f t="shared" si="13"/>
        <v>1.3564044305731475</v>
      </c>
      <c r="I29" s="56">
        <f t="shared" si="14"/>
        <v>-5.5467731545353782E-2</v>
      </c>
      <c r="J29" s="106">
        <v>132306.34989788299</v>
      </c>
      <c r="K29" s="107">
        <v>61042.887357499996</v>
      </c>
      <c r="L29" s="108">
        <v>189867.40511103004</v>
      </c>
      <c r="M29" s="108">
        <v>64525.830556564004</v>
      </c>
      <c r="N29" s="59">
        <f t="shared" si="9"/>
        <v>0.46137534143005432</v>
      </c>
      <c r="O29" s="59">
        <f t="shared" si="10"/>
        <v>0.33984680266120876</v>
      </c>
      <c r="P29" s="56">
        <f t="shared" si="11"/>
        <v>-0.12152853876884556</v>
      </c>
      <c r="Q29" s="52">
        <v>363981.618835053</v>
      </c>
      <c r="R29" s="53">
        <v>200936.11143271654</v>
      </c>
      <c r="S29" s="61">
        <v>511296.57601169194</v>
      </c>
      <c r="T29" s="53">
        <v>248128.98881614901</v>
      </c>
      <c r="U29" s="59">
        <f t="shared" si="6"/>
        <v>0.55205016142250729</v>
      </c>
      <c r="V29" s="59">
        <f t="shared" si="7"/>
        <v>0.48529366410322877</v>
      </c>
      <c r="W29" s="62">
        <f t="shared" si="8"/>
        <v>-6.6756497319278518E-2</v>
      </c>
    </row>
    <row r="30" spans="1:24" s="4" customFormat="1" ht="44.4" customHeight="1" x14ac:dyDescent="0.4">
      <c r="A30" s="21">
        <v>21</v>
      </c>
      <c r="B30" s="180" t="s">
        <v>31</v>
      </c>
      <c r="C30" s="52">
        <v>342178.43534942664</v>
      </c>
      <c r="D30" s="53">
        <v>112146.21037600002</v>
      </c>
      <c r="E30" s="104">
        <v>413201.26152</v>
      </c>
      <c r="F30" s="105">
        <v>126606.29771309999</v>
      </c>
      <c r="G30" s="55">
        <f t="shared" si="12"/>
        <v>0.32774189951940796</v>
      </c>
      <c r="H30" s="55">
        <f t="shared" si="13"/>
        <v>0.30640346364715038</v>
      </c>
      <c r="I30" s="56">
        <f t="shared" si="14"/>
        <v>-2.1338435872257588E-2</v>
      </c>
      <c r="J30" s="106">
        <v>622930.41304566828</v>
      </c>
      <c r="K30" s="107">
        <v>256223.97023179999</v>
      </c>
      <c r="L30" s="108">
        <v>729692.83946000005</v>
      </c>
      <c r="M30" s="108">
        <v>318261.30987230001</v>
      </c>
      <c r="N30" s="59">
        <f t="shared" si="9"/>
        <v>0.41132037361774421</v>
      </c>
      <c r="O30" s="59">
        <f t="shared" si="10"/>
        <v>0.43615791832057071</v>
      </c>
      <c r="P30" s="56">
        <f t="shared" si="11"/>
        <v>2.4837544702826508E-2</v>
      </c>
      <c r="Q30" s="52">
        <v>784501.521488484</v>
      </c>
      <c r="R30" s="53">
        <v>850384.47567239997</v>
      </c>
      <c r="S30" s="61">
        <v>918123.4485099999</v>
      </c>
      <c r="T30" s="53">
        <v>851948.38585860003</v>
      </c>
      <c r="U30" s="59">
        <f t="shared" si="6"/>
        <v>1.0839806582642595</v>
      </c>
      <c r="V30" s="59">
        <f t="shared" si="7"/>
        <v>0.92792356762176831</v>
      </c>
      <c r="W30" s="62">
        <f t="shared" si="8"/>
        <v>-0.15605709064249118</v>
      </c>
      <c r="X30" s="13"/>
    </row>
    <row r="31" spans="1:24" ht="44.4" customHeight="1" x14ac:dyDescent="0.4">
      <c r="A31" s="21">
        <v>22</v>
      </c>
      <c r="B31" s="180" t="s">
        <v>32</v>
      </c>
      <c r="C31" s="52">
        <v>0</v>
      </c>
      <c r="D31" s="53">
        <v>0</v>
      </c>
      <c r="E31" s="107">
        <v>0</v>
      </c>
      <c r="F31" s="107">
        <v>0</v>
      </c>
      <c r="G31" s="109">
        <v>0</v>
      </c>
      <c r="H31" s="109">
        <v>0</v>
      </c>
      <c r="I31" s="56">
        <v>0</v>
      </c>
      <c r="J31" s="106">
        <v>11185.33</v>
      </c>
      <c r="K31" s="107">
        <v>1846.66</v>
      </c>
      <c r="L31" s="108">
        <v>39064</v>
      </c>
      <c r="M31" s="108">
        <v>2843</v>
      </c>
      <c r="N31" s="110">
        <f t="shared" si="9"/>
        <v>0.1650966042128395</v>
      </c>
      <c r="O31" s="110">
        <f t="shared" si="10"/>
        <v>7.2778005324595538E-2</v>
      </c>
      <c r="P31" s="56">
        <f t="shared" si="11"/>
        <v>-9.2318598888243966E-2</v>
      </c>
      <c r="Q31" s="52">
        <v>56894.920000000006</v>
      </c>
      <c r="R31" s="53">
        <v>24066.97</v>
      </c>
      <c r="S31" s="53">
        <v>90688</v>
      </c>
      <c r="T31" s="53">
        <v>21856.3</v>
      </c>
      <c r="U31" s="110">
        <f t="shared" si="6"/>
        <v>0.42300736164142594</v>
      </c>
      <c r="V31" s="110">
        <f t="shared" si="7"/>
        <v>0.24100542519407198</v>
      </c>
      <c r="W31" s="62">
        <f t="shared" si="8"/>
        <v>-0.18200193644735396</v>
      </c>
    </row>
    <row r="32" spans="1:24" ht="44.4" customHeight="1" thickBot="1" x14ac:dyDescent="0.45">
      <c r="A32" s="25">
        <v>23</v>
      </c>
      <c r="B32" s="183" t="s">
        <v>56</v>
      </c>
      <c r="C32" s="111"/>
      <c r="D32" s="112"/>
      <c r="E32" s="113">
        <v>0</v>
      </c>
      <c r="F32" s="114">
        <v>0</v>
      </c>
      <c r="G32" s="115">
        <v>0</v>
      </c>
      <c r="H32" s="115">
        <v>0</v>
      </c>
      <c r="I32" s="116">
        <v>0</v>
      </c>
      <c r="J32" s="117"/>
      <c r="K32" s="118"/>
      <c r="L32" s="119">
        <v>40492.876014099995</v>
      </c>
      <c r="M32" s="119">
        <v>165849.70009439994</v>
      </c>
      <c r="N32" s="120"/>
      <c r="O32" s="120">
        <f t="shared" si="10"/>
        <v>4.0957747737317929</v>
      </c>
      <c r="P32" s="121">
        <v>0</v>
      </c>
      <c r="Q32" s="111"/>
      <c r="R32" s="122"/>
      <c r="S32" s="122">
        <v>76547.031321900009</v>
      </c>
      <c r="T32" s="122">
        <v>35490.988229300012</v>
      </c>
      <c r="U32" s="110"/>
      <c r="V32" s="120">
        <f t="shared" si="7"/>
        <v>0.46364944030358607</v>
      </c>
      <c r="W32" s="72">
        <f t="shared" si="8"/>
        <v>0.46364944030358607</v>
      </c>
    </row>
    <row r="33" spans="1:24" s="3" customFormat="1" ht="44.4" customHeight="1" thickBot="1" x14ac:dyDescent="0.5">
      <c r="A33" s="23"/>
      <c r="B33" s="182" t="s">
        <v>1</v>
      </c>
      <c r="C33" s="123">
        <v>1331083.3927194993</v>
      </c>
      <c r="D33" s="124">
        <v>845496.25959848496</v>
      </c>
      <c r="E33" s="73">
        <f>SUM(E22:E32)</f>
        <v>1587948.0021573701</v>
      </c>
      <c r="F33" s="73">
        <f>SUM(F22:F32)</f>
        <v>983152.78856498434</v>
      </c>
      <c r="G33" s="125">
        <f t="shared" si="12"/>
        <v>0.63519405637769633</v>
      </c>
      <c r="H33" s="125">
        <f t="shared" si="13"/>
        <v>0.61913411977551081</v>
      </c>
      <c r="I33" s="76">
        <f t="shared" si="14"/>
        <v>-1.6059936602185521E-2</v>
      </c>
      <c r="J33" s="126">
        <f t="shared" ref="J33" si="15">SUM(J22:J31)</f>
        <v>2911502.4405219406</v>
      </c>
      <c r="K33" s="127">
        <f t="shared" ref="K33" si="16">SUM(K22:K31)</f>
        <v>2152033.6240887525</v>
      </c>
      <c r="L33" s="128">
        <f>SUM(L22:L32)</f>
        <v>3564563.2187324157</v>
      </c>
      <c r="M33" s="128">
        <f>SUM(M22:M32)</f>
        <v>2707047.3903385657</v>
      </c>
      <c r="N33" s="79">
        <f t="shared" si="9"/>
        <v>0.73914883056150238</v>
      </c>
      <c r="O33" s="79">
        <f t="shared" si="10"/>
        <v>0.75943312664860274</v>
      </c>
      <c r="P33" s="80">
        <f t="shared" si="11"/>
        <v>2.0284296087100362E-2</v>
      </c>
      <c r="Q33" s="129">
        <f t="shared" ref="Q33" si="17">SUM(Q22:Q31)</f>
        <v>5833154.6249543093</v>
      </c>
      <c r="R33" s="130">
        <f t="shared" ref="R33" si="18">SUM(R22:R31)</f>
        <v>5309598.4379076278</v>
      </c>
      <c r="S33" s="130">
        <f>SUM(S22:S32)</f>
        <v>6853344.7147026015</v>
      </c>
      <c r="T33" s="130">
        <f>SUM(T22:T32)</f>
        <v>6237069.5334347729</v>
      </c>
      <c r="U33" s="79">
        <f t="shared" si="6"/>
        <v>0.91024476107543906</v>
      </c>
      <c r="V33" s="79">
        <f t="shared" si="7"/>
        <v>0.91007672794486427</v>
      </c>
      <c r="W33" s="83">
        <f t="shared" si="8"/>
        <v>-1.6803313057478508E-4</v>
      </c>
      <c r="X33" s="15"/>
    </row>
    <row r="34" spans="1:24" ht="44.4" customHeight="1" x14ac:dyDescent="0.45">
      <c r="A34" s="24" t="s">
        <v>41</v>
      </c>
      <c r="B34" s="179" t="s">
        <v>40</v>
      </c>
      <c r="C34" s="84"/>
      <c r="D34" s="85"/>
      <c r="E34" s="85"/>
      <c r="F34" s="86"/>
      <c r="G34" s="87"/>
      <c r="H34" s="87"/>
      <c r="I34" s="88"/>
      <c r="J34" s="89"/>
      <c r="K34" s="90"/>
      <c r="L34" s="91"/>
      <c r="M34" s="91"/>
      <c r="N34" s="92"/>
      <c r="O34" s="93"/>
      <c r="P34" s="88"/>
      <c r="Q34" s="131"/>
      <c r="R34" s="132"/>
      <c r="S34" s="96"/>
      <c r="T34" s="97"/>
      <c r="U34" s="92"/>
      <c r="V34" s="93"/>
      <c r="W34" s="98">
        <f t="shared" si="8"/>
        <v>0</v>
      </c>
    </row>
    <row r="35" spans="1:24" ht="44.4" customHeight="1" x14ac:dyDescent="0.4">
      <c r="A35" s="21">
        <v>24</v>
      </c>
      <c r="B35" s="180" t="s">
        <v>35</v>
      </c>
      <c r="C35" s="52">
        <v>81.646575199999987</v>
      </c>
      <c r="D35" s="53">
        <v>0</v>
      </c>
      <c r="E35" s="53">
        <v>119.12030970000002</v>
      </c>
      <c r="F35" s="133">
        <v>0</v>
      </c>
      <c r="G35" s="55">
        <v>0</v>
      </c>
      <c r="H35" s="55">
        <v>0</v>
      </c>
      <c r="I35" s="56">
        <f>H35-G35</f>
        <v>0</v>
      </c>
      <c r="J35" s="106">
        <v>27846.004529500024</v>
      </c>
      <c r="K35" s="107">
        <v>25081.225222552323</v>
      </c>
      <c r="L35" s="53">
        <v>51787.116053000005</v>
      </c>
      <c r="M35" s="108">
        <v>141615</v>
      </c>
      <c r="N35" s="59">
        <f>K35/J35</f>
        <v>0.90071181292746338</v>
      </c>
      <c r="O35" s="59">
        <f>M35/L35</f>
        <v>2.7345604620088957</v>
      </c>
      <c r="P35" s="56">
        <f>O35-N35</f>
        <v>1.8338486490814323</v>
      </c>
      <c r="Q35" s="52">
        <v>203781.52093469998</v>
      </c>
      <c r="R35" s="53">
        <v>114187.12026359177</v>
      </c>
      <c r="S35" s="61">
        <v>266157.30189240008</v>
      </c>
      <c r="T35" s="53">
        <v>58305.266919423972</v>
      </c>
      <c r="U35" s="59">
        <f t="shared" si="6"/>
        <v>0.56034089715221058</v>
      </c>
      <c r="V35" s="59">
        <f t="shared" si="7"/>
        <v>0.21906318746421299</v>
      </c>
      <c r="W35" s="62">
        <f t="shared" si="8"/>
        <v>-0.34127770968799759</v>
      </c>
    </row>
    <row r="36" spans="1:24" ht="44.4" customHeight="1" x14ac:dyDescent="0.4">
      <c r="A36" s="21">
        <v>25</v>
      </c>
      <c r="B36" s="180" t="s">
        <v>13</v>
      </c>
      <c r="C36" s="52">
        <v>202250.92619909998</v>
      </c>
      <c r="D36" s="53">
        <v>81727.291525999943</v>
      </c>
      <c r="E36" s="53">
        <v>232255.88000000003</v>
      </c>
      <c r="F36" s="54">
        <v>97332.424687999941</v>
      </c>
      <c r="G36" s="55">
        <f>D36/C36</f>
        <v>0.4040885896638412</v>
      </c>
      <c r="H36" s="55">
        <f>F36/E36</f>
        <v>0.41907410347587293</v>
      </c>
      <c r="I36" s="56">
        <f t="shared" ref="I36:I38" si="19">H36-G36</f>
        <v>1.4985513812031726E-2</v>
      </c>
      <c r="J36" s="106">
        <v>217032.89941900005</v>
      </c>
      <c r="K36" s="107">
        <v>129760.19612189983</v>
      </c>
      <c r="L36" s="53">
        <v>242766.58100000003</v>
      </c>
      <c r="M36" s="108">
        <v>147599.79307749998</v>
      </c>
      <c r="N36" s="59">
        <f t="shared" ref="N36:N39" si="20">K36/J36</f>
        <v>0.59788260890063027</v>
      </c>
      <c r="O36" s="59">
        <f t="shared" ref="O36:O39" si="21">M36/L36</f>
        <v>0.60799057460672468</v>
      </c>
      <c r="P36" s="56">
        <f t="shared" ref="P36:P39" si="22">O36-N36</f>
        <v>1.0107965706094402E-2</v>
      </c>
      <c r="Q36" s="52">
        <v>93961.775322000001</v>
      </c>
      <c r="R36" s="53">
        <v>120572.49503910015</v>
      </c>
      <c r="S36" s="61">
        <v>106837.58199999998</v>
      </c>
      <c r="T36" s="53">
        <v>141517.13329340008</v>
      </c>
      <c r="U36" s="59">
        <f t="shared" si="6"/>
        <v>1.2832079281804456</v>
      </c>
      <c r="V36" s="59">
        <f t="shared" si="7"/>
        <v>1.32460067556939</v>
      </c>
      <c r="W36" s="62">
        <f t="shared" si="8"/>
        <v>4.1392747388944384E-2</v>
      </c>
    </row>
    <row r="37" spans="1:24" ht="44.4" customHeight="1" x14ac:dyDescent="0.4">
      <c r="A37" s="21">
        <v>26</v>
      </c>
      <c r="B37" s="180" t="s">
        <v>36</v>
      </c>
      <c r="C37" s="52">
        <v>0</v>
      </c>
      <c r="D37" s="53">
        <v>0</v>
      </c>
      <c r="E37" s="134">
        <v>0</v>
      </c>
      <c r="F37" s="133">
        <v>0</v>
      </c>
      <c r="G37" s="55">
        <v>0</v>
      </c>
      <c r="H37" s="55">
        <v>0</v>
      </c>
      <c r="I37" s="56">
        <f t="shared" si="19"/>
        <v>0</v>
      </c>
      <c r="J37" s="106">
        <v>12156.4136545</v>
      </c>
      <c r="K37" s="107">
        <v>17645.433717</v>
      </c>
      <c r="L37" s="53">
        <v>70529.971917699993</v>
      </c>
      <c r="M37" s="108">
        <v>15662.8326144</v>
      </c>
      <c r="N37" s="59">
        <f t="shared" si="20"/>
        <v>1.4515328466523596</v>
      </c>
      <c r="O37" s="59">
        <f t="shared" si="21"/>
        <v>0.22207342762984006</v>
      </c>
      <c r="P37" s="56">
        <f t="shared" si="22"/>
        <v>-1.2294594190225197</v>
      </c>
      <c r="Q37" s="52">
        <v>59220.696985699993</v>
      </c>
      <c r="R37" s="53">
        <v>19885.593327800001</v>
      </c>
      <c r="S37" s="61">
        <v>106143.27658380001</v>
      </c>
      <c r="T37" s="53">
        <v>21392</v>
      </c>
      <c r="U37" s="59">
        <f t="shared" si="6"/>
        <v>0.33578789747445509</v>
      </c>
      <c r="V37" s="59">
        <f t="shared" si="7"/>
        <v>0.20153890748898295</v>
      </c>
      <c r="W37" s="62">
        <f t="shared" si="8"/>
        <v>-0.13424898998547213</v>
      </c>
    </row>
    <row r="38" spans="1:24" ht="44.4" customHeight="1" thickBot="1" x14ac:dyDescent="0.45">
      <c r="A38" s="22">
        <v>27</v>
      </c>
      <c r="B38" s="181" t="s">
        <v>37</v>
      </c>
      <c r="C38" s="63">
        <v>0</v>
      </c>
      <c r="D38" s="64">
        <v>0</v>
      </c>
      <c r="E38" s="135">
        <v>0</v>
      </c>
      <c r="F38" s="136">
        <v>0</v>
      </c>
      <c r="G38" s="66">
        <v>0</v>
      </c>
      <c r="H38" s="66">
        <v>0</v>
      </c>
      <c r="I38" s="67">
        <f t="shared" si="19"/>
        <v>0</v>
      </c>
      <c r="J38" s="101">
        <v>584.10546949999991</v>
      </c>
      <c r="K38" s="102">
        <v>4136.9587563999994</v>
      </c>
      <c r="L38" s="64">
        <v>5498.9913631999998</v>
      </c>
      <c r="M38" s="103">
        <v>3814.8988607999986</v>
      </c>
      <c r="N38" s="70">
        <f t="shared" si="20"/>
        <v>7.08255438857862</v>
      </c>
      <c r="O38" s="70">
        <f t="shared" si="21"/>
        <v>0.69374519958875047</v>
      </c>
      <c r="P38" s="67">
        <f t="shared" si="22"/>
        <v>-6.3888091889898693</v>
      </c>
      <c r="Q38" s="63">
        <v>47890.433259867998</v>
      </c>
      <c r="R38" s="64">
        <v>22722.697320999992</v>
      </c>
      <c r="S38" s="71">
        <v>92610.610270000005</v>
      </c>
      <c r="T38" s="64">
        <v>27639</v>
      </c>
      <c r="U38" s="70">
        <f t="shared" si="6"/>
        <v>0.47447257780483532</v>
      </c>
      <c r="V38" s="70">
        <f t="shared" si="7"/>
        <v>0.29844312567880027</v>
      </c>
      <c r="W38" s="72">
        <f t="shared" si="8"/>
        <v>-0.17602945212603505</v>
      </c>
    </row>
    <row r="39" spans="1:24" s="2" customFormat="1" ht="44.4" customHeight="1" thickBot="1" x14ac:dyDescent="0.5">
      <c r="A39" s="23"/>
      <c r="B39" s="182" t="s">
        <v>1</v>
      </c>
      <c r="C39" s="73">
        <v>202332.57277429997</v>
      </c>
      <c r="D39" s="137">
        <v>81727.291525999943</v>
      </c>
      <c r="E39" s="73">
        <v>232375</v>
      </c>
      <c r="F39" s="73">
        <f>F38+F37+F36+F35</f>
        <v>97332.424687999941</v>
      </c>
      <c r="G39" s="125">
        <f t="shared" ref="G39" si="23">D39/C39</f>
        <v>0.4039255291690772</v>
      </c>
      <c r="H39" s="125">
        <f t="shared" ref="H39" si="24">F39/E39</f>
        <v>0.41885927783969851</v>
      </c>
      <c r="I39" s="76">
        <f t="shared" ref="I39" si="25">H39-G39</f>
        <v>1.4933748670621305E-2</v>
      </c>
      <c r="J39" s="138">
        <v>257619.4230725001</v>
      </c>
      <c r="K39" s="139">
        <v>176623.81381785218</v>
      </c>
      <c r="L39" s="139">
        <f>L35+L36+L37+L38</f>
        <v>370582.66033390001</v>
      </c>
      <c r="M39" s="139">
        <f>M35+M36+M37+M38</f>
        <v>308692.52455269999</v>
      </c>
      <c r="N39" s="79">
        <f t="shared" si="20"/>
        <v>0.68559975684809338</v>
      </c>
      <c r="O39" s="79">
        <f t="shared" si="21"/>
        <v>0.83299235931482551</v>
      </c>
      <c r="P39" s="80">
        <f t="shared" si="22"/>
        <v>0.14739260246673214</v>
      </c>
      <c r="Q39" s="129">
        <v>404854.42650226795</v>
      </c>
      <c r="R39" s="140">
        <v>277367.90595149191</v>
      </c>
      <c r="S39" s="130">
        <f>SUM(S35:S38)</f>
        <v>571748.77074620011</v>
      </c>
      <c r="T39" s="130">
        <f>SUM(T35:T38)</f>
        <v>248853.40021282405</v>
      </c>
      <c r="U39" s="79">
        <f t="shared" si="6"/>
        <v>0.68510528178685515</v>
      </c>
      <c r="V39" s="79">
        <f t="shared" si="7"/>
        <v>0.43524955880192062</v>
      </c>
      <c r="W39" s="83">
        <f t="shared" si="8"/>
        <v>-0.24985572298493453</v>
      </c>
      <c r="X39" s="15"/>
    </row>
    <row r="40" spans="1:24" ht="44.4" customHeight="1" x14ac:dyDescent="0.45">
      <c r="A40" s="24" t="s">
        <v>42</v>
      </c>
      <c r="B40" s="179" t="s">
        <v>7</v>
      </c>
      <c r="C40" s="141"/>
      <c r="D40" s="142"/>
      <c r="E40" s="142"/>
      <c r="F40" s="143"/>
      <c r="G40" s="87"/>
      <c r="H40" s="87"/>
      <c r="I40" s="88"/>
      <c r="J40" s="144"/>
      <c r="K40" s="145"/>
      <c r="L40" s="145"/>
      <c r="M40" s="145"/>
      <c r="N40" s="92"/>
      <c r="O40" s="93"/>
      <c r="P40" s="88"/>
      <c r="Q40" s="131"/>
      <c r="R40" s="132"/>
      <c r="S40" s="96"/>
      <c r="T40" s="97"/>
      <c r="U40" s="92"/>
      <c r="V40" s="93"/>
      <c r="W40" s="98">
        <f t="shared" si="8"/>
        <v>0</v>
      </c>
    </row>
    <row r="41" spans="1:24" ht="44.4" customHeight="1" x14ac:dyDescent="0.45">
      <c r="A41" s="22">
        <v>28</v>
      </c>
      <c r="B41" s="181" t="s">
        <v>33</v>
      </c>
      <c r="C41" s="146">
        <v>770970</v>
      </c>
      <c r="D41" s="147">
        <v>524712</v>
      </c>
      <c r="E41" s="148">
        <v>870536</v>
      </c>
      <c r="F41" s="147">
        <v>603385</v>
      </c>
      <c r="G41" s="66">
        <f>D41/C41</f>
        <v>0.68058679326043814</v>
      </c>
      <c r="H41" s="66">
        <f>F41/E41</f>
        <v>0.69311895200198503</v>
      </c>
      <c r="I41" s="67">
        <f>H41-G41</f>
        <v>1.2532158741546895E-2</v>
      </c>
      <c r="J41" s="63">
        <v>189572</v>
      </c>
      <c r="K41" s="64">
        <v>127047</v>
      </c>
      <c r="L41" s="64">
        <v>201495</v>
      </c>
      <c r="M41" s="64">
        <v>140956</v>
      </c>
      <c r="N41" s="70">
        <f>K41/J41</f>
        <v>0.67017808537125734</v>
      </c>
      <c r="O41" s="59">
        <f>M41/L41</f>
        <v>0.69955085734137323</v>
      </c>
      <c r="P41" s="67">
        <f>O41-N41</f>
        <v>2.9372771970115896E-2</v>
      </c>
      <c r="Q41" s="63">
        <v>115337</v>
      </c>
      <c r="R41" s="64">
        <v>49152</v>
      </c>
      <c r="S41" s="71">
        <v>148919</v>
      </c>
      <c r="T41" s="64">
        <v>60432</v>
      </c>
      <c r="U41" s="70">
        <f t="shared" si="6"/>
        <v>0.42615986196970618</v>
      </c>
      <c r="V41" s="59">
        <f t="shared" si="7"/>
        <v>0.40580449774709743</v>
      </c>
      <c r="W41" s="62">
        <f t="shared" si="8"/>
        <v>-2.0355364222608752E-2</v>
      </c>
    </row>
    <row r="42" spans="1:24" ht="44.4" customHeight="1" thickBot="1" x14ac:dyDescent="0.5">
      <c r="A42" s="25"/>
      <c r="B42" s="183"/>
      <c r="C42" s="149"/>
      <c r="D42" s="150"/>
      <c r="E42" s="151"/>
      <c r="F42" s="152"/>
      <c r="G42" s="115"/>
      <c r="H42" s="115"/>
      <c r="I42" s="116"/>
      <c r="J42" s="111"/>
      <c r="K42" s="112"/>
      <c r="L42" s="112"/>
      <c r="M42" s="112"/>
      <c r="N42" s="120"/>
      <c r="O42" s="120"/>
      <c r="P42" s="121"/>
      <c r="Q42" s="111"/>
      <c r="R42" s="122"/>
      <c r="S42" s="122"/>
      <c r="T42" s="122"/>
      <c r="U42" s="120"/>
      <c r="V42" s="120"/>
      <c r="W42" s="72"/>
    </row>
    <row r="43" spans="1:24" s="2" customFormat="1" ht="44.4" customHeight="1" thickBot="1" x14ac:dyDescent="0.5">
      <c r="A43" s="23"/>
      <c r="B43" s="182" t="s">
        <v>1</v>
      </c>
      <c r="C43" s="153">
        <f>SUM(C41:C41)</f>
        <v>770970</v>
      </c>
      <c r="D43" s="154">
        <f>SUM(D41:D41)</f>
        <v>524712</v>
      </c>
      <c r="E43" s="155">
        <f>E41</f>
        <v>870536</v>
      </c>
      <c r="F43" s="155">
        <f>F41</f>
        <v>603385</v>
      </c>
      <c r="G43" s="125">
        <f>D43/C43</f>
        <v>0.68058679326043814</v>
      </c>
      <c r="H43" s="125">
        <f>F43/E43</f>
        <v>0.69311895200198503</v>
      </c>
      <c r="I43" s="76">
        <f>H43-G43</f>
        <v>1.2532158741546895E-2</v>
      </c>
      <c r="J43" s="138">
        <f>SUM(J41)</f>
        <v>189572</v>
      </c>
      <c r="K43" s="139">
        <f>SUM(K41)</f>
        <v>127047</v>
      </c>
      <c r="L43" s="139">
        <f>L41</f>
        <v>201495</v>
      </c>
      <c r="M43" s="139">
        <f>M41</f>
        <v>140956</v>
      </c>
      <c r="N43" s="79">
        <f>K43/J43</f>
        <v>0.67017808537125734</v>
      </c>
      <c r="O43" s="79">
        <f>M43/L43</f>
        <v>0.69955085734137323</v>
      </c>
      <c r="P43" s="80">
        <f>O43-N43</f>
        <v>2.9372771970115896E-2</v>
      </c>
      <c r="Q43" s="138">
        <f>SUM(Q41)</f>
        <v>115337</v>
      </c>
      <c r="R43" s="138">
        <f>SUM(R41)</f>
        <v>49152</v>
      </c>
      <c r="S43" s="156">
        <f>S41</f>
        <v>148919</v>
      </c>
      <c r="T43" s="156">
        <f>T41</f>
        <v>60432</v>
      </c>
      <c r="U43" s="79">
        <f t="shared" si="6"/>
        <v>0.42615986196970618</v>
      </c>
      <c r="V43" s="79">
        <f t="shared" si="7"/>
        <v>0.40580449774709743</v>
      </c>
      <c r="W43" s="83">
        <f t="shared" si="8"/>
        <v>-2.0355364222608752E-2</v>
      </c>
      <c r="X43" s="15"/>
    </row>
    <row r="44" spans="1:24" ht="44.4" customHeight="1" x14ac:dyDescent="0.45">
      <c r="A44" s="24" t="s">
        <v>43</v>
      </c>
      <c r="B44" s="179" t="s">
        <v>8</v>
      </c>
      <c r="C44" s="84"/>
      <c r="D44" s="85"/>
      <c r="E44" s="85"/>
      <c r="F44" s="86"/>
      <c r="G44" s="87"/>
      <c r="H44" s="87"/>
      <c r="I44" s="88"/>
      <c r="J44" s="144"/>
      <c r="K44" s="145"/>
      <c r="L44" s="145"/>
      <c r="M44" s="145"/>
      <c r="N44" s="92"/>
      <c r="O44" s="157"/>
      <c r="P44" s="88"/>
      <c r="Q44" s="131"/>
      <c r="R44" s="132"/>
      <c r="S44" s="96"/>
      <c r="T44" s="97"/>
      <c r="U44" s="92"/>
      <c r="V44" s="157"/>
      <c r="W44" s="98">
        <f t="shared" si="8"/>
        <v>0</v>
      </c>
    </row>
    <row r="45" spans="1:24" ht="44.4" customHeight="1" thickBot="1" x14ac:dyDescent="0.5">
      <c r="A45" s="22">
        <v>29</v>
      </c>
      <c r="B45" s="181" t="s">
        <v>34</v>
      </c>
      <c r="C45" s="146">
        <v>973869</v>
      </c>
      <c r="D45" s="147">
        <v>702570</v>
      </c>
      <c r="E45" s="158">
        <v>1007236.7046224001</v>
      </c>
      <c r="F45" s="147">
        <v>674194.6721346</v>
      </c>
      <c r="G45" s="66">
        <f>D45/C45</f>
        <v>0.72142146428318388</v>
      </c>
      <c r="H45" s="66">
        <f>F45/E45</f>
        <v>0.66935077826353317</v>
      </c>
      <c r="I45" s="67">
        <f>H45-G45</f>
        <v>-5.2070686019650703E-2</v>
      </c>
      <c r="J45" s="63">
        <v>423702</v>
      </c>
      <c r="K45" s="64">
        <v>303687</v>
      </c>
      <c r="L45" s="64">
        <v>436124.20999999996</v>
      </c>
      <c r="M45" s="64">
        <v>280506.15400370001</v>
      </c>
      <c r="N45" s="70"/>
      <c r="O45" s="70">
        <f>M45/L45</f>
        <v>0.64317950614046404</v>
      </c>
      <c r="P45" s="67">
        <f>O45-N45</f>
        <v>0.64317950614046404</v>
      </c>
      <c r="Q45" s="63">
        <v>282007</v>
      </c>
      <c r="R45" s="63">
        <v>102943</v>
      </c>
      <c r="S45" s="71">
        <v>316988.18</v>
      </c>
      <c r="T45" s="63">
        <v>114329.85911019999</v>
      </c>
      <c r="U45" s="70">
        <f t="shared" si="6"/>
        <v>0.36503703808770704</v>
      </c>
      <c r="V45" s="70">
        <f t="shared" si="7"/>
        <v>0.36067546465044847</v>
      </c>
      <c r="W45" s="72">
        <f t="shared" si="8"/>
        <v>-4.3615734372585702E-3</v>
      </c>
    </row>
    <row r="46" spans="1:24" s="3" customFormat="1" ht="44.4" customHeight="1" thickBot="1" x14ac:dyDescent="0.5">
      <c r="A46" s="23"/>
      <c r="B46" s="182" t="s">
        <v>1</v>
      </c>
      <c r="C46" s="73">
        <f>SUM(C45:C45)</f>
        <v>973869</v>
      </c>
      <c r="D46" s="159">
        <f>SUM(D45:D45)</f>
        <v>702570</v>
      </c>
      <c r="E46" s="159">
        <f>SUM(E45:E45)</f>
        <v>1007236.7046224001</v>
      </c>
      <c r="F46" s="159">
        <f>SUM(F45:F45)</f>
        <v>674194.6721346</v>
      </c>
      <c r="G46" s="125">
        <f>D46/C46</f>
        <v>0.72142146428318388</v>
      </c>
      <c r="H46" s="125">
        <f>F46/E46</f>
        <v>0.66935077826353317</v>
      </c>
      <c r="I46" s="76">
        <f>H46-G46</f>
        <v>-5.2070686019650703E-2</v>
      </c>
      <c r="J46" s="138">
        <f>SUM(J45:J45)</f>
        <v>423702</v>
      </c>
      <c r="K46" s="139">
        <f>SUM(K45:K45)</f>
        <v>303687</v>
      </c>
      <c r="L46" s="139">
        <f>SUM(L45:L45)</f>
        <v>436124.20999999996</v>
      </c>
      <c r="M46" s="139">
        <f>SUM(M45:M45)</f>
        <v>280506.15400370001</v>
      </c>
      <c r="N46" s="79">
        <f>K46/J46</f>
        <v>0.71674667572964013</v>
      </c>
      <c r="O46" s="79">
        <f>M46/L46</f>
        <v>0.64317950614046404</v>
      </c>
      <c r="P46" s="80">
        <f>O46-N46</f>
        <v>-7.3567169589176085E-2</v>
      </c>
      <c r="Q46" s="160">
        <f>Q45</f>
        <v>282007</v>
      </c>
      <c r="R46" s="160">
        <f>R45</f>
        <v>102943</v>
      </c>
      <c r="S46" s="160">
        <f>S45</f>
        <v>316988.18</v>
      </c>
      <c r="T46" s="160">
        <f>T45</f>
        <v>114329.85911019999</v>
      </c>
      <c r="U46" s="79">
        <f t="shared" si="6"/>
        <v>0.36503703808770704</v>
      </c>
      <c r="V46" s="79">
        <f t="shared" si="7"/>
        <v>0.36067546465044847</v>
      </c>
      <c r="W46" s="83">
        <f t="shared" si="8"/>
        <v>-4.3615734372585702E-3</v>
      </c>
      <c r="X46" s="15"/>
    </row>
    <row r="47" spans="1:24" ht="44.4" customHeight="1" thickBot="1" x14ac:dyDescent="0.5">
      <c r="A47" s="25"/>
      <c r="B47" s="184" t="s">
        <v>9</v>
      </c>
      <c r="C47" s="161"/>
      <c r="D47" s="162"/>
      <c r="E47" s="162"/>
      <c r="F47" s="163"/>
      <c r="G47" s="164"/>
      <c r="H47" s="164"/>
      <c r="I47" s="121"/>
      <c r="J47" s="111"/>
      <c r="K47" s="112"/>
      <c r="L47" s="112"/>
      <c r="M47" s="112"/>
      <c r="N47" s="165"/>
      <c r="O47" s="166"/>
      <c r="P47" s="121"/>
      <c r="Q47" s="167"/>
      <c r="R47" s="168"/>
      <c r="S47" s="122"/>
      <c r="T47" s="111"/>
      <c r="U47" s="165"/>
      <c r="V47" s="166"/>
      <c r="W47" s="169">
        <f t="shared" si="8"/>
        <v>0</v>
      </c>
    </row>
    <row r="48" spans="1:24" s="2" customFormat="1" ht="44.4" customHeight="1" thickBot="1" x14ac:dyDescent="0.5">
      <c r="A48" s="23"/>
      <c r="B48" s="182" t="s">
        <v>44</v>
      </c>
      <c r="C48" s="73">
        <v>8325152.5958156884</v>
      </c>
      <c r="D48" s="73">
        <v>5778328.9485274218</v>
      </c>
      <c r="E48" s="73">
        <f>E39+E33+E20</f>
        <v>10130667.330215368</v>
      </c>
      <c r="F48" s="73">
        <f>F39+F33+F20</f>
        <v>6425665.8808623832</v>
      </c>
      <c r="G48" s="170">
        <f>D48/C48</f>
        <v>0.6940808450083753</v>
      </c>
      <c r="H48" s="170">
        <f>F48/E48</f>
        <v>0.63427863845626642</v>
      </c>
      <c r="I48" s="80">
        <f>H48-G48</f>
        <v>-5.9802206552108883E-2</v>
      </c>
      <c r="J48" s="138">
        <v>14225593.322216887</v>
      </c>
      <c r="K48" s="139">
        <v>6416658.1117775766</v>
      </c>
      <c r="L48" s="139">
        <f>L39+L33+L20</f>
        <v>15611240.730534617</v>
      </c>
      <c r="M48" s="139">
        <f>M39+M33+M20</f>
        <v>7209672.2046756651</v>
      </c>
      <c r="N48" s="171">
        <f>K48/J48</f>
        <v>0.45106435748843815</v>
      </c>
      <c r="O48" s="172">
        <f>M48/L48</f>
        <v>0.46182570169288301</v>
      </c>
      <c r="P48" s="80">
        <f>O48-N48</f>
        <v>1.0761344204444856E-2</v>
      </c>
      <c r="Q48" s="129">
        <v>22054772.513138119</v>
      </c>
      <c r="R48" s="130">
        <v>14164399.936875694</v>
      </c>
      <c r="S48" s="130">
        <f>S39+S33+S20</f>
        <v>23481920.830705404</v>
      </c>
      <c r="T48" s="130">
        <f>T39+T33+T20</f>
        <v>15949361.307031399</v>
      </c>
      <c r="U48" s="171">
        <f t="shared" si="6"/>
        <v>0.64223740818173947</v>
      </c>
      <c r="V48" s="172">
        <f t="shared" si="7"/>
        <v>0.67921876672779302</v>
      </c>
      <c r="W48" s="83">
        <f t="shared" si="8"/>
        <v>3.6981358546053555E-2</v>
      </c>
      <c r="X48" s="15"/>
    </row>
    <row r="49" spans="1:24" s="2" customFormat="1" ht="44.4" customHeight="1" thickBot="1" x14ac:dyDescent="0.5">
      <c r="A49" s="23"/>
      <c r="B49" s="182" t="s">
        <v>45</v>
      </c>
      <c r="C49" s="153">
        <v>770970</v>
      </c>
      <c r="D49" s="173">
        <v>524712</v>
      </c>
      <c r="E49" s="137">
        <f>E41</f>
        <v>870536</v>
      </c>
      <c r="F49" s="137">
        <f>F41</f>
        <v>603385</v>
      </c>
      <c r="G49" s="170">
        <f t="shared" ref="G49:G50" si="26">D49/C49</f>
        <v>0.68058679326043814</v>
      </c>
      <c r="H49" s="170">
        <f t="shared" ref="H49:H50" si="27">F49/E49</f>
        <v>0.69311895200198503</v>
      </c>
      <c r="I49" s="80">
        <f t="shared" ref="I49:I50" si="28">H49-G49</f>
        <v>1.2532158741546895E-2</v>
      </c>
      <c r="J49" s="138">
        <v>189572</v>
      </c>
      <c r="K49" s="174">
        <v>127047</v>
      </c>
      <c r="L49" s="139">
        <f>L43</f>
        <v>201495</v>
      </c>
      <c r="M49" s="139">
        <f>M43</f>
        <v>140956</v>
      </c>
      <c r="N49" s="171">
        <f t="shared" ref="N49:N50" si="29">K49/J49</f>
        <v>0.67017808537125734</v>
      </c>
      <c r="O49" s="172">
        <f t="shared" ref="O49:O50" si="30">M49/L49</f>
        <v>0.69955085734137323</v>
      </c>
      <c r="P49" s="80">
        <f t="shared" ref="P49:P50" si="31">O49-N49</f>
        <v>2.9372771970115896E-2</v>
      </c>
      <c r="Q49" s="129">
        <v>115337</v>
      </c>
      <c r="R49" s="130">
        <v>49152</v>
      </c>
      <c r="S49" s="130">
        <f>S43</f>
        <v>148919</v>
      </c>
      <c r="T49" s="130">
        <f>T43</f>
        <v>60432</v>
      </c>
      <c r="U49" s="171">
        <f t="shared" si="6"/>
        <v>0.42615986196970618</v>
      </c>
      <c r="V49" s="172">
        <f t="shared" si="7"/>
        <v>0.40580449774709743</v>
      </c>
      <c r="W49" s="83">
        <f t="shared" si="8"/>
        <v>-2.0355364222608752E-2</v>
      </c>
      <c r="X49" s="15"/>
    </row>
    <row r="50" spans="1:24" s="2" customFormat="1" ht="44.4" customHeight="1" thickBot="1" x14ac:dyDescent="0.5">
      <c r="A50" s="23"/>
      <c r="B50" s="182" t="s">
        <v>46</v>
      </c>
      <c r="C50" s="73">
        <v>9096122.5958156884</v>
      </c>
      <c r="D50" s="73">
        <v>6303040.9485274218</v>
      </c>
      <c r="E50" s="137">
        <f>E49+E48</f>
        <v>11001203.330215368</v>
      </c>
      <c r="F50" s="137">
        <f>F49+F48</f>
        <v>7029050.8808623832</v>
      </c>
      <c r="G50" s="170">
        <f t="shared" si="26"/>
        <v>0.69293711492266896</v>
      </c>
      <c r="H50" s="170">
        <f t="shared" si="27"/>
        <v>0.6389347301269066</v>
      </c>
      <c r="I50" s="80">
        <f t="shared" si="28"/>
        <v>-5.4002384795762359E-2</v>
      </c>
      <c r="J50" s="138">
        <v>14415165.322216887</v>
      </c>
      <c r="K50" s="139">
        <v>6543705.1117775766</v>
      </c>
      <c r="L50" s="139">
        <f>L49+L48</f>
        <v>15812735.730534617</v>
      </c>
      <c r="M50" s="139">
        <f>M49+M48</f>
        <v>7350628.2046756651</v>
      </c>
      <c r="N50" s="171">
        <f t="shared" si="29"/>
        <v>0.45394589416829734</v>
      </c>
      <c r="O50" s="172">
        <f t="shared" si="30"/>
        <v>0.4648549327540773</v>
      </c>
      <c r="P50" s="80">
        <f t="shared" si="31"/>
        <v>1.0909038585779962E-2</v>
      </c>
      <c r="Q50" s="129">
        <v>22170109.513138119</v>
      </c>
      <c r="R50" s="130">
        <v>14213551.936875694</v>
      </c>
      <c r="S50" s="130">
        <f>S49+S48</f>
        <v>23630839.830705404</v>
      </c>
      <c r="T50" s="130">
        <f>T49+T48</f>
        <v>16009793.307031399</v>
      </c>
      <c r="U50" s="171">
        <f t="shared" si="6"/>
        <v>0.64111329393536243</v>
      </c>
      <c r="V50" s="172">
        <f t="shared" si="7"/>
        <v>0.67749573953899933</v>
      </c>
      <c r="W50" s="83">
        <f t="shared" si="8"/>
        <v>3.6382445603636904E-2</v>
      </c>
      <c r="X50" s="15"/>
    </row>
    <row r="51" spans="1:24" ht="44.4" customHeight="1" thickBot="1" x14ac:dyDescent="0.5">
      <c r="A51" s="25"/>
      <c r="B51" s="184" t="s">
        <v>10</v>
      </c>
      <c r="C51" s="161"/>
      <c r="D51" s="162"/>
      <c r="E51" s="162"/>
      <c r="F51" s="163"/>
      <c r="G51" s="164"/>
      <c r="H51" s="164"/>
      <c r="I51" s="121"/>
      <c r="J51" s="111"/>
      <c r="K51" s="112"/>
      <c r="L51" s="112"/>
      <c r="M51" s="112"/>
      <c r="N51" s="165"/>
      <c r="O51" s="166"/>
      <c r="P51" s="121"/>
      <c r="Q51" s="175"/>
      <c r="R51" s="176"/>
      <c r="S51" s="177"/>
      <c r="T51" s="178"/>
      <c r="U51" s="165"/>
      <c r="V51" s="166"/>
      <c r="W51" s="169">
        <f t="shared" si="8"/>
        <v>0</v>
      </c>
    </row>
    <row r="52" spans="1:24" s="2" customFormat="1" ht="44.4" customHeight="1" thickBot="1" x14ac:dyDescent="0.5">
      <c r="A52" s="23"/>
      <c r="B52" s="182" t="s">
        <v>47</v>
      </c>
      <c r="C52" s="73">
        <f>C50+C46</f>
        <v>10069991.595815688</v>
      </c>
      <c r="D52" s="73">
        <f>D50+D46</f>
        <v>7005610.9485274218</v>
      </c>
      <c r="E52" s="155">
        <f>E50+E45</f>
        <v>12008440.034837769</v>
      </c>
      <c r="F52" s="155">
        <f>F50+F45</f>
        <v>7703245.5529969828</v>
      </c>
      <c r="G52" s="170">
        <f>D52/C52</f>
        <v>0.69569183666830603</v>
      </c>
      <c r="H52" s="170">
        <f>F52/E52</f>
        <v>0.64148594910321766</v>
      </c>
      <c r="I52" s="80">
        <f>H52-G52</f>
        <v>-5.4205887565088373E-2</v>
      </c>
      <c r="J52" s="138">
        <f>J50+J46</f>
        <v>14838867.322216887</v>
      </c>
      <c r="K52" s="138">
        <f>K50+K46</f>
        <v>6847392.1117775766</v>
      </c>
      <c r="L52" s="139">
        <f>L50+L46</f>
        <v>16248859.940534618</v>
      </c>
      <c r="M52" s="139">
        <f>M50+M46</f>
        <v>7631134.3586793654</v>
      </c>
      <c r="N52" s="171">
        <f>K52/J52</f>
        <v>0.46144978340264547</v>
      </c>
      <c r="O52" s="172">
        <f>M52/L52</f>
        <v>0.46964121708272211</v>
      </c>
      <c r="P52" s="80">
        <f>O52-N52</f>
        <v>8.1914336800766319E-3</v>
      </c>
      <c r="Q52" s="129">
        <f>Q50+Q46</f>
        <v>22452116.513138119</v>
      </c>
      <c r="R52" s="129">
        <f>R50+R46</f>
        <v>14316494.936875694</v>
      </c>
      <c r="S52" s="130">
        <f>S50+S46</f>
        <v>23947828.010705404</v>
      </c>
      <c r="T52" s="130">
        <f>T50+T46</f>
        <v>16124123.166141599</v>
      </c>
      <c r="U52" s="171">
        <f>R52/Q52</f>
        <v>0.63764567266957783</v>
      </c>
      <c r="V52" s="172">
        <f t="shared" si="7"/>
        <v>0.67330211152901331</v>
      </c>
      <c r="W52" s="83">
        <f t="shared" si="8"/>
        <v>3.565643885943548E-2</v>
      </c>
      <c r="X52" s="15"/>
    </row>
    <row r="53" spans="1:24" x14ac:dyDescent="0.25">
      <c r="A53" s="5"/>
      <c r="B53" s="5"/>
      <c r="H53" s="9"/>
      <c r="N53" s="8"/>
      <c r="O53" s="8"/>
      <c r="V53" s="8" t="s">
        <v>55</v>
      </c>
    </row>
  </sheetData>
  <mergeCells count="21">
    <mergeCell ref="V3:W3"/>
    <mergeCell ref="V1:W1"/>
    <mergeCell ref="Q6:R6"/>
    <mergeCell ref="S6:T6"/>
    <mergeCell ref="B4:B6"/>
    <mergeCell ref="H3:I3"/>
    <mergeCell ref="H1:I1"/>
    <mergeCell ref="O1:P1"/>
    <mergeCell ref="O3:P3"/>
    <mergeCell ref="A2:W2"/>
    <mergeCell ref="A4:A6"/>
    <mergeCell ref="Q4:W4"/>
    <mergeCell ref="U5:W5"/>
    <mergeCell ref="E6:F6"/>
    <mergeCell ref="C4:I4"/>
    <mergeCell ref="J4:P4"/>
    <mergeCell ref="N5:P5"/>
    <mergeCell ref="J6:K6"/>
    <mergeCell ref="L6:M6"/>
    <mergeCell ref="C6:D6"/>
    <mergeCell ref="G5:I5"/>
  </mergeCells>
  <pageMargins left="0.49" right="0.49" top="1.1299999999999999" bottom="0.75" header="0.3" footer="0.3"/>
  <pageSetup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2022-02-15T12:44:53Z</cp:lastPrinted>
  <dcterms:created xsi:type="dcterms:W3CDTF">2005-03-03T05:09:12Z</dcterms:created>
  <dcterms:modified xsi:type="dcterms:W3CDTF">2022-02-15T12:44:57Z</dcterms:modified>
</cp:coreProperties>
</file>