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LPC\Desktop\STEERING coMMITTEE\"/>
    </mc:Choice>
  </mc:AlternateContent>
  <bookViews>
    <workbookView xWindow="-108" yWindow="-108" windowWidth="23268" windowHeight="12576"/>
  </bookViews>
  <sheets>
    <sheet name="Comparison" sheetId="1" r:id="rId1"/>
  </sheets>
  <definedNames>
    <definedName name="_xlnm.Print_Area" localSheetId="0">Comparison!$A$1:$I$53</definedName>
  </definedNames>
  <calcPr calcId="162913"/>
</workbook>
</file>

<file path=xl/calcChain.xml><?xml version="1.0" encoding="utf-8"?>
<calcChain xmlns="http://schemas.openxmlformats.org/spreadsheetml/2006/main">
  <c r="D20" i="1" l="1"/>
  <c r="D45" i="1" l="1"/>
  <c r="D42" i="1"/>
  <c r="D48" i="1" s="1"/>
  <c r="E42" i="1"/>
  <c r="E48" i="1" s="1"/>
  <c r="E45" i="1"/>
  <c r="E39" i="1" l="1"/>
  <c r="D39" i="1"/>
  <c r="D47" i="1" s="1"/>
  <c r="D49" i="1" s="1"/>
  <c r="G32" i="1"/>
  <c r="H32" i="1" s="1"/>
  <c r="E20" i="1" l="1"/>
  <c r="E47" i="1" s="1"/>
  <c r="E49" i="1" s="1"/>
  <c r="E51" i="1" s="1"/>
  <c r="F32" i="1" l="1"/>
  <c r="F42" i="1" l="1"/>
  <c r="G9" i="1" l="1"/>
  <c r="H9" i="1" s="1"/>
  <c r="G10" i="1"/>
  <c r="H10" i="1" s="1"/>
  <c r="G11" i="1"/>
  <c r="H11" i="1" s="1"/>
  <c r="G12" i="1"/>
  <c r="H12" i="1" s="1"/>
  <c r="G13" i="1"/>
  <c r="H13" i="1" s="1"/>
  <c r="G14" i="1"/>
  <c r="H14" i="1" s="1"/>
  <c r="G15" i="1"/>
  <c r="H15" i="1" s="1"/>
  <c r="G16" i="1"/>
  <c r="H16" i="1" s="1"/>
  <c r="G17" i="1"/>
  <c r="H17" i="1" s="1"/>
  <c r="G18" i="1"/>
  <c r="H18" i="1" s="1"/>
  <c r="G19" i="1"/>
  <c r="H19" i="1" s="1"/>
  <c r="G21" i="1"/>
  <c r="H21" i="1" s="1"/>
  <c r="G22" i="1"/>
  <c r="H22" i="1" s="1"/>
  <c r="G23" i="1"/>
  <c r="H23" i="1" s="1"/>
  <c r="G24" i="1"/>
  <c r="H24" i="1" s="1"/>
  <c r="G25" i="1"/>
  <c r="H25" i="1" s="1"/>
  <c r="G26" i="1"/>
  <c r="H26" i="1" s="1"/>
  <c r="G27" i="1"/>
  <c r="H27" i="1" s="1"/>
  <c r="G28" i="1"/>
  <c r="H28" i="1" s="1"/>
  <c r="G29" i="1"/>
  <c r="H29" i="1" s="1"/>
  <c r="G30" i="1"/>
  <c r="H30" i="1" s="1"/>
  <c r="G31" i="1"/>
  <c r="H31" i="1" s="1"/>
  <c r="G34" i="1"/>
  <c r="H34" i="1" s="1"/>
  <c r="G35" i="1"/>
  <c r="H35" i="1" s="1"/>
  <c r="G36" i="1"/>
  <c r="H36" i="1" s="1"/>
  <c r="G37" i="1"/>
  <c r="H37" i="1" s="1"/>
  <c r="G38" i="1"/>
  <c r="H38" i="1" s="1"/>
  <c r="G40" i="1"/>
  <c r="H40" i="1" s="1"/>
  <c r="G41" i="1"/>
  <c r="H41" i="1" s="1"/>
  <c r="G43" i="1"/>
  <c r="H43" i="1" s="1"/>
  <c r="G44" i="1"/>
  <c r="H44" i="1" s="1"/>
  <c r="G8" i="1"/>
  <c r="H8" i="1" s="1"/>
  <c r="G20" i="1" l="1"/>
  <c r="H20" i="1" s="1"/>
  <c r="F36" i="1"/>
  <c r="F37" i="1"/>
  <c r="F38" i="1"/>
  <c r="F41" i="1"/>
  <c r="F44" i="1"/>
  <c r="F35" i="1"/>
  <c r="F23" i="1"/>
  <c r="F24" i="1"/>
  <c r="F25" i="1"/>
  <c r="F26" i="1"/>
  <c r="F27" i="1"/>
  <c r="F28" i="1"/>
  <c r="F29" i="1"/>
  <c r="F30" i="1"/>
  <c r="F31" i="1"/>
  <c r="F22" i="1"/>
  <c r="F9" i="1"/>
  <c r="F10" i="1"/>
  <c r="F11" i="1"/>
  <c r="F12" i="1"/>
  <c r="F13" i="1"/>
  <c r="F14" i="1"/>
  <c r="F15" i="1"/>
  <c r="F16" i="1"/>
  <c r="F17" i="1"/>
  <c r="F18" i="1"/>
  <c r="F19" i="1"/>
  <c r="F20" i="1"/>
  <c r="F8" i="1"/>
  <c r="G39" i="1" l="1"/>
  <c r="H39" i="1" s="1"/>
  <c r="G33" i="1"/>
  <c r="H33" i="1" s="1"/>
  <c r="F39" i="1"/>
  <c r="F33" i="1"/>
  <c r="F45" i="1"/>
  <c r="F48" i="1"/>
  <c r="D51" i="1"/>
  <c r="G45" i="1"/>
  <c r="H45" i="1" s="1"/>
  <c r="G42" i="1" l="1"/>
  <c r="H42" i="1" s="1"/>
  <c r="F47" i="1"/>
  <c r="F51" i="1" l="1"/>
  <c r="F49" i="1"/>
</calcChain>
</file>

<file path=xl/sharedStrings.xml><?xml version="1.0" encoding="utf-8"?>
<sst xmlns="http://schemas.openxmlformats.org/spreadsheetml/2006/main" count="59" uniqueCount="55">
  <si>
    <t>BANK NAME</t>
  </si>
  <si>
    <t>TOTAL</t>
  </si>
  <si>
    <t>DEPOSITS</t>
  </si>
  <si>
    <t>ADVANCES</t>
  </si>
  <si>
    <t>Sr. No</t>
  </si>
  <si>
    <t>PUBLIC SECTOR BANKS</t>
  </si>
  <si>
    <t>PRIVATE SECTOR BANKS</t>
  </si>
  <si>
    <t>AXIS Bank</t>
  </si>
  <si>
    <t>REGIONAL RURAL BANKS</t>
  </si>
  <si>
    <t xml:space="preserve">COOPERATIVE BANKS </t>
  </si>
  <si>
    <t>SCHEDULED COMMERCIAL BANKS</t>
  </si>
  <si>
    <t xml:space="preserve">SYSTEM                                                            </t>
  </si>
  <si>
    <t>A.</t>
  </si>
  <si>
    <t>IndusInd Bank</t>
  </si>
  <si>
    <t>Yes Bank</t>
  </si>
  <si>
    <t>Punjab Gramin Bank</t>
  </si>
  <si>
    <t>OVERALL  CD RATIO</t>
  </si>
  <si>
    <t>Bandhan Bank</t>
  </si>
  <si>
    <t>SMALL FINANCE BANKS</t>
  </si>
  <si>
    <t>D.</t>
  </si>
  <si>
    <t>E.</t>
  </si>
  <si>
    <t>Comm.Bks (A+B+C)</t>
  </si>
  <si>
    <t>RRBs ( D)</t>
  </si>
  <si>
    <t>TOTAL (A+B+C+D)</t>
  </si>
  <si>
    <t>G. TOTAL (A+B+C+D+E)</t>
  </si>
  <si>
    <t>Punjab &amp; Sind Bank</t>
  </si>
  <si>
    <t>Bank of India</t>
  </si>
  <si>
    <t>Bank of Maharashtra</t>
  </si>
  <si>
    <t>Change in deposit</t>
  </si>
  <si>
    <t>(Amount in Lakhs)</t>
  </si>
  <si>
    <t>SLBC Punjab</t>
  </si>
  <si>
    <t>RBL Bank</t>
  </si>
  <si>
    <t>Punjab National Bank</t>
  </si>
  <si>
    <t xml:space="preserve">Bank Of Baroda </t>
  </si>
  <si>
    <t xml:space="preserve">UCO Bank </t>
  </si>
  <si>
    <t xml:space="preserve">Canara Bank </t>
  </si>
  <si>
    <t>Indian Bank</t>
  </si>
  <si>
    <t xml:space="preserve">Indian Oversaes Bank </t>
  </si>
  <si>
    <t xml:space="preserve">Central Bank of India </t>
  </si>
  <si>
    <t xml:space="preserve">State Bank of India </t>
  </si>
  <si>
    <t>Union Bank of India</t>
  </si>
  <si>
    <t xml:space="preserve">IDBI Bank </t>
  </si>
  <si>
    <t xml:space="preserve">J&amp;K Bank </t>
  </si>
  <si>
    <t>HDFC Bank</t>
  </si>
  <si>
    <t>ICICI Bank</t>
  </si>
  <si>
    <t>Kotak Mahindra Bank</t>
  </si>
  <si>
    <t>Federal Bank</t>
  </si>
  <si>
    <t>Au Small Finance Bank</t>
  </si>
  <si>
    <t>Capital Small Finance Bank</t>
  </si>
  <si>
    <t>Ujjivan Small Finance Bank</t>
  </si>
  <si>
    <t>Jana Small Finance Bank</t>
  </si>
  <si>
    <t>Punjab State Cooperative Bank</t>
  </si>
  <si>
    <t>AGG. TOTAL MARCH 2022</t>
  </si>
  <si>
    <t>ANNEXURE - 10</t>
  </si>
  <si>
    <t>BANKWISE CD RATIO MARCH 2022 (YOY)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</si>
</sst>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0"/>
      <name val="Arial"/>
    </font>
    <font>
      <sz val="10"/>
      <color theme="1"/>
      <name val="Arial"/>
      <family val="2"/>
    </font>
    <font>
      <b/>
      <sz val="18"/>
      <color theme="1"/>
      <name val="Tahoma"/>
      <family val="2"/>
    </font>
    <font>
      <b/>
      <sz val="10"/>
      <color theme="1"/>
      <name val="Tahoma"/>
      <family val="2"/>
    </font>
    <font>
      <sz val="13"/>
      <color theme="1"/>
      <name val="Tahoma"/>
      <family val="2"/>
    </font>
    <font>
      <b/>
      <sz val="13"/>
      <color theme="1"/>
      <name val="Arial"/>
      <family val="2"/>
    </font>
    <font>
      <sz val="14"/>
      <color theme="1"/>
      <name val="Tahoma"/>
      <family val="2"/>
    </font>
    <font>
      <sz val="12"/>
      <color theme="1"/>
      <name val="Times New Roman"/>
      <family val="1"/>
    </font>
    <font>
      <b/>
      <sz val="10"/>
      <name val="Arial"/>
      <family val="2"/>
    </font>
    <font>
      <sz val="10"/>
      <color theme="1"/>
      <name val="Tahoma"/>
      <family val="2"/>
    </font>
    <font>
      <b/>
      <sz val="13"/>
      <color theme="1"/>
      <name val="Tahoma"/>
      <family val="2"/>
    </font>
    <font>
      <sz val="10"/>
      <name val="Tahoma"/>
      <family val="2"/>
    </font>
    <font>
      <b/>
      <sz val="14"/>
      <color theme="1"/>
      <name val="Tahoma"/>
      <family val="2"/>
    </font>
    <font>
      <b/>
      <sz val="12"/>
      <color theme="1"/>
      <name val="Tahoma"/>
      <family val="2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 applyFill="1" applyAlignment="1">
      <alignment horizontal="center"/>
    </xf>
    <xf numFmtId="0" fontId="1" fillId="0" borderId="0" xfId="0" applyFont="1" applyFill="1"/>
    <xf numFmtId="0" fontId="7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4" fillId="0" borderId="13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10" fontId="5" fillId="0" borderId="0" xfId="0" applyNumberFormat="1" applyFont="1" applyFill="1" applyBorder="1" applyAlignment="1">
      <alignment horizontal="center"/>
    </xf>
    <xf numFmtId="0" fontId="8" fillId="0" borderId="0" xfId="0" applyFont="1"/>
    <xf numFmtId="0" fontId="4" fillId="0" borderId="29" xfId="0" applyFont="1" applyFill="1" applyBorder="1" applyAlignment="1">
      <alignment vertical="center"/>
    </xf>
    <xf numFmtId="0" fontId="4" fillId="0" borderId="30" xfId="0" applyFont="1" applyFill="1" applyBorder="1" applyAlignment="1">
      <alignment vertical="center"/>
    </xf>
    <xf numFmtId="0" fontId="9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11" fillId="0" borderId="0" xfId="0" applyFont="1"/>
    <xf numFmtId="0" fontId="13" fillId="0" borderId="16" xfId="0" applyFont="1" applyFill="1" applyBorder="1" applyAlignment="1">
      <alignment horizontal="center" vertical="center"/>
    </xf>
    <xf numFmtId="0" fontId="12" fillId="0" borderId="7" xfId="0" applyFont="1" applyFill="1" applyBorder="1"/>
    <xf numFmtId="0" fontId="13" fillId="0" borderId="26" xfId="0" applyFont="1" applyFill="1" applyBorder="1" applyAlignment="1">
      <alignment horizontal="center"/>
    </xf>
    <xf numFmtId="10" fontId="10" fillId="0" borderId="22" xfId="0" applyNumberFormat="1" applyFont="1" applyFill="1" applyBorder="1" applyAlignment="1">
      <alignment horizontal="center"/>
    </xf>
    <xf numFmtId="1" fontId="4" fillId="0" borderId="1" xfId="0" applyNumberFormat="1" applyFont="1" applyFill="1" applyBorder="1" applyAlignment="1">
      <alignment horizontal="center" vertical="center" wrapText="1"/>
    </xf>
    <xf numFmtId="1" fontId="4" fillId="0" borderId="5" xfId="0" applyNumberFormat="1" applyFont="1" applyFill="1" applyBorder="1" applyAlignment="1">
      <alignment horizontal="center" vertical="center" wrapText="1"/>
    </xf>
    <xf numFmtId="1" fontId="11" fillId="0" borderId="0" xfId="0" applyNumberFormat="1" applyFont="1"/>
    <xf numFmtId="2" fontId="11" fillId="0" borderId="0" xfId="0" applyNumberFormat="1" applyFont="1"/>
    <xf numFmtId="1" fontId="4" fillId="0" borderId="1" xfId="0" applyNumberFormat="1" applyFont="1" applyFill="1" applyBorder="1" applyAlignment="1">
      <alignment horizontal="center" vertical="center"/>
    </xf>
    <xf numFmtId="0" fontId="13" fillId="0" borderId="27" xfId="0" applyFont="1" applyFill="1" applyBorder="1" applyAlignment="1">
      <alignment horizontal="center"/>
    </xf>
    <xf numFmtId="10" fontId="10" fillId="0" borderId="23" xfId="0" applyNumberFormat="1" applyFont="1" applyFill="1" applyBorder="1" applyAlignment="1">
      <alignment horizontal="center"/>
    </xf>
    <xf numFmtId="1" fontId="4" fillId="0" borderId="4" xfId="0" applyNumberFormat="1" applyFont="1" applyFill="1" applyBorder="1" applyAlignment="1">
      <alignment horizontal="center" vertical="center"/>
    </xf>
    <xf numFmtId="1" fontId="4" fillId="0" borderId="6" xfId="0" applyNumberFormat="1" applyFont="1" applyFill="1" applyBorder="1" applyAlignment="1">
      <alignment horizontal="center" vertical="center" wrapText="1"/>
    </xf>
    <xf numFmtId="0" fontId="13" fillId="0" borderId="24" xfId="0" applyFont="1" applyFill="1" applyBorder="1" applyAlignment="1">
      <alignment horizontal="center"/>
    </xf>
    <xf numFmtId="0" fontId="12" fillId="0" borderId="31" xfId="0" applyFont="1" applyFill="1" applyBorder="1"/>
    <xf numFmtId="1" fontId="10" fillId="0" borderId="2" xfId="0" applyNumberFormat="1" applyFont="1" applyFill="1" applyBorder="1" applyAlignment="1">
      <alignment horizontal="center" vertical="center"/>
    </xf>
    <xf numFmtId="0" fontId="13" fillId="0" borderId="28" xfId="0" applyFont="1" applyFill="1" applyBorder="1" applyAlignment="1">
      <alignment horizontal="center"/>
    </xf>
    <xf numFmtId="0" fontId="12" fillId="0" borderId="32" xfId="0" applyFont="1" applyFill="1" applyBorder="1"/>
    <xf numFmtId="1" fontId="4" fillId="0" borderId="5" xfId="0" applyNumberFormat="1" applyFont="1" applyFill="1" applyBorder="1" applyAlignment="1">
      <alignment horizontal="center" vertical="center"/>
    </xf>
    <xf numFmtId="1" fontId="4" fillId="0" borderId="6" xfId="0" applyNumberFormat="1" applyFont="1" applyFill="1" applyBorder="1" applyAlignment="1">
      <alignment horizontal="center" vertical="center"/>
    </xf>
    <xf numFmtId="0" fontId="12" fillId="0" borderId="24" xfId="0" applyFont="1" applyFill="1" applyBorder="1"/>
    <xf numFmtId="1" fontId="10" fillId="0" borderId="10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/>
    </xf>
    <xf numFmtId="0" fontId="12" fillId="0" borderId="8" xfId="0" applyFont="1" applyFill="1" applyBorder="1"/>
    <xf numFmtId="1" fontId="10" fillId="0" borderId="24" xfId="0" applyNumberFormat="1" applyFont="1" applyFill="1" applyBorder="1" applyAlignment="1">
      <alignment horizontal="center" vertical="center"/>
    </xf>
    <xf numFmtId="10" fontId="10" fillId="0" borderId="10" xfId="0" applyNumberFormat="1" applyFont="1" applyFill="1" applyBorder="1" applyAlignment="1">
      <alignment horizontal="center"/>
    </xf>
    <xf numFmtId="0" fontId="13" fillId="0" borderId="16" xfId="0" applyFont="1" applyFill="1" applyBorder="1" applyAlignment="1">
      <alignment horizontal="center"/>
    </xf>
    <xf numFmtId="0" fontId="13" fillId="0" borderId="17" xfId="0" applyFont="1" applyFill="1" applyBorder="1" applyAlignment="1">
      <alignment horizontal="center"/>
    </xf>
    <xf numFmtId="1" fontId="10" fillId="0" borderId="2" xfId="0" applyNumberFormat="1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"/>
    </xf>
    <xf numFmtId="0" fontId="12" fillId="0" borderId="0" xfId="0" applyFont="1" applyFill="1" applyBorder="1"/>
    <xf numFmtId="1" fontId="10" fillId="0" borderId="24" xfId="0" applyNumberFormat="1" applyFont="1" applyFill="1" applyBorder="1" applyAlignment="1">
      <alignment horizontal="center"/>
    </xf>
    <xf numFmtId="1" fontId="10" fillId="0" borderId="19" xfId="0" applyNumberFormat="1" applyFont="1" applyFill="1" applyBorder="1" applyAlignment="1">
      <alignment horizontal="center"/>
    </xf>
    <xf numFmtId="0" fontId="9" fillId="0" borderId="24" xfId="0" applyFont="1" applyFill="1" applyBorder="1" applyAlignment="1">
      <alignment horizontal="center"/>
    </xf>
    <xf numFmtId="0" fontId="12" fillId="0" borderId="8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1" fontId="10" fillId="0" borderId="35" xfId="0" applyNumberFormat="1" applyFont="1" applyFill="1" applyBorder="1" applyAlignment="1">
      <alignment horizontal="center"/>
    </xf>
    <xf numFmtId="0" fontId="4" fillId="0" borderId="36" xfId="0" applyFont="1" applyFill="1" applyBorder="1" applyAlignment="1">
      <alignment vertical="center"/>
    </xf>
    <xf numFmtId="1" fontId="4" fillId="0" borderId="36" xfId="0" applyNumberFormat="1" applyFont="1" applyFill="1" applyBorder="1" applyAlignment="1">
      <alignment horizontal="center" vertical="center"/>
    </xf>
    <xf numFmtId="1" fontId="4" fillId="0" borderId="30" xfId="0" applyNumberFormat="1" applyFont="1" applyFill="1" applyBorder="1" applyAlignment="1">
      <alignment horizontal="center" vertical="center"/>
    </xf>
    <xf numFmtId="10" fontId="10" fillId="0" borderId="25" xfId="0" applyNumberFormat="1" applyFont="1" applyFill="1" applyBorder="1" applyAlignment="1">
      <alignment horizontal="center"/>
    </xf>
    <xf numFmtId="10" fontId="10" fillId="0" borderId="9" xfId="0" applyNumberFormat="1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0" fillId="0" borderId="11" xfId="0" applyBorder="1" applyAlignment="1"/>
    <xf numFmtId="0" fontId="0" fillId="0" borderId="20" xfId="0" applyBorder="1" applyAlignment="1"/>
    <xf numFmtId="0" fontId="12" fillId="0" borderId="24" xfId="0" applyFont="1" applyFill="1" applyBorder="1" applyAlignment="1"/>
    <xf numFmtId="0" fontId="0" fillId="0" borderId="8" xfId="0" applyBorder="1" applyAlignment="1"/>
    <xf numFmtId="0" fontId="0" fillId="0" borderId="9" xfId="0" applyBorder="1" applyAlignment="1"/>
    <xf numFmtId="0" fontId="13" fillId="0" borderId="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62"/>
  <sheetViews>
    <sheetView tabSelected="1" view="pageBreakPreview" zoomScaleSheetLayoutView="100" workbookViewId="0">
      <pane xSplit="3" ySplit="6" topLeftCell="D17" activePane="bottomRight" state="frozen"/>
      <selection pane="topRight" activeCell="C1" sqref="C1"/>
      <selection pane="bottomLeft" activeCell="A7" sqref="A7"/>
      <selection pane="bottomRight" activeCell="K5" sqref="K5"/>
    </sheetView>
  </sheetViews>
  <sheetFormatPr defaultRowHeight="16.8" x14ac:dyDescent="0.3"/>
  <cols>
    <col min="2" max="2" width="6.109375" style="4" customWidth="1"/>
    <col min="3" max="3" width="45.109375" style="5" customWidth="1"/>
    <col min="4" max="4" width="14" style="4" customWidth="1"/>
    <col min="5" max="5" width="18.21875" style="4" customWidth="1"/>
    <col min="6" max="6" width="24.109375" style="8" customWidth="1"/>
    <col min="7" max="7" width="15.88671875" hidden="1" customWidth="1"/>
    <col min="8" max="8" width="5.109375" hidden="1" customWidth="1"/>
  </cols>
  <sheetData>
    <row r="1" spans="2:8" ht="18" customHeight="1" x14ac:dyDescent="0.3"/>
    <row r="2" spans="2:8" ht="26.4" customHeight="1" thickBot="1" x14ac:dyDescent="0.35">
      <c r="B2" s="12"/>
      <c r="C2" s="13"/>
      <c r="D2" s="13"/>
      <c r="E2" s="13"/>
      <c r="F2" s="56" t="s">
        <v>53</v>
      </c>
      <c r="G2" s="14"/>
      <c r="H2" s="14"/>
    </row>
    <row r="3" spans="2:8" ht="36.6" customHeight="1" thickBot="1" x14ac:dyDescent="0.3">
      <c r="B3" s="62" t="s">
        <v>54</v>
      </c>
      <c r="C3" s="63"/>
      <c r="D3" s="63"/>
      <c r="E3" s="63"/>
      <c r="F3" s="64"/>
      <c r="G3" s="14"/>
      <c r="H3" s="14"/>
    </row>
    <row r="4" spans="2:8" ht="20.25" customHeight="1" thickBot="1" x14ac:dyDescent="0.35">
      <c r="B4" s="48"/>
      <c r="C4" s="49"/>
      <c r="D4" s="49"/>
      <c r="E4" s="49"/>
      <c r="F4" s="57" t="s">
        <v>29</v>
      </c>
      <c r="G4" s="14"/>
      <c r="H4" s="14"/>
    </row>
    <row r="5" spans="2:8" ht="18" customHeight="1" thickBot="1" x14ac:dyDescent="0.3">
      <c r="B5" s="58" t="s">
        <v>4</v>
      </c>
      <c r="C5" s="60" t="s">
        <v>0</v>
      </c>
      <c r="D5" s="65" t="s">
        <v>52</v>
      </c>
      <c r="E5" s="66"/>
      <c r="F5" s="67" t="s">
        <v>16</v>
      </c>
      <c r="G5" s="14"/>
      <c r="H5" s="14"/>
    </row>
    <row r="6" spans="2:8" ht="21.75" customHeight="1" thickBot="1" x14ac:dyDescent="0.3">
      <c r="B6" s="59"/>
      <c r="C6" s="61"/>
      <c r="D6" s="50" t="s">
        <v>2</v>
      </c>
      <c r="E6" s="51" t="s">
        <v>3</v>
      </c>
      <c r="F6" s="68"/>
      <c r="G6" s="14" t="s">
        <v>28</v>
      </c>
      <c r="H6" s="14"/>
    </row>
    <row r="7" spans="2:8" ht="18" customHeight="1" x14ac:dyDescent="0.3">
      <c r="B7" s="15" t="s">
        <v>12</v>
      </c>
      <c r="C7" s="16" t="s">
        <v>5</v>
      </c>
      <c r="D7" s="69"/>
      <c r="E7" s="69"/>
      <c r="F7" s="70"/>
      <c r="G7" s="14"/>
      <c r="H7" s="14"/>
    </row>
    <row r="8" spans="2:8" ht="25.2" customHeight="1" x14ac:dyDescent="0.3">
      <c r="B8" s="17">
        <v>1</v>
      </c>
      <c r="C8" s="10" t="s">
        <v>32</v>
      </c>
      <c r="D8" s="19">
        <v>10790754.117519401</v>
      </c>
      <c r="E8" s="20">
        <v>4834840.9540483002</v>
      </c>
      <c r="F8" s="18">
        <f>E8/D8</f>
        <v>0.44805403787291026</v>
      </c>
      <c r="G8" s="21" t="e">
        <f>D8-#REF!</f>
        <v>#REF!</v>
      </c>
      <c r="H8" s="22" t="e">
        <f>G8/#REF!*100</f>
        <v>#REF!</v>
      </c>
    </row>
    <row r="9" spans="2:8" ht="25.2" customHeight="1" x14ac:dyDescent="0.3">
      <c r="B9" s="17">
        <v>2</v>
      </c>
      <c r="C9" s="10" t="s">
        <v>25</v>
      </c>
      <c r="D9" s="23">
        <v>3248146</v>
      </c>
      <c r="E9" s="20">
        <v>1360983.6938700001</v>
      </c>
      <c r="F9" s="18">
        <f t="shared" ref="F9:F51" si="0">E9/D9</f>
        <v>0.41900323873064821</v>
      </c>
      <c r="G9" s="21" t="e">
        <f>D9-#REF!</f>
        <v>#REF!</v>
      </c>
      <c r="H9" s="22" t="e">
        <f>G9/#REF!*100</f>
        <v>#REF!</v>
      </c>
    </row>
    <row r="10" spans="2:8" ht="25.2" customHeight="1" x14ac:dyDescent="0.3">
      <c r="B10" s="17">
        <v>3</v>
      </c>
      <c r="C10" s="10" t="s">
        <v>34</v>
      </c>
      <c r="D10" s="23">
        <v>863999.50646910002</v>
      </c>
      <c r="E10" s="20">
        <v>613138.00000000012</v>
      </c>
      <c r="F10" s="18">
        <f t="shared" si="0"/>
        <v>0.70965086832712021</v>
      </c>
      <c r="G10" s="21" t="e">
        <f>D10-#REF!</f>
        <v>#REF!</v>
      </c>
      <c r="H10" s="22" t="e">
        <f>G10/#REF!*100</f>
        <v>#REF!</v>
      </c>
    </row>
    <row r="11" spans="2:8" ht="25.2" customHeight="1" x14ac:dyDescent="0.3">
      <c r="B11" s="17">
        <v>4</v>
      </c>
      <c r="C11" s="10" t="s">
        <v>33</v>
      </c>
      <c r="D11" s="23">
        <v>1210848.7897799998</v>
      </c>
      <c r="E11" s="20">
        <v>612194.36917249998</v>
      </c>
      <c r="F11" s="18">
        <f t="shared" si="0"/>
        <v>0.50559109802944935</v>
      </c>
      <c r="G11" s="21" t="e">
        <f>D11-#REF!</f>
        <v>#REF!</v>
      </c>
      <c r="H11" s="22" t="e">
        <f>G11/#REF!*100</f>
        <v>#REF!</v>
      </c>
    </row>
    <row r="12" spans="2:8" ht="25.2" customHeight="1" x14ac:dyDescent="0.3">
      <c r="B12" s="17">
        <v>5</v>
      </c>
      <c r="C12" s="10" t="s">
        <v>26</v>
      </c>
      <c r="D12" s="23">
        <v>1389783</v>
      </c>
      <c r="E12" s="20">
        <v>677611</v>
      </c>
      <c r="F12" s="18">
        <f t="shared" si="0"/>
        <v>0.48756604448320351</v>
      </c>
      <c r="G12" s="21" t="e">
        <f>D12-#REF!</f>
        <v>#REF!</v>
      </c>
      <c r="H12" s="22" t="e">
        <f>G12/#REF!*100</f>
        <v>#REF!</v>
      </c>
    </row>
    <row r="13" spans="2:8" ht="25.2" customHeight="1" x14ac:dyDescent="0.3">
      <c r="B13" s="17">
        <v>6</v>
      </c>
      <c r="C13" s="10" t="s">
        <v>27</v>
      </c>
      <c r="D13" s="23">
        <v>107116</v>
      </c>
      <c r="E13" s="20">
        <v>79746.583335500007</v>
      </c>
      <c r="F13" s="18">
        <f t="shared" si="0"/>
        <v>0.74448806280574342</v>
      </c>
      <c r="G13" s="21" t="e">
        <f>D13-#REF!</f>
        <v>#REF!</v>
      </c>
      <c r="H13" s="22" t="e">
        <f>G13/#REF!*100</f>
        <v>#REF!</v>
      </c>
    </row>
    <row r="14" spans="2:8" ht="25.2" customHeight="1" x14ac:dyDescent="0.3">
      <c r="B14" s="17">
        <v>7</v>
      </c>
      <c r="C14" s="10" t="s">
        <v>35</v>
      </c>
      <c r="D14" s="23">
        <v>1942892.5299999996</v>
      </c>
      <c r="E14" s="20">
        <v>985253.46212889999</v>
      </c>
      <c r="F14" s="18">
        <f t="shared" si="0"/>
        <v>0.50710651614317559</v>
      </c>
      <c r="G14" s="21" t="e">
        <f>D14-#REF!</f>
        <v>#REF!</v>
      </c>
      <c r="H14" s="22" t="e">
        <f>G14/#REF!*100</f>
        <v>#REF!</v>
      </c>
    </row>
    <row r="15" spans="2:8" ht="25.2" customHeight="1" x14ac:dyDescent="0.3">
      <c r="B15" s="17">
        <v>8</v>
      </c>
      <c r="C15" s="10" t="s">
        <v>38</v>
      </c>
      <c r="D15" s="23">
        <v>881827.98958480009</v>
      </c>
      <c r="E15" s="20">
        <v>416710.81381880003</v>
      </c>
      <c r="F15" s="18">
        <f t="shared" si="0"/>
        <v>0.47255339900812648</v>
      </c>
      <c r="G15" s="21" t="e">
        <f>D15-#REF!</f>
        <v>#REF!</v>
      </c>
      <c r="H15" s="22" t="e">
        <f>G15/#REF!*100</f>
        <v>#REF!</v>
      </c>
    </row>
    <row r="16" spans="2:8" ht="25.2" customHeight="1" x14ac:dyDescent="0.3">
      <c r="B16" s="17">
        <v>9</v>
      </c>
      <c r="C16" s="10" t="s">
        <v>36</v>
      </c>
      <c r="D16" s="23">
        <v>1227791.5184614002</v>
      </c>
      <c r="E16" s="20">
        <v>672451.46969509986</v>
      </c>
      <c r="F16" s="18">
        <f t="shared" si="0"/>
        <v>0.54769190011817193</v>
      </c>
      <c r="G16" s="21" t="e">
        <f>D16-#REF!</f>
        <v>#REF!</v>
      </c>
      <c r="H16" s="22" t="e">
        <f>G16/#REF!*100</f>
        <v>#REF!</v>
      </c>
    </row>
    <row r="17" spans="2:8" ht="25.2" customHeight="1" x14ac:dyDescent="0.3">
      <c r="B17" s="17">
        <v>10</v>
      </c>
      <c r="C17" s="10" t="s">
        <v>37</v>
      </c>
      <c r="D17" s="23">
        <v>836551.554688</v>
      </c>
      <c r="E17" s="20">
        <v>648601.09078800003</v>
      </c>
      <c r="F17" s="18">
        <f t="shared" si="0"/>
        <v>0.77532709987001591</v>
      </c>
      <c r="G17" s="21" t="e">
        <f>D17-#REF!</f>
        <v>#REF!</v>
      </c>
      <c r="H17" s="22" t="e">
        <f>G17/#REF!*100</f>
        <v>#REF!</v>
      </c>
    </row>
    <row r="18" spans="2:8" ht="25.2" customHeight="1" x14ac:dyDescent="0.3">
      <c r="B18" s="17">
        <v>11</v>
      </c>
      <c r="C18" s="10" t="s">
        <v>39</v>
      </c>
      <c r="D18" s="23">
        <v>12069075</v>
      </c>
      <c r="E18" s="20">
        <v>6281804</v>
      </c>
      <c r="F18" s="18">
        <f t="shared" si="0"/>
        <v>0.52048760986239628</v>
      </c>
      <c r="G18" s="21" t="e">
        <f>D18-#REF!</f>
        <v>#REF!</v>
      </c>
      <c r="H18" s="22" t="e">
        <f>G18/#REF!*100</f>
        <v>#REF!</v>
      </c>
    </row>
    <row r="19" spans="2:8" ht="25.2" customHeight="1" thickBot="1" x14ac:dyDescent="0.35">
      <c r="B19" s="24">
        <v>12</v>
      </c>
      <c r="C19" s="11" t="s">
        <v>40</v>
      </c>
      <c r="D19" s="26">
        <v>1713441.9615316999</v>
      </c>
      <c r="E19" s="27">
        <v>906677</v>
      </c>
      <c r="F19" s="25">
        <f t="shared" si="0"/>
        <v>0.52915536117108564</v>
      </c>
      <c r="G19" s="21" t="e">
        <f>D19-#REF!</f>
        <v>#REF!</v>
      </c>
      <c r="H19" s="22" t="e">
        <f>G19/#REF!*100</f>
        <v>#REF!</v>
      </c>
    </row>
    <row r="20" spans="2:8" s="9" customFormat="1" ht="25.2" customHeight="1" thickBot="1" x14ac:dyDescent="0.35">
      <c r="B20" s="28"/>
      <c r="C20" s="29" t="s">
        <v>1</v>
      </c>
      <c r="D20" s="30">
        <f>SUM(D8:D19)</f>
        <v>36282227.968034402</v>
      </c>
      <c r="E20" s="36">
        <f>SUM(E8:E19)</f>
        <v>18090012.436857101</v>
      </c>
      <c r="F20" s="57">
        <f t="shared" si="0"/>
        <v>0.49859155432226704</v>
      </c>
      <c r="G20" s="21" t="e">
        <f>D20-#REF!</f>
        <v>#REF!</v>
      </c>
      <c r="H20" s="22" t="e">
        <f>G20/#REF!*100</f>
        <v>#REF!</v>
      </c>
    </row>
    <row r="21" spans="2:8" ht="25.2" customHeight="1" x14ac:dyDescent="0.3">
      <c r="B21" s="31"/>
      <c r="C21" s="32" t="s">
        <v>6</v>
      </c>
      <c r="D21" s="69"/>
      <c r="E21" s="69"/>
      <c r="F21" s="70"/>
      <c r="G21" s="21" t="e">
        <f>D21-#REF!</f>
        <v>#REF!</v>
      </c>
      <c r="H21" s="22" t="e">
        <f>G21/#REF!*100</f>
        <v>#REF!</v>
      </c>
    </row>
    <row r="22" spans="2:8" ht="25.2" customHeight="1" x14ac:dyDescent="0.3">
      <c r="B22" s="17">
        <v>13</v>
      </c>
      <c r="C22" s="10" t="s">
        <v>41</v>
      </c>
      <c r="D22" s="26">
        <v>497807.08596217097</v>
      </c>
      <c r="E22" s="27">
        <v>204631.86044409999</v>
      </c>
      <c r="F22" s="18">
        <f t="shared" si="0"/>
        <v>0.41106658827200832</v>
      </c>
      <c r="G22" s="21" t="e">
        <f>D22-#REF!</f>
        <v>#REF!</v>
      </c>
      <c r="H22" s="22" t="e">
        <f>G22/#REF!*100</f>
        <v>#REF!</v>
      </c>
    </row>
    <row r="23" spans="2:8" ht="25.2" customHeight="1" x14ac:dyDescent="0.3">
      <c r="B23" s="17">
        <v>14</v>
      </c>
      <c r="C23" s="10" t="s">
        <v>42</v>
      </c>
      <c r="D23" s="23">
        <v>91991.150182172991</v>
      </c>
      <c r="E23" s="33">
        <v>68582.358462000018</v>
      </c>
      <c r="F23" s="18">
        <f t="shared" si="0"/>
        <v>0.74553213353876102</v>
      </c>
      <c r="G23" s="21" t="e">
        <f>D23-#REF!</f>
        <v>#REF!</v>
      </c>
      <c r="H23" s="22" t="e">
        <f>G23/#REF!*100</f>
        <v>#REF!</v>
      </c>
    </row>
    <row r="24" spans="2:8" ht="25.2" customHeight="1" x14ac:dyDescent="0.3">
      <c r="B24" s="17">
        <v>15</v>
      </c>
      <c r="C24" s="10" t="s">
        <v>43</v>
      </c>
      <c r="D24" s="23">
        <v>5488357.3092039004</v>
      </c>
      <c r="E24" s="33">
        <v>5406077.3057827335</v>
      </c>
      <c r="F24" s="18">
        <f t="shared" si="0"/>
        <v>0.98500826407872821</v>
      </c>
      <c r="G24" s="21" t="e">
        <f>D24-#REF!</f>
        <v>#REF!</v>
      </c>
      <c r="H24" s="22" t="e">
        <f>G24/#REF!*100</f>
        <v>#REF!</v>
      </c>
    </row>
    <row r="25" spans="2:8" ht="25.2" customHeight="1" x14ac:dyDescent="0.3">
      <c r="B25" s="17">
        <v>16</v>
      </c>
      <c r="C25" s="10" t="s">
        <v>44</v>
      </c>
      <c r="D25" s="23">
        <v>1995565.3848503004</v>
      </c>
      <c r="E25" s="33">
        <v>1953766.6633156</v>
      </c>
      <c r="F25" s="18">
        <f t="shared" si="0"/>
        <v>0.97905419594265219</v>
      </c>
      <c r="G25" s="21" t="e">
        <f>D25-#REF!</f>
        <v>#REF!</v>
      </c>
      <c r="H25" s="22" t="e">
        <f>G25/#REF!*100</f>
        <v>#REF!</v>
      </c>
    </row>
    <row r="26" spans="2:8" ht="25.2" customHeight="1" x14ac:dyDescent="0.3">
      <c r="B26" s="17">
        <v>17</v>
      </c>
      <c r="C26" s="10" t="s">
        <v>45</v>
      </c>
      <c r="D26" s="23">
        <v>385804.54342249996</v>
      </c>
      <c r="E26" s="33">
        <v>459497.4166686823</v>
      </c>
      <c r="F26" s="18">
        <f t="shared" si="0"/>
        <v>1.1910109004742337</v>
      </c>
      <c r="G26" s="21" t="e">
        <f>D26-#REF!</f>
        <v>#REF!</v>
      </c>
      <c r="H26" s="22" t="e">
        <f>G26/#REF!*100</f>
        <v>#REF!</v>
      </c>
    </row>
    <row r="27" spans="2:8" ht="25.2" customHeight="1" x14ac:dyDescent="0.3">
      <c r="B27" s="17">
        <v>18</v>
      </c>
      <c r="C27" s="10" t="s">
        <v>14</v>
      </c>
      <c r="D27" s="23">
        <v>621135.1325999999</v>
      </c>
      <c r="E27" s="33">
        <v>371360.93339999998</v>
      </c>
      <c r="F27" s="18">
        <f t="shared" si="0"/>
        <v>0.59787462326519192</v>
      </c>
      <c r="G27" s="21" t="e">
        <f>D27-#REF!</f>
        <v>#REF!</v>
      </c>
      <c r="H27" s="22" t="e">
        <f>G27/#REF!*100</f>
        <v>#REF!</v>
      </c>
    </row>
    <row r="28" spans="2:8" ht="25.2" customHeight="1" x14ac:dyDescent="0.3">
      <c r="B28" s="17">
        <v>19</v>
      </c>
      <c r="C28" s="10" t="s">
        <v>46</v>
      </c>
      <c r="D28" s="23">
        <v>110112</v>
      </c>
      <c r="E28" s="33">
        <v>123417.22150000001</v>
      </c>
      <c r="F28" s="18">
        <f t="shared" si="0"/>
        <v>1.1208335285890731</v>
      </c>
      <c r="G28" s="21" t="e">
        <f>D28-#REF!</f>
        <v>#REF!</v>
      </c>
      <c r="H28" s="22" t="e">
        <f>G28/#REF!*100</f>
        <v>#REF!</v>
      </c>
    </row>
    <row r="29" spans="2:8" ht="25.2" customHeight="1" x14ac:dyDescent="0.3">
      <c r="B29" s="17">
        <v>20</v>
      </c>
      <c r="C29" s="10" t="s">
        <v>13</v>
      </c>
      <c r="D29" s="23">
        <v>770883.72166740801</v>
      </c>
      <c r="E29" s="33">
        <v>443934.91949927702</v>
      </c>
      <c r="F29" s="18">
        <f t="shared" si="0"/>
        <v>0.57587792687988471</v>
      </c>
      <c r="G29" s="21" t="e">
        <f>D29-#REF!</f>
        <v>#REF!</v>
      </c>
      <c r="H29" s="22" t="e">
        <f>G29/#REF!*100</f>
        <v>#REF!</v>
      </c>
    </row>
    <row r="30" spans="2:8" ht="25.2" customHeight="1" x14ac:dyDescent="0.3">
      <c r="B30" s="17">
        <v>21</v>
      </c>
      <c r="C30" s="10" t="s">
        <v>7</v>
      </c>
      <c r="D30" s="26">
        <v>2100621.68194</v>
      </c>
      <c r="E30" s="34">
        <v>1437916</v>
      </c>
      <c r="F30" s="18">
        <f t="shared" si="0"/>
        <v>0.68451926035155108</v>
      </c>
      <c r="G30" s="21" t="e">
        <f>D30-#REF!</f>
        <v>#REF!</v>
      </c>
      <c r="H30" s="22" t="e">
        <f>G30/#REF!*100</f>
        <v>#REF!</v>
      </c>
    </row>
    <row r="31" spans="2:8" ht="25.2" customHeight="1" thickBot="1" x14ac:dyDescent="0.35">
      <c r="B31" s="24">
        <v>22</v>
      </c>
      <c r="C31" s="11" t="s">
        <v>17</v>
      </c>
      <c r="D31" s="26">
        <v>143763</v>
      </c>
      <c r="E31" s="34">
        <v>21111</v>
      </c>
      <c r="F31" s="25">
        <f t="shared" si="0"/>
        <v>0.14684585046221907</v>
      </c>
      <c r="G31" s="21" t="e">
        <f>D31-#REF!</f>
        <v>#REF!</v>
      </c>
      <c r="H31" s="22" t="e">
        <f>G31/#REF!*100</f>
        <v>#REF!</v>
      </c>
    </row>
    <row r="32" spans="2:8" ht="25.2" customHeight="1" thickBot="1" x14ac:dyDescent="0.35">
      <c r="B32" s="74">
        <v>23</v>
      </c>
      <c r="C32" s="53" t="s">
        <v>31</v>
      </c>
      <c r="D32" s="54">
        <v>114604.12058230001</v>
      </c>
      <c r="E32" s="55">
        <v>213258.98822930001</v>
      </c>
      <c r="F32" s="40">
        <f t="shared" si="0"/>
        <v>1.8608317671802521</v>
      </c>
      <c r="G32" s="21" t="e">
        <f>D32-#REF!</f>
        <v>#REF!</v>
      </c>
      <c r="H32" s="22" t="e">
        <f>G32/#REF!*100</f>
        <v>#REF!</v>
      </c>
    </row>
    <row r="33" spans="2:8" s="9" customFormat="1" ht="25.2" customHeight="1" thickBot="1" x14ac:dyDescent="0.35">
      <c r="B33" s="28"/>
      <c r="C33" s="35" t="s">
        <v>1</v>
      </c>
      <c r="D33" s="30">
        <v>12320645</v>
      </c>
      <c r="E33" s="39">
        <v>10703553</v>
      </c>
      <c r="F33" s="40">
        <f t="shared" si="0"/>
        <v>0.86874940394760181</v>
      </c>
      <c r="G33" s="21" t="e">
        <f>D33-#REF!</f>
        <v>#REF!</v>
      </c>
      <c r="H33" s="22" t="e">
        <f>G33/#REF!*100</f>
        <v>#REF!</v>
      </c>
    </row>
    <row r="34" spans="2:8" ht="25.2" customHeight="1" x14ac:dyDescent="0.3">
      <c r="B34" s="31"/>
      <c r="C34" s="32" t="s">
        <v>18</v>
      </c>
      <c r="D34" s="69"/>
      <c r="E34" s="69"/>
      <c r="F34" s="70"/>
      <c r="G34" s="21" t="e">
        <f>D34-#REF!</f>
        <v>#REF!</v>
      </c>
      <c r="H34" s="22" t="e">
        <f>G34/#REF!*100</f>
        <v>#REF!</v>
      </c>
    </row>
    <row r="35" spans="2:8" ht="25.2" customHeight="1" x14ac:dyDescent="0.3">
      <c r="B35" s="17">
        <v>24</v>
      </c>
      <c r="C35" s="10" t="s">
        <v>47</v>
      </c>
      <c r="D35" s="23">
        <v>370019.99802090001</v>
      </c>
      <c r="E35" s="33">
        <v>230297.62</v>
      </c>
      <c r="F35" s="18">
        <f t="shared" si="0"/>
        <v>0.62239236049882907</v>
      </c>
      <c r="G35" s="21" t="e">
        <f>D35-#REF!</f>
        <v>#REF!</v>
      </c>
      <c r="H35" s="22" t="e">
        <f>G35/#REF!*100</f>
        <v>#REF!</v>
      </c>
    </row>
    <row r="36" spans="2:8" ht="25.2" customHeight="1" x14ac:dyDescent="0.3">
      <c r="B36" s="17">
        <v>25</v>
      </c>
      <c r="C36" s="10" t="s">
        <v>48</v>
      </c>
      <c r="D36" s="23">
        <v>580696.07410560013</v>
      </c>
      <c r="E36" s="33">
        <v>434994.6</v>
      </c>
      <c r="F36" s="18">
        <f t="shared" si="0"/>
        <v>0.74909168392431014</v>
      </c>
      <c r="G36" s="21" t="e">
        <f>D36-#REF!</f>
        <v>#REF!</v>
      </c>
      <c r="H36" s="22" t="e">
        <f>G36/#REF!*100</f>
        <v>#REF!</v>
      </c>
    </row>
    <row r="37" spans="2:8" ht="25.2" customHeight="1" x14ac:dyDescent="0.3">
      <c r="B37" s="17">
        <v>26</v>
      </c>
      <c r="C37" s="10" t="s">
        <v>49</v>
      </c>
      <c r="D37" s="23">
        <v>195984.55475020001</v>
      </c>
      <c r="E37" s="33">
        <v>42218.700560199999</v>
      </c>
      <c r="F37" s="18">
        <f t="shared" si="0"/>
        <v>0.21541850894327638</v>
      </c>
      <c r="G37" s="21" t="e">
        <f>D37-#REF!</f>
        <v>#REF!</v>
      </c>
      <c r="H37" s="22" t="e">
        <f>G37/#REF!*100</f>
        <v>#REF!</v>
      </c>
    </row>
    <row r="38" spans="2:8" ht="25.2" customHeight="1" thickBot="1" x14ac:dyDescent="0.35">
      <c r="B38" s="24">
        <v>27</v>
      </c>
      <c r="C38" s="11" t="s">
        <v>50</v>
      </c>
      <c r="D38" s="26">
        <v>109732.72969000001</v>
      </c>
      <c r="E38" s="34">
        <v>32608</v>
      </c>
      <c r="F38" s="25">
        <f t="shared" si="0"/>
        <v>0.29715837828986025</v>
      </c>
      <c r="G38" s="21" t="e">
        <f>D38-#REF!</f>
        <v>#REF!</v>
      </c>
      <c r="H38" s="22" t="e">
        <f>G38/#REF!*100</f>
        <v>#REF!</v>
      </c>
    </row>
    <row r="39" spans="2:8" s="9" customFormat="1" ht="25.2" customHeight="1" thickBot="1" x14ac:dyDescent="0.35">
      <c r="B39" s="37"/>
      <c r="C39" s="38" t="s">
        <v>1</v>
      </c>
      <c r="D39" s="30">
        <f>SUM(D35:D38)</f>
        <v>1256433.3565667002</v>
      </c>
      <c r="E39" s="30">
        <f>SUM(E35:E38)</f>
        <v>740118.9205602</v>
      </c>
      <c r="F39" s="40">
        <f t="shared" si="0"/>
        <v>0.58906341246990712</v>
      </c>
      <c r="G39" s="21" t="e">
        <f>D39-#REF!</f>
        <v>#REF!</v>
      </c>
      <c r="H39" s="22" t="e">
        <f>G39/#REF!*100</f>
        <v>#REF!</v>
      </c>
    </row>
    <row r="40" spans="2:8" ht="25.2" customHeight="1" x14ac:dyDescent="0.3">
      <c r="B40" s="41" t="s">
        <v>19</v>
      </c>
      <c r="C40" s="16" t="s">
        <v>8</v>
      </c>
      <c r="D40" s="69"/>
      <c r="E40" s="69"/>
      <c r="F40" s="70"/>
      <c r="G40" s="21" t="e">
        <f>D40-#REF!</f>
        <v>#REF!</v>
      </c>
      <c r="H40" s="22" t="e">
        <f>G40/#REF!*100</f>
        <v>#REF!</v>
      </c>
    </row>
    <row r="41" spans="2:8" ht="25.2" customHeight="1" thickBot="1" x14ac:dyDescent="0.35">
      <c r="B41" s="42">
        <v>28</v>
      </c>
      <c r="C41" s="6" t="s">
        <v>15</v>
      </c>
      <c r="D41" s="26">
        <v>1220813</v>
      </c>
      <c r="E41" s="34">
        <v>872454.6</v>
      </c>
      <c r="F41" s="25">
        <f t="shared" si="0"/>
        <v>0.71465048291589295</v>
      </c>
      <c r="G41" s="21" t="e">
        <f>D41-#REF!</f>
        <v>#REF!</v>
      </c>
      <c r="H41" s="22" t="e">
        <f>G41/#REF!*100</f>
        <v>#REF!</v>
      </c>
    </row>
    <row r="42" spans="2:8" s="9" customFormat="1" ht="25.2" customHeight="1" thickBot="1" x14ac:dyDescent="0.35">
      <c r="B42" s="37"/>
      <c r="C42" s="38" t="s">
        <v>1</v>
      </c>
      <c r="D42" s="26">
        <f>D41</f>
        <v>1220813</v>
      </c>
      <c r="E42" s="26">
        <f>E41</f>
        <v>872454.6</v>
      </c>
      <c r="F42" s="40">
        <f t="shared" si="0"/>
        <v>0.71465048291589295</v>
      </c>
      <c r="G42" s="21" t="e">
        <f>D42-#REF!</f>
        <v>#REF!</v>
      </c>
      <c r="H42" s="22" t="e">
        <f>G42/#REF!*100</f>
        <v>#REF!</v>
      </c>
    </row>
    <row r="43" spans="2:8" ht="25.2" customHeight="1" x14ac:dyDescent="0.3">
      <c r="B43" s="41" t="s">
        <v>20</v>
      </c>
      <c r="C43" s="16" t="s">
        <v>9</v>
      </c>
      <c r="D43" s="69"/>
      <c r="E43" s="69"/>
      <c r="F43" s="70"/>
      <c r="G43" s="21" t="e">
        <f>D43-#REF!</f>
        <v>#REF!</v>
      </c>
      <c r="H43" s="22" t="e">
        <f>G43/#REF!*100</f>
        <v>#REF!</v>
      </c>
    </row>
    <row r="44" spans="2:8" ht="25.2" customHeight="1" thickBot="1" x14ac:dyDescent="0.35">
      <c r="B44" s="42">
        <v>29</v>
      </c>
      <c r="C44" s="7" t="s">
        <v>51</v>
      </c>
      <c r="D44" s="26">
        <v>1799199.1638062</v>
      </c>
      <c r="E44" s="34">
        <v>1183959.8406238002</v>
      </c>
      <c r="F44" s="25">
        <f t="shared" si="0"/>
        <v>0.6580482385947406</v>
      </c>
      <c r="G44" s="21" t="e">
        <f>D44-#REF!</f>
        <v>#REF!</v>
      </c>
      <c r="H44" s="22" t="e">
        <f>G44/#REF!*100</f>
        <v>#REF!</v>
      </c>
    </row>
    <row r="45" spans="2:8" s="9" customFormat="1" ht="25.2" customHeight="1" thickBot="1" x14ac:dyDescent="0.35">
      <c r="B45" s="37"/>
      <c r="C45" s="38" t="s">
        <v>1</v>
      </c>
      <c r="D45" s="30">
        <f>D44</f>
        <v>1799199.1638062</v>
      </c>
      <c r="E45" s="30">
        <f>E44</f>
        <v>1183959.8406238002</v>
      </c>
      <c r="F45" s="40">
        <f t="shared" si="0"/>
        <v>0.6580482385947406</v>
      </c>
      <c r="G45" s="21" t="e">
        <f>D45-#REF!</f>
        <v>#REF!</v>
      </c>
      <c r="H45" s="22" t="e">
        <f>G45/#REF!*100</f>
        <v>#REF!</v>
      </c>
    </row>
    <row r="46" spans="2:8" ht="25.2" customHeight="1" thickBot="1" x14ac:dyDescent="0.35">
      <c r="B46" s="44"/>
      <c r="C46" s="45" t="s">
        <v>10</v>
      </c>
      <c r="D46" s="72"/>
      <c r="E46" s="72"/>
      <c r="F46" s="73"/>
      <c r="G46" s="14"/>
      <c r="H46" s="14"/>
    </row>
    <row r="47" spans="2:8" ht="25.2" customHeight="1" thickBot="1" x14ac:dyDescent="0.35">
      <c r="B47" s="37"/>
      <c r="C47" s="38" t="s">
        <v>21</v>
      </c>
      <c r="D47" s="43">
        <f>D39+D33+D20</f>
        <v>49859306.324601099</v>
      </c>
      <c r="E47" s="43">
        <f>E39+E33+E20</f>
        <v>29533684.3574173</v>
      </c>
      <c r="F47" s="40">
        <f t="shared" si="0"/>
        <v>0.59234045827157999</v>
      </c>
      <c r="G47" s="14"/>
      <c r="H47" s="14"/>
    </row>
    <row r="48" spans="2:8" ht="25.2" customHeight="1" thickBot="1" x14ac:dyDescent="0.35">
      <c r="B48" s="44"/>
      <c r="C48" s="45" t="s">
        <v>22</v>
      </c>
      <c r="D48" s="47">
        <f>D42</f>
        <v>1220813</v>
      </c>
      <c r="E48" s="52">
        <f>E42</f>
        <v>872454.6</v>
      </c>
      <c r="F48" s="40">
        <f t="shared" si="0"/>
        <v>0.71465048291589295</v>
      </c>
      <c r="G48" s="14"/>
      <c r="H48" s="14"/>
    </row>
    <row r="49" spans="2:8" ht="25.2" customHeight="1" thickBot="1" x14ac:dyDescent="0.35">
      <c r="B49" s="37"/>
      <c r="C49" s="38" t="s">
        <v>23</v>
      </c>
      <c r="D49" s="43">
        <f>D48+D47</f>
        <v>51080119.324601099</v>
      </c>
      <c r="E49" s="46">
        <f>E48+E47</f>
        <v>30406138.957417302</v>
      </c>
      <c r="F49" s="40">
        <f t="shared" si="0"/>
        <v>0.59526366342635306</v>
      </c>
      <c r="G49" s="14"/>
      <c r="H49" s="14"/>
    </row>
    <row r="50" spans="2:8" ht="25.2" customHeight="1" thickBot="1" x14ac:dyDescent="0.35">
      <c r="B50" s="44"/>
      <c r="C50" s="71" t="s">
        <v>11</v>
      </c>
      <c r="D50" s="72"/>
      <c r="E50" s="72"/>
      <c r="F50" s="73"/>
      <c r="G50" s="14"/>
      <c r="H50" s="14"/>
    </row>
    <row r="51" spans="2:8" ht="25.2" customHeight="1" thickBot="1" x14ac:dyDescent="0.35">
      <c r="B51" s="37"/>
      <c r="C51" s="38" t="s">
        <v>24</v>
      </c>
      <c r="D51" s="43">
        <f t="shared" ref="D51" si="1">SUM(D45+D49)</f>
        <v>52879318.488407299</v>
      </c>
      <c r="E51" s="46">
        <f>E49+E45</f>
        <v>31590098.798041102</v>
      </c>
      <c r="F51" s="40">
        <f t="shared" si="0"/>
        <v>0.597399885268313</v>
      </c>
      <c r="G51" s="14"/>
      <c r="H51" s="14"/>
    </row>
    <row r="52" spans="2:8" x14ac:dyDescent="0.3">
      <c r="B52" s="1"/>
      <c r="C52" s="2"/>
      <c r="D52" s="8"/>
      <c r="E52" s="3"/>
    </row>
    <row r="53" spans="2:8" x14ac:dyDescent="0.3">
      <c r="D53" s="8"/>
      <c r="F53" s="8" t="s">
        <v>30</v>
      </c>
    </row>
    <row r="54" spans="2:8" x14ac:dyDescent="0.3">
      <c r="D54" s="8"/>
    </row>
    <row r="55" spans="2:8" x14ac:dyDescent="0.3">
      <c r="D55" s="8"/>
    </row>
    <row r="56" spans="2:8" x14ac:dyDescent="0.3">
      <c r="D56" s="8"/>
    </row>
    <row r="57" spans="2:8" x14ac:dyDescent="0.3">
      <c r="D57" s="8"/>
    </row>
    <row r="58" spans="2:8" x14ac:dyDescent="0.3">
      <c r="D58" s="8"/>
    </row>
    <row r="59" spans="2:8" x14ac:dyDescent="0.3">
      <c r="D59" s="8"/>
    </row>
    <row r="60" spans="2:8" x14ac:dyDescent="0.3">
      <c r="D60" s="8"/>
    </row>
    <row r="61" spans="2:8" x14ac:dyDescent="0.3">
      <c r="D61" s="8"/>
    </row>
    <row r="62" spans="2:8" x14ac:dyDescent="0.3">
      <c r="D62" s="8"/>
    </row>
  </sheetData>
  <mergeCells count="12">
    <mergeCell ref="D34:F34"/>
    <mergeCell ref="D21:F21"/>
    <mergeCell ref="D7:F7"/>
    <mergeCell ref="C50:F50"/>
    <mergeCell ref="D46:F46"/>
    <mergeCell ref="D43:F43"/>
    <mergeCell ref="D40:F40"/>
    <mergeCell ref="B5:B6"/>
    <mergeCell ref="C5:C6"/>
    <mergeCell ref="B3:F3"/>
    <mergeCell ref="D5:E5"/>
    <mergeCell ref="F5:F6"/>
  </mergeCells>
  <phoneticPr fontId="0" type="noConversion"/>
  <pageMargins left="1" right="0.24" top="0.66" bottom="0" header="0.17" footer="0.3"/>
  <pageSetup scale="6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Comparison</vt:lpstr>
      <vt:lpstr>Comparison!Print_Area</vt:lpstr>
    </vt:vector>
  </TitlesOfParts>
  <Company>PNB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lead</dc:creator>
  <cp:lastModifiedBy>SLPC</cp:lastModifiedBy>
  <cp:lastPrinted>2022-05-10T04:42:09Z</cp:lastPrinted>
  <dcterms:created xsi:type="dcterms:W3CDTF">2005-03-03T05:09:12Z</dcterms:created>
  <dcterms:modified xsi:type="dcterms:W3CDTF">2022-05-10T04:42:11Z</dcterms:modified>
</cp:coreProperties>
</file>