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/>
  </bookViews>
  <sheets>
    <sheet name="Ann 10 CD Ratio YOY" sheetId="1" r:id="rId1"/>
  </sheets>
  <externalReferences>
    <externalReference r:id="rId2"/>
  </externalReferences>
  <definedNames>
    <definedName name="\D">#REF!</definedName>
    <definedName name="\I">#REF!</definedName>
    <definedName name="_xlnm.Print_Area" localSheetId="0">'Ann 10 CD Ratio YOY'!$A$1:$X$52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 s="1"/>
  <c r="N8" i="1"/>
  <c r="P8" i="1" s="1"/>
  <c r="O8" i="1"/>
  <c r="U8" i="1"/>
  <c r="V8" i="1"/>
  <c r="W8" i="1" s="1"/>
  <c r="G9" i="1"/>
  <c r="H9" i="1"/>
  <c r="I9" i="1"/>
  <c r="N9" i="1"/>
  <c r="O9" i="1"/>
  <c r="P9" i="1" s="1"/>
  <c r="U9" i="1"/>
  <c r="W9" i="1" s="1"/>
  <c r="V9" i="1"/>
  <c r="G10" i="1"/>
  <c r="H10" i="1"/>
  <c r="I10" i="1" s="1"/>
  <c r="N10" i="1"/>
  <c r="O10" i="1"/>
  <c r="P10" i="1"/>
  <c r="U10" i="1"/>
  <c r="V10" i="1"/>
  <c r="W10" i="1" s="1"/>
  <c r="G11" i="1"/>
  <c r="I11" i="1" s="1"/>
  <c r="H11" i="1"/>
  <c r="N11" i="1"/>
  <c r="O11" i="1"/>
  <c r="P11" i="1" s="1"/>
  <c r="U11" i="1"/>
  <c r="V11" i="1"/>
  <c r="W11" i="1"/>
  <c r="G12" i="1"/>
  <c r="H12" i="1"/>
  <c r="I12" i="1" s="1"/>
  <c r="N12" i="1"/>
  <c r="P12" i="1" s="1"/>
  <c r="O12" i="1"/>
  <c r="U12" i="1"/>
  <c r="V12" i="1"/>
  <c r="W12" i="1" s="1"/>
  <c r="G13" i="1"/>
  <c r="I13" i="1" s="1"/>
  <c r="H13" i="1"/>
  <c r="N13" i="1"/>
  <c r="O13" i="1"/>
  <c r="P13" i="1" s="1"/>
  <c r="U13" i="1"/>
  <c r="V13" i="1"/>
  <c r="W13" i="1"/>
  <c r="G14" i="1"/>
  <c r="H14" i="1"/>
  <c r="I14" i="1" s="1"/>
  <c r="N14" i="1"/>
  <c r="P14" i="1" s="1"/>
  <c r="O14" i="1"/>
  <c r="U14" i="1"/>
  <c r="V14" i="1"/>
  <c r="W14" i="1" s="1"/>
  <c r="G15" i="1"/>
  <c r="H15" i="1"/>
  <c r="I15" i="1"/>
  <c r="N15" i="1"/>
  <c r="O15" i="1"/>
  <c r="P15" i="1" s="1"/>
  <c r="U15" i="1"/>
  <c r="W15" i="1" s="1"/>
  <c r="V15" i="1"/>
  <c r="G16" i="1"/>
  <c r="H16" i="1"/>
  <c r="I16" i="1" s="1"/>
  <c r="N16" i="1"/>
  <c r="O16" i="1"/>
  <c r="P16" i="1"/>
  <c r="U16" i="1"/>
  <c r="V16" i="1"/>
  <c r="W16" i="1" s="1"/>
  <c r="G17" i="1"/>
  <c r="I17" i="1" s="1"/>
  <c r="H17" i="1"/>
  <c r="N17" i="1"/>
  <c r="O17" i="1"/>
  <c r="P17" i="1" s="1"/>
  <c r="U17" i="1"/>
  <c r="V17" i="1"/>
  <c r="W17" i="1"/>
  <c r="G18" i="1"/>
  <c r="H18" i="1"/>
  <c r="I18" i="1" s="1"/>
  <c r="N18" i="1"/>
  <c r="P18" i="1" s="1"/>
  <c r="O18" i="1"/>
  <c r="U18" i="1"/>
  <c r="V18" i="1"/>
  <c r="W18" i="1" s="1"/>
  <c r="G19" i="1"/>
  <c r="H19" i="1"/>
  <c r="I19" i="1"/>
  <c r="N19" i="1"/>
  <c r="O19" i="1"/>
  <c r="P19" i="1" s="1"/>
  <c r="U19" i="1"/>
  <c r="W19" i="1" s="1"/>
  <c r="V19" i="1"/>
  <c r="C20" i="1"/>
  <c r="D20" i="1"/>
  <c r="G20" i="1" s="1"/>
  <c r="H20" i="1"/>
  <c r="I20" i="1" s="1"/>
  <c r="J20" i="1"/>
  <c r="K20" i="1"/>
  <c r="L20" i="1"/>
  <c r="L47" i="1" s="1"/>
  <c r="M20" i="1"/>
  <c r="O20" i="1" s="1"/>
  <c r="P20" i="1" s="1"/>
  <c r="N20" i="1"/>
  <c r="Q20" i="1"/>
  <c r="R20" i="1"/>
  <c r="U20" i="1" s="1"/>
  <c r="S20" i="1"/>
  <c r="T20" i="1"/>
  <c r="T47" i="1" s="1"/>
  <c r="V20" i="1"/>
  <c r="W21" i="1"/>
  <c r="G22" i="1"/>
  <c r="H22" i="1"/>
  <c r="I22" i="1" s="1"/>
  <c r="N22" i="1"/>
  <c r="O22" i="1"/>
  <c r="P22" i="1"/>
  <c r="U22" i="1"/>
  <c r="V22" i="1"/>
  <c r="W22" i="1" s="1"/>
  <c r="H23" i="1"/>
  <c r="I23" i="1" s="1"/>
  <c r="N23" i="1"/>
  <c r="O23" i="1"/>
  <c r="P23" i="1"/>
  <c r="U23" i="1"/>
  <c r="V23" i="1"/>
  <c r="W23" i="1" s="1"/>
  <c r="G24" i="1"/>
  <c r="I24" i="1" s="1"/>
  <c r="H24" i="1"/>
  <c r="N24" i="1"/>
  <c r="O24" i="1"/>
  <c r="P24" i="1" s="1"/>
  <c r="U24" i="1"/>
  <c r="V24" i="1"/>
  <c r="W24" i="1"/>
  <c r="G25" i="1"/>
  <c r="H25" i="1"/>
  <c r="I25" i="1" s="1"/>
  <c r="N25" i="1"/>
  <c r="P25" i="1" s="1"/>
  <c r="O25" i="1"/>
  <c r="U25" i="1"/>
  <c r="V25" i="1"/>
  <c r="W25" i="1" s="1"/>
  <c r="G26" i="1"/>
  <c r="H26" i="1"/>
  <c r="I26" i="1"/>
  <c r="N26" i="1"/>
  <c r="O26" i="1"/>
  <c r="P26" i="1" s="1"/>
  <c r="U26" i="1"/>
  <c r="W26" i="1" s="1"/>
  <c r="V26" i="1"/>
  <c r="G27" i="1"/>
  <c r="H27" i="1"/>
  <c r="I27" i="1" s="1"/>
  <c r="N27" i="1"/>
  <c r="O27" i="1"/>
  <c r="P27" i="1"/>
  <c r="U27" i="1"/>
  <c r="V27" i="1"/>
  <c r="W27" i="1" s="1"/>
  <c r="I28" i="1"/>
  <c r="N28" i="1"/>
  <c r="O28" i="1"/>
  <c r="P28" i="1" s="1"/>
  <c r="U28" i="1"/>
  <c r="W28" i="1" s="1"/>
  <c r="V28" i="1"/>
  <c r="G29" i="1"/>
  <c r="H29" i="1"/>
  <c r="I29" i="1" s="1"/>
  <c r="N29" i="1"/>
  <c r="O29" i="1"/>
  <c r="P29" i="1"/>
  <c r="U29" i="1"/>
  <c r="V29" i="1"/>
  <c r="W29" i="1" s="1"/>
  <c r="G30" i="1"/>
  <c r="I30" i="1" s="1"/>
  <c r="H30" i="1"/>
  <c r="N30" i="1"/>
  <c r="O30" i="1"/>
  <c r="P30" i="1" s="1"/>
  <c r="U30" i="1"/>
  <c r="V30" i="1"/>
  <c r="W30" i="1"/>
  <c r="N31" i="1"/>
  <c r="O31" i="1"/>
  <c r="P31" i="1" s="1"/>
  <c r="U31" i="1"/>
  <c r="W31" i="1" s="1"/>
  <c r="V31" i="1"/>
  <c r="N32" i="1"/>
  <c r="O32" i="1"/>
  <c r="U32" i="1"/>
  <c r="V32" i="1"/>
  <c r="W32" i="1" s="1"/>
  <c r="C33" i="1"/>
  <c r="D33" i="1"/>
  <c r="E33" i="1"/>
  <c r="F33" i="1"/>
  <c r="H33" i="1" s="1"/>
  <c r="I33" i="1" s="1"/>
  <c r="G33" i="1"/>
  <c r="J33" i="1"/>
  <c r="K33" i="1"/>
  <c r="N33" i="1" s="1"/>
  <c r="L33" i="1"/>
  <c r="M33" i="1"/>
  <c r="O33" i="1"/>
  <c r="Q33" i="1"/>
  <c r="R33" i="1"/>
  <c r="S33" i="1"/>
  <c r="V33" i="1" s="1"/>
  <c r="W33" i="1" s="1"/>
  <c r="T33" i="1"/>
  <c r="U33" i="1"/>
  <c r="W34" i="1"/>
  <c r="I35" i="1"/>
  <c r="N35" i="1"/>
  <c r="O35" i="1"/>
  <c r="P35" i="1" s="1"/>
  <c r="U35" i="1"/>
  <c r="V35" i="1"/>
  <c r="W35" i="1"/>
  <c r="G36" i="1"/>
  <c r="H36" i="1"/>
  <c r="I36" i="1" s="1"/>
  <c r="N36" i="1"/>
  <c r="P36" i="1" s="1"/>
  <c r="O36" i="1"/>
  <c r="U36" i="1"/>
  <c r="V36" i="1"/>
  <c r="W36" i="1" s="1"/>
  <c r="I37" i="1"/>
  <c r="N37" i="1"/>
  <c r="O37" i="1"/>
  <c r="P37" i="1" s="1"/>
  <c r="U37" i="1"/>
  <c r="V37" i="1"/>
  <c r="W37" i="1"/>
  <c r="I38" i="1"/>
  <c r="N38" i="1"/>
  <c r="O38" i="1"/>
  <c r="P38" i="1"/>
  <c r="U38" i="1"/>
  <c r="V38" i="1"/>
  <c r="W38" i="1" s="1"/>
  <c r="C39" i="1"/>
  <c r="D39" i="1"/>
  <c r="E39" i="1"/>
  <c r="F39" i="1"/>
  <c r="H39" i="1" s="1"/>
  <c r="I39" i="1" s="1"/>
  <c r="G39" i="1"/>
  <c r="J39" i="1"/>
  <c r="K39" i="1"/>
  <c r="N39" i="1" s="1"/>
  <c r="L39" i="1"/>
  <c r="M39" i="1"/>
  <c r="O39" i="1"/>
  <c r="Q39" i="1"/>
  <c r="R39" i="1"/>
  <c r="S39" i="1"/>
  <c r="V39" i="1" s="1"/>
  <c r="W39" i="1" s="1"/>
  <c r="T39" i="1"/>
  <c r="U39" i="1"/>
  <c r="W40" i="1"/>
  <c r="G41" i="1"/>
  <c r="H41" i="1"/>
  <c r="I41" i="1"/>
  <c r="N41" i="1"/>
  <c r="O41" i="1"/>
  <c r="P41" i="1" s="1"/>
  <c r="U41" i="1"/>
  <c r="W41" i="1" s="1"/>
  <c r="V41" i="1"/>
  <c r="C42" i="1"/>
  <c r="C48" i="1" s="1"/>
  <c r="C49" i="1" s="1"/>
  <c r="C51" i="1" s="1"/>
  <c r="D42" i="1"/>
  <c r="G42" i="1" s="1"/>
  <c r="E42" i="1"/>
  <c r="F42" i="1"/>
  <c r="H42" i="1"/>
  <c r="J42" i="1"/>
  <c r="K42" i="1"/>
  <c r="K48" i="1" s="1"/>
  <c r="L42" i="1"/>
  <c r="O42" i="1" s="1"/>
  <c r="P42" i="1" s="1"/>
  <c r="M42" i="1"/>
  <c r="N42" i="1"/>
  <c r="Q42" i="1"/>
  <c r="R42" i="1"/>
  <c r="U42" i="1" s="1"/>
  <c r="S42" i="1"/>
  <c r="S48" i="1" s="1"/>
  <c r="T42" i="1"/>
  <c r="V42" i="1" s="1"/>
  <c r="W43" i="1"/>
  <c r="G44" i="1"/>
  <c r="H44" i="1"/>
  <c r="I44" i="1" s="1"/>
  <c r="N44" i="1"/>
  <c r="P44" i="1" s="1"/>
  <c r="O44" i="1"/>
  <c r="U44" i="1"/>
  <c r="V44" i="1"/>
  <c r="W44" i="1" s="1"/>
  <c r="C45" i="1"/>
  <c r="D45" i="1"/>
  <c r="E45" i="1"/>
  <c r="H45" i="1" s="1"/>
  <c r="I45" i="1" s="1"/>
  <c r="F45" i="1"/>
  <c r="G45" i="1"/>
  <c r="J45" i="1"/>
  <c r="K45" i="1"/>
  <c r="N45" i="1" s="1"/>
  <c r="L45" i="1"/>
  <c r="M45" i="1"/>
  <c r="O45" i="1" s="1"/>
  <c r="Q45" i="1"/>
  <c r="R45" i="1"/>
  <c r="S45" i="1"/>
  <c r="T45" i="1"/>
  <c r="V45" i="1" s="1"/>
  <c r="W45" i="1" s="1"/>
  <c r="U45" i="1"/>
  <c r="W46" i="1"/>
  <c r="C47" i="1"/>
  <c r="E47" i="1"/>
  <c r="F47" i="1"/>
  <c r="H47" i="1" s="1"/>
  <c r="J47" i="1"/>
  <c r="J49" i="1" s="1"/>
  <c r="J51" i="1" s="1"/>
  <c r="K47" i="1"/>
  <c r="N47" i="1" s="1"/>
  <c r="M47" i="1"/>
  <c r="Q47" i="1"/>
  <c r="R47" i="1"/>
  <c r="R49" i="1" s="1"/>
  <c r="S47" i="1"/>
  <c r="D48" i="1"/>
  <c r="G48" i="1" s="1"/>
  <c r="E48" i="1"/>
  <c r="F48" i="1"/>
  <c r="H48" i="1" s="1"/>
  <c r="I48" i="1" s="1"/>
  <c r="J48" i="1"/>
  <c r="L48" i="1"/>
  <c r="M48" i="1"/>
  <c r="O48" i="1" s="1"/>
  <c r="Q48" i="1"/>
  <c r="R48" i="1"/>
  <c r="U48" i="1" s="1"/>
  <c r="T48" i="1"/>
  <c r="E49" i="1"/>
  <c r="M49" i="1"/>
  <c r="Q49" i="1"/>
  <c r="W50" i="1"/>
  <c r="E51" i="1"/>
  <c r="M51" i="1"/>
  <c r="Q51" i="1"/>
  <c r="R51" i="1" l="1"/>
  <c r="U51" i="1" s="1"/>
  <c r="U49" i="1"/>
  <c r="V47" i="1"/>
  <c r="T49" i="1"/>
  <c r="N48" i="1"/>
  <c r="P48" i="1" s="1"/>
  <c r="K49" i="1"/>
  <c r="P39" i="1"/>
  <c r="P33" i="1"/>
  <c r="P45" i="1"/>
  <c r="W42" i="1"/>
  <c r="L49" i="1"/>
  <c r="L51" i="1" s="1"/>
  <c r="O51" i="1" s="1"/>
  <c r="O47" i="1"/>
  <c r="P47" i="1" s="1"/>
  <c r="V48" i="1"/>
  <c r="W48" i="1" s="1"/>
  <c r="S49" i="1"/>
  <c r="S51" i="1" s="1"/>
  <c r="I42" i="1"/>
  <c r="W20" i="1"/>
  <c r="U47" i="1"/>
  <c r="F49" i="1"/>
  <c r="D47" i="1"/>
  <c r="W47" i="1" l="1"/>
  <c r="D49" i="1"/>
  <c r="G47" i="1"/>
  <c r="I47" i="1" s="1"/>
  <c r="P51" i="1"/>
  <c r="H49" i="1"/>
  <c r="F51" i="1"/>
  <c r="H51" i="1" s="1"/>
  <c r="K51" i="1"/>
  <c r="N51" i="1" s="1"/>
  <c r="N49" i="1"/>
  <c r="V49" i="1"/>
  <c r="W49" i="1" s="1"/>
  <c r="T51" i="1"/>
  <c r="V51" i="1" s="1"/>
  <c r="W51" i="1" s="1"/>
  <c r="O49" i="1"/>
  <c r="P49" i="1" l="1"/>
  <c r="D51" i="1"/>
  <c r="G51" i="1" s="1"/>
  <c r="I51" i="1" s="1"/>
  <c r="G49" i="1"/>
  <c r="I49" i="1" s="1"/>
</calcChain>
</file>

<file path=xl/sharedStrings.xml><?xml version="1.0" encoding="utf-8"?>
<sst xmlns="http://schemas.openxmlformats.org/spreadsheetml/2006/main" count="77" uniqueCount="59">
  <si>
    <t>SLBC Punjab</t>
  </si>
  <si>
    <t>G. TOTAL (A+B+C+D+E)</t>
  </si>
  <si>
    <t xml:space="preserve">SYSTEM                                                            </t>
  </si>
  <si>
    <t>TOTAL (A+B+C+D)</t>
  </si>
  <si>
    <t>RRBs ( D)</t>
  </si>
  <si>
    <t>Comm.Bks (A+B+C)</t>
  </si>
  <si>
    <t>SCHEDULED COMMERCIAL BANKS</t>
  </si>
  <si>
    <t>TOTAL</t>
  </si>
  <si>
    <t>PB. STATE COOPERATIVE BANK</t>
  </si>
  <si>
    <t xml:space="preserve">COOPERATIVE BANKS </t>
  </si>
  <si>
    <t>E</t>
  </si>
  <si>
    <t>PUNJAB GRAMIN BANK</t>
  </si>
  <si>
    <t>REGIONAL RURAL BANKS</t>
  </si>
  <si>
    <t>D</t>
  </si>
  <si>
    <t>JANA SMALL FINANCE BANK</t>
  </si>
  <si>
    <t>UJJIVAN SMALL FINANCE BANK</t>
  </si>
  <si>
    <t>CAPITAL SMALL FINANCE BANK</t>
  </si>
  <si>
    <t>AU SMALL FINANCE BANK</t>
  </si>
  <si>
    <t>SMALL FINANCE BANK</t>
  </si>
  <si>
    <t>C</t>
  </si>
  <si>
    <t>RBL Bank</t>
  </si>
  <si>
    <t>BANDHAN BANK</t>
  </si>
  <si>
    <t>AXIS BANK</t>
  </si>
  <si>
    <t>INDUSIND BANK</t>
  </si>
  <si>
    <t xml:space="preserve">FEDERAL BANK </t>
  </si>
  <si>
    <t>YES BANK</t>
  </si>
  <si>
    <t>KOTAK MAHINDRA BANK</t>
  </si>
  <si>
    <t>ICICI BANK</t>
  </si>
  <si>
    <t xml:space="preserve">HDFC BANK </t>
  </si>
  <si>
    <t>J&amp;K BANK</t>
  </si>
  <si>
    <t>IDBI BANK</t>
  </si>
  <si>
    <t>PRIVATE SECTOR BANKS</t>
  </si>
  <si>
    <t>B.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</si>
  <si>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</si>
  <si>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</si>
  <si>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</si>
  <si>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</si>
  <si>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</si>
  <si>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</si>
  <si>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</si>
  <si>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</si>
  <si>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</si>
  <si>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</si>
  <si>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</si>
  <si>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</si>
  <si>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>PUBLIC SECTOR BANKS</t>
  </si>
  <si>
    <t>A.</t>
  </si>
  <si>
    <t>YOY</t>
  </si>
  <si>
    <t xml:space="preserve">CD RATIO </t>
  </si>
  <si>
    <t>Advances</t>
  </si>
  <si>
    <t>Deposits</t>
  </si>
  <si>
    <t>Urban</t>
  </si>
  <si>
    <t>Semi-Urban</t>
  </si>
  <si>
    <t>Rural Area</t>
  </si>
  <si>
    <t>BANK NAME</t>
  </si>
  <si>
    <t>Sr. No</t>
  </si>
  <si>
    <t>Amount in Lakhs</t>
  </si>
  <si>
    <t xml:space="preserve">                                                Bank  Wise Y-o-Y CD Ratio Comparision</t>
  </si>
  <si>
    <t>Annexure-10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</si>
</sst>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13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1"/>
    <xf numFmtId="0" fontId="1" fillId="0" borderId="0" xfId="1" applyFill="1" applyBorder="1"/>
    <xf numFmtId="1" fontId="2" fillId="0" borderId="0" xfId="1" applyNumberFormat="1" applyFont="1"/>
    <xf numFmtId="2" fontId="1" fillId="0" borderId="0" xfId="1" applyNumberFormat="1"/>
    <xf numFmtId="0" fontId="1" fillId="2" borderId="0" xfId="1" applyFill="1"/>
    <xf numFmtId="9" fontId="0" fillId="2" borderId="0" xfId="2" applyFont="1" applyFill="1"/>
    <xf numFmtId="9" fontId="0" fillId="0" borderId="0" xfId="2" applyFont="1"/>
    <xf numFmtId="1" fontId="2" fillId="0" borderId="0" xfId="1" applyNumberFormat="1" applyFont="1" applyFill="1"/>
    <xf numFmtId="0" fontId="3" fillId="0" borderId="0" xfId="1" applyFont="1" applyFill="1"/>
    <xf numFmtId="2" fontId="1" fillId="0" borderId="0" xfId="1" applyNumberFormat="1" applyFill="1"/>
    <xf numFmtId="0" fontId="1" fillId="0" borderId="0" xfId="1" applyFill="1"/>
    <xf numFmtId="9" fontId="0" fillId="0" borderId="0" xfId="2" applyFont="1" applyFill="1"/>
    <xf numFmtId="9" fontId="3" fillId="0" borderId="0" xfId="2" applyFont="1" applyFill="1"/>
    <xf numFmtId="0" fontId="3" fillId="0" borderId="0" xfId="1" applyFont="1"/>
    <xf numFmtId="0" fontId="3" fillId="0" borderId="0" xfId="1" applyFont="1" applyFill="1" applyBorder="1"/>
    <xf numFmtId="9" fontId="4" fillId="0" borderId="1" xfId="2" applyFont="1" applyFill="1" applyBorder="1" applyAlignment="1">
      <alignment vertical="center" wrapText="1"/>
    </xf>
    <xf numFmtId="10" fontId="4" fillId="0" borderId="2" xfId="1" applyNumberFormat="1" applyFont="1" applyFill="1" applyBorder="1" applyAlignment="1">
      <alignment horizontal="center"/>
    </xf>
    <xf numFmtId="10" fontId="4" fillId="0" borderId="3" xfId="1" applyNumberFormat="1" applyFont="1" applyFill="1" applyBorder="1"/>
    <xf numFmtId="1" fontId="4" fillId="0" borderId="4" xfId="1" applyNumberFormat="1" applyFont="1" applyFill="1" applyBorder="1" applyAlignment="1">
      <alignment horizontal="right"/>
    </xf>
    <xf numFmtId="9" fontId="4" fillId="0" borderId="5" xfId="2" applyFont="1" applyFill="1" applyBorder="1" applyAlignment="1">
      <alignment horizontal="right" vertical="center" wrapText="1"/>
    </xf>
    <xf numFmtId="10" fontId="4" fillId="0" borderId="4" xfId="2" applyNumberFormat="1" applyFont="1" applyFill="1" applyBorder="1"/>
    <xf numFmtId="0" fontId="4" fillId="0" borderId="6" xfId="1" applyFont="1" applyFill="1" applyBorder="1"/>
    <xf numFmtId="0" fontId="4" fillId="0" borderId="4" xfId="1" applyFont="1" applyFill="1" applyBorder="1" applyAlignment="1">
      <alignment horizontal="center"/>
    </xf>
    <xf numFmtId="9" fontId="4" fillId="0" borderId="7" xfId="2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/>
    </xf>
    <xf numFmtId="10" fontId="4" fillId="0" borderId="9" xfId="1" applyNumberFormat="1" applyFont="1" applyFill="1" applyBorder="1"/>
    <xf numFmtId="0" fontId="5" fillId="0" borderId="10" xfId="1" applyFont="1" applyFill="1" applyBorder="1" applyAlignment="1">
      <alignment horizontal="right"/>
    </xf>
    <xf numFmtId="9" fontId="4" fillId="0" borderId="11" xfId="2" applyFont="1" applyFill="1" applyBorder="1" applyAlignment="1">
      <alignment horizontal="right" vertical="center" wrapText="1"/>
    </xf>
    <xf numFmtId="10" fontId="4" fillId="0" borderId="10" xfId="2" applyNumberFormat="1" applyFont="1" applyFill="1" applyBorder="1"/>
    <xf numFmtId="0" fontId="4" fillId="0" borderId="12" xfId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right"/>
    </xf>
    <xf numFmtId="1" fontId="5" fillId="0" borderId="10" xfId="1" applyNumberFormat="1" applyFont="1" applyFill="1" applyBorder="1" applyAlignment="1">
      <alignment vertical="center"/>
    </xf>
    <xf numFmtId="1" fontId="5" fillId="0" borderId="9" xfId="1" applyNumberFormat="1" applyFont="1" applyFill="1" applyBorder="1" applyAlignment="1">
      <alignment vertical="center"/>
    </xf>
    <xf numFmtId="1" fontId="5" fillId="0" borderId="9" xfId="1" applyNumberFormat="1" applyFont="1" applyFill="1" applyBorder="1" applyAlignment="1">
      <alignment vertical="center" wrapText="1"/>
    </xf>
    <xf numFmtId="1" fontId="5" fillId="0" borderId="10" xfId="1" applyNumberFormat="1" applyFont="1" applyFill="1" applyBorder="1" applyAlignment="1">
      <alignment vertical="center" wrapText="1"/>
    </xf>
    <xf numFmtId="1" fontId="5" fillId="0" borderId="8" xfId="1" applyNumberFormat="1" applyFont="1" applyFill="1" applyBorder="1" applyAlignment="1">
      <alignment vertical="center"/>
    </xf>
    <xf numFmtId="0" fontId="5" fillId="0" borderId="11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right"/>
    </xf>
    <xf numFmtId="0" fontId="3" fillId="0" borderId="13" xfId="1" applyFont="1" applyBorder="1"/>
    <xf numFmtId="10" fontId="4" fillId="0" borderId="3" xfId="1" applyNumberFormat="1" applyFont="1" applyFill="1" applyBorder="1" applyAlignment="1">
      <alignment vertical="center"/>
    </xf>
    <xf numFmtId="10" fontId="4" fillId="0" borderId="14" xfId="1" applyNumberFormat="1" applyFont="1" applyFill="1" applyBorder="1" applyAlignment="1">
      <alignment vertical="center"/>
    </xf>
    <xf numFmtId="9" fontId="4" fillId="0" borderId="15" xfId="2" applyFont="1" applyFill="1" applyBorder="1" applyAlignment="1">
      <alignment horizontal="right" vertical="center" wrapText="1"/>
    </xf>
    <xf numFmtId="10" fontId="4" fillId="0" borderId="4" xfId="2" applyNumberFormat="1" applyFont="1" applyFill="1" applyBorder="1" applyAlignment="1">
      <alignment vertical="center"/>
    </xf>
    <xf numFmtId="1" fontId="5" fillId="0" borderId="16" xfId="1" applyNumberFormat="1" applyFont="1" applyFill="1" applyBorder="1" applyAlignment="1">
      <alignment vertical="center"/>
    </xf>
    <xf numFmtId="1" fontId="5" fillId="0" borderId="14" xfId="1" applyNumberFormat="1" applyFont="1" applyFill="1" applyBorder="1" applyAlignment="1">
      <alignment vertical="center"/>
    </xf>
    <xf numFmtId="9" fontId="4" fillId="0" borderId="17" xfId="2" applyFont="1" applyFill="1" applyBorder="1" applyAlignment="1">
      <alignment horizontal="right" vertical="center" wrapText="1"/>
    </xf>
    <xf numFmtId="1" fontId="5" fillId="0" borderId="18" xfId="1" applyNumberFormat="1" applyFont="1" applyFill="1" applyBorder="1" applyAlignment="1">
      <alignment vertical="center"/>
    </xf>
    <xf numFmtId="10" fontId="4" fillId="0" borderId="16" xfId="2" applyNumberFormat="1" applyFont="1" applyFill="1" applyBorder="1" applyAlignment="1">
      <alignment vertical="center"/>
    </xf>
    <xf numFmtId="1" fontId="5" fillId="0" borderId="17" xfId="1" applyNumberFormat="1" applyFont="1" applyFill="1" applyBorder="1" applyAlignment="1">
      <alignment horizontal="right"/>
    </xf>
    <xf numFmtId="1" fontId="5" fillId="0" borderId="18" xfId="1" applyNumberFormat="1" applyFont="1" applyFill="1" applyBorder="1" applyAlignment="1">
      <alignment horizontal="right"/>
    </xf>
    <xf numFmtId="1" fontId="5" fillId="0" borderId="16" xfId="1" applyNumberFormat="1" applyFont="1" applyFill="1" applyBorder="1" applyAlignment="1">
      <alignment horizontal="right"/>
    </xf>
    <xf numFmtId="0" fontId="5" fillId="0" borderId="19" xfId="1" applyFont="1" applyFill="1" applyBorder="1" applyAlignment="1">
      <alignment vertical="center"/>
    </xf>
    <xf numFmtId="0" fontId="4" fillId="0" borderId="16" xfId="1" applyFont="1" applyFill="1" applyBorder="1" applyAlignment="1">
      <alignment horizontal="center"/>
    </xf>
    <xf numFmtId="0" fontId="4" fillId="0" borderId="20" xfId="1" applyFont="1" applyFill="1" applyBorder="1" applyAlignment="1">
      <alignment horizontal="center"/>
    </xf>
    <xf numFmtId="10" fontId="4" fillId="0" borderId="21" xfId="1" applyNumberFormat="1" applyFont="1" applyFill="1" applyBorder="1"/>
    <xf numFmtId="9" fontId="5" fillId="0" borderId="20" xfId="2" applyFont="1" applyFill="1" applyBorder="1" applyAlignment="1">
      <alignment vertical="center" wrapText="1"/>
    </xf>
    <xf numFmtId="9" fontId="5" fillId="0" borderId="21" xfId="2" applyFont="1" applyFill="1" applyBorder="1" applyAlignment="1">
      <alignment vertical="center" wrapText="1"/>
    </xf>
    <xf numFmtId="1" fontId="5" fillId="0" borderId="21" xfId="1" applyNumberFormat="1" applyFont="1" applyFill="1" applyBorder="1" applyAlignment="1">
      <alignment vertical="center" wrapText="1"/>
    </xf>
    <xf numFmtId="1" fontId="5" fillId="0" borderId="22" xfId="1" applyNumberFormat="1" applyFont="1" applyFill="1" applyBorder="1" applyAlignment="1">
      <alignment vertical="center" wrapText="1"/>
    </xf>
    <xf numFmtId="9" fontId="4" fillId="0" borderId="23" xfId="2" applyFont="1" applyFill="1" applyBorder="1" applyAlignment="1">
      <alignment horizontal="right" vertical="center" wrapText="1"/>
    </xf>
    <xf numFmtId="1" fontId="5" fillId="0" borderId="20" xfId="1" applyNumberFormat="1" applyFont="1" applyFill="1" applyBorder="1" applyAlignment="1">
      <alignment vertical="center"/>
    </xf>
    <xf numFmtId="1" fontId="5" fillId="0" borderId="22" xfId="1" applyNumberFormat="1" applyFont="1" applyFill="1" applyBorder="1" applyAlignment="1">
      <alignment vertical="center"/>
    </xf>
    <xf numFmtId="10" fontId="4" fillId="0" borderId="22" xfId="2" applyNumberFormat="1" applyFont="1" applyFill="1" applyBorder="1"/>
    <xf numFmtId="0" fontId="5" fillId="0" borderId="23" xfId="1" applyFont="1" applyFill="1" applyBorder="1"/>
    <xf numFmtId="0" fontId="5" fillId="0" borderId="20" xfId="1" applyFont="1" applyFill="1" applyBorder="1"/>
    <xf numFmtId="0" fontId="5" fillId="0" borderId="22" xfId="1" applyFont="1" applyFill="1" applyBorder="1"/>
    <xf numFmtId="0" fontId="4" fillId="0" borderId="24" xfId="1" applyFont="1" applyFill="1" applyBorder="1"/>
    <xf numFmtId="0" fontId="4" fillId="0" borderId="22" xfId="1" applyFont="1" applyFill="1" applyBorder="1" applyAlignment="1">
      <alignment horizontal="center"/>
    </xf>
    <xf numFmtId="1" fontId="4" fillId="0" borderId="4" xfId="1" applyNumberFormat="1" applyFont="1" applyFill="1" applyBorder="1" applyAlignment="1">
      <alignment vertical="center"/>
    </xf>
    <xf numFmtId="0" fontId="4" fillId="0" borderId="5" xfId="1" applyFont="1" applyFill="1" applyBorder="1" applyAlignment="1">
      <alignment horizontal="right"/>
    </xf>
    <xf numFmtId="1" fontId="4" fillId="0" borderId="5" xfId="1" applyNumberFormat="1" applyFont="1" applyFill="1" applyBorder="1" applyAlignment="1">
      <alignment horizontal="right"/>
    </xf>
    <xf numFmtId="10" fontId="4" fillId="0" borderId="25" xfId="1" applyNumberFormat="1" applyFont="1" applyFill="1" applyBorder="1" applyAlignment="1">
      <alignment vertical="center"/>
    </xf>
    <xf numFmtId="1" fontId="5" fillId="0" borderId="14" xfId="1" applyNumberFormat="1" applyFont="1" applyFill="1" applyBorder="1" applyAlignment="1">
      <alignment horizontal="right"/>
    </xf>
    <xf numFmtId="0" fontId="5" fillId="0" borderId="23" xfId="1" applyFont="1" applyFill="1" applyBorder="1" applyAlignment="1">
      <alignment horizontal="right"/>
    </xf>
    <xf numFmtId="0" fontId="5" fillId="0" borderId="20" xfId="1" applyFont="1" applyFill="1" applyBorder="1" applyAlignment="1">
      <alignment horizontal="right"/>
    </xf>
    <xf numFmtId="0" fontId="5" fillId="0" borderId="22" xfId="1" applyFont="1" applyFill="1" applyBorder="1" applyAlignment="1">
      <alignment horizontal="right"/>
    </xf>
    <xf numFmtId="1" fontId="4" fillId="0" borderId="2" xfId="1" applyNumberFormat="1" applyFont="1" applyFill="1" applyBorder="1" applyAlignment="1">
      <alignment horizontal="right"/>
    </xf>
    <xf numFmtId="1" fontId="5" fillId="0" borderId="18" xfId="1" applyNumberFormat="1" applyFont="1" applyFill="1" applyBorder="1" applyAlignment="1">
      <alignment horizontal="center" vertical="center"/>
    </xf>
    <xf numFmtId="1" fontId="5" fillId="0" borderId="26" xfId="1" applyNumberFormat="1" applyFont="1" applyFill="1" applyBorder="1" applyAlignment="1">
      <alignment horizontal="right" vertical="center"/>
    </xf>
    <xf numFmtId="1" fontId="5" fillId="0" borderId="27" xfId="1" applyNumberFormat="1" applyFont="1" applyFill="1" applyBorder="1" applyAlignment="1">
      <alignment horizontal="right" vertical="center"/>
    </xf>
    <xf numFmtId="0" fontId="5" fillId="0" borderId="17" xfId="1" applyFont="1" applyFill="1" applyBorder="1" applyAlignment="1">
      <alignment vertical="center"/>
    </xf>
    <xf numFmtId="0" fontId="5" fillId="0" borderId="18" xfId="1" applyFont="1" applyFill="1" applyBorder="1" applyAlignment="1">
      <alignment vertical="center"/>
    </xf>
    <xf numFmtId="1" fontId="5" fillId="0" borderId="26" xfId="1" applyNumberFormat="1" applyFont="1" applyFill="1" applyBorder="1" applyAlignment="1">
      <alignment vertical="center"/>
    </xf>
    <xf numFmtId="1" fontId="5" fillId="0" borderId="25" xfId="1" applyNumberFormat="1" applyFont="1" applyFill="1" applyBorder="1" applyAlignment="1">
      <alignment vertical="center"/>
    </xf>
    <xf numFmtId="1" fontId="5" fillId="0" borderId="27" xfId="1" applyNumberFormat="1" applyFont="1" applyFill="1" applyBorder="1" applyAlignment="1">
      <alignment vertical="center"/>
    </xf>
    <xf numFmtId="9" fontId="4" fillId="0" borderId="7" xfId="2" applyFont="1" applyFill="1" applyBorder="1" applyAlignment="1">
      <alignment horizontal="right" vertical="center" wrapText="1"/>
    </xf>
    <xf numFmtId="1" fontId="5" fillId="0" borderId="26" xfId="1" applyNumberFormat="1" applyFont="1" applyFill="1" applyBorder="1" applyAlignment="1">
      <alignment horizontal="center" vertical="center"/>
    </xf>
    <xf numFmtId="10" fontId="4" fillId="0" borderId="27" xfId="2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26" xfId="1" applyFont="1" applyFill="1" applyBorder="1" applyAlignment="1">
      <alignment vertical="center"/>
    </xf>
    <xf numFmtId="0" fontId="5" fillId="0" borderId="28" xfId="1" applyFont="1" applyFill="1" applyBorder="1" applyAlignment="1">
      <alignment vertical="center"/>
    </xf>
    <xf numFmtId="0" fontId="4" fillId="0" borderId="27" xfId="1" applyFont="1" applyFill="1" applyBorder="1" applyAlignment="1">
      <alignment horizontal="center"/>
    </xf>
    <xf numFmtId="1" fontId="5" fillId="0" borderId="7" xfId="1" applyNumberFormat="1" applyFont="1" applyFill="1" applyBorder="1" applyAlignment="1">
      <alignment vertical="center"/>
    </xf>
    <xf numFmtId="9" fontId="5" fillId="0" borderId="20" xfId="2" applyFont="1" applyFill="1" applyBorder="1" applyAlignment="1">
      <alignment horizontal="right" vertical="center" wrapText="1"/>
    </xf>
    <xf numFmtId="9" fontId="5" fillId="0" borderId="21" xfId="2" applyFont="1" applyFill="1" applyBorder="1" applyAlignment="1">
      <alignment horizontal="right" vertical="center" wrapText="1"/>
    </xf>
    <xf numFmtId="9" fontId="5" fillId="0" borderId="29" xfId="2" applyFont="1" applyFill="1" applyBorder="1" applyAlignment="1">
      <alignment horizontal="right" vertical="center" wrapText="1"/>
    </xf>
    <xf numFmtId="1" fontId="4" fillId="0" borderId="2" xfId="1" applyNumberFormat="1" applyFont="1" applyFill="1" applyBorder="1"/>
    <xf numFmtId="1" fontId="4" fillId="0" borderId="4" xfId="1" applyNumberFormat="1" applyFont="1" applyFill="1" applyBorder="1"/>
    <xf numFmtId="10" fontId="4" fillId="0" borderId="21" xfId="1" applyNumberFormat="1" applyFont="1" applyFill="1" applyBorder="1" applyAlignment="1">
      <alignment vertical="center"/>
    </xf>
    <xf numFmtId="10" fontId="4" fillId="0" borderId="26" xfId="1" applyNumberFormat="1" applyFont="1" applyFill="1" applyBorder="1" applyAlignment="1">
      <alignment vertical="center"/>
    </xf>
    <xf numFmtId="1" fontId="5" fillId="0" borderId="8" xfId="1" applyNumberFormat="1" applyFont="1" applyFill="1" applyBorder="1" applyAlignment="1">
      <alignment horizontal="center" vertical="center"/>
    </xf>
    <xf numFmtId="1" fontId="5" fillId="0" borderId="18" xfId="1" applyNumberFormat="1" applyFont="1" applyFill="1" applyBorder="1" applyAlignment="1">
      <alignment horizontal="right" vertical="center"/>
    </xf>
    <xf numFmtId="1" fontId="5" fillId="0" borderId="16" xfId="1" applyNumberFormat="1" applyFont="1" applyFill="1" applyBorder="1" applyAlignment="1">
      <alignment horizontal="right" vertical="center"/>
    </xf>
    <xf numFmtId="9" fontId="4" fillId="0" borderId="30" xfId="2" applyFont="1" applyFill="1" applyBorder="1" applyAlignment="1">
      <alignment horizontal="right" vertical="center" wrapText="1"/>
    </xf>
    <xf numFmtId="10" fontId="4" fillId="0" borderId="10" xfId="2" applyNumberFormat="1" applyFont="1" applyFill="1" applyBorder="1" applyAlignment="1">
      <alignment vertical="center"/>
    </xf>
    <xf numFmtId="1" fontId="5" fillId="0" borderId="30" xfId="1" applyNumberFormat="1" applyFont="1" applyFill="1" applyBorder="1" applyAlignment="1">
      <alignment horizontal="right" vertical="center"/>
    </xf>
    <xf numFmtId="1" fontId="5" fillId="0" borderId="9" xfId="1" applyNumberFormat="1" applyFont="1" applyFill="1" applyBorder="1" applyAlignment="1">
      <alignment horizontal="right" vertical="center"/>
    </xf>
    <xf numFmtId="0" fontId="5" fillId="0" borderId="12" xfId="1" applyFont="1" applyFill="1" applyBorder="1" applyAlignment="1">
      <alignment vertical="center"/>
    </xf>
    <xf numFmtId="10" fontId="4" fillId="0" borderId="26" xfId="2" applyNumberFormat="1" applyFont="1" applyFill="1" applyBorder="1" applyAlignment="1">
      <alignment vertical="center"/>
    </xf>
    <xf numFmtId="1" fontId="5" fillId="0" borderId="7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horizontal="right" vertical="center"/>
    </xf>
    <xf numFmtId="1" fontId="5" fillId="0" borderId="17" xfId="1" applyNumberFormat="1" applyFont="1" applyFill="1" applyBorder="1" applyAlignment="1">
      <alignment horizontal="right" vertical="center"/>
    </xf>
    <xf numFmtId="1" fontId="5" fillId="0" borderId="14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vertical="center" wrapText="1"/>
    </xf>
    <xf numFmtId="0" fontId="5" fillId="0" borderId="22" xfId="1" applyFont="1" applyFill="1" applyBorder="1" applyAlignment="1">
      <alignment vertical="center" wrapText="1"/>
    </xf>
    <xf numFmtId="10" fontId="4" fillId="0" borderId="15" xfId="2" applyNumberFormat="1" applyFont="1" applyFill="1" applyBorder="1" applyAlignment="1">
      <alignment vertical="center"/>
    </xf>
    <xf numFmtId="1" fontId="5" fillId="0" borderId="18" xfId="2" applyNumberFormat="1" applyFont="1" applyFill="1" applyBorder="1" applyAlignment="1">
      <alignment horizontal="right" vertical="center" wrapText="1"/>
    </xf>
    <xf numFmtId="1" fontId="5" fillId="0" borderId="26" xfId="2" applyNumberFormat="1" applyFont="1" applyFill="1" applyBorder="1" applyAlignment="1">
      <alignment horizontal="right" vertical="center" wrapText="1"/>
    </xf>
    <xf numFmtId="1" fontId="5" fillId="0" borderId="27" xfId="2" applyNumberFormat="1" applyFont="1" applyFill="1" applyBorder="1" applyAlignment="1">
      <alignment horizontal="right" vertical="center" wrapText="1"/>
    </xf>
    <xf numFmtId="1" fontId="5" fillId="0" borderId="17" xfId="1" applyNumberFormat="1" applyFont="1" applyFill="1" applyBorder="1" applyAlignment="1">
      <alignment vertical="center"/>
    </xf>
    <xf numFmtId="1" fontId="5" fillId="0" borderId="26" xfId="1" applyNumberFormat="1" applyFont="1" applyFill="1" applyBorder="1" applyAlignment="1">
      <alignment vertical="center" wrapText="1"/>
    </xf>
    <xf numFmtId="1" fontId="6" fillId="0" borderId="31" xfId="2" applyNumberFormat="1" applyFont="1" applyFill="1" applyBorder="1"/>
    <xf numFmtId="9" fontId="7" fillId="0" borderId="32" xfId="2" quotePrefix="1" applyFont="1" applyFill="1" applyBorder="1"/>
    <xf numFmtId="2" fontId="7" fillId="0" borderId="32" xfId="2" quotePrefix="1" applyNumberFormat="1" applyFont="1" applyFill="1" applyBorder="1"/>
    <xf numFmtId="9" fontId="7" fillId="0" borderId="32" xfId="2" applyFont="1" applyFill="1" applyBorder="1"/>
    <xf numFmtId="9" fontId="7" fillId="0" borderId="33" xfId="2" applyFont="1" applyFill="1" applyBorder="1"/>
    <xf numFmtId="9" fontId="7" fillId="0" borderId="31" xfId="2" applyFont="1" applyFill="1" applyBorder="1"/>
    <xf numFmtId="9" fontId="7" fillId="0" borderId="34" xfId="2" quotePrefix="1" applyFont="1" applyFill="1" applyBorder="1"/>
    <xf numFmtId="9" fontId="7" fillId="0" borderId="35" xfId="2" applyFont="1" applyFill="1" applyBorder="1"/>
    <xf numFmtId="9" fontId="7" fillId="0" borderId="36" xfId="2" applyFont="1" applyFill="1" applyBorder="1"/>
    <xf numFmtId="9" fontId="7" fillId="0" borderId="23" xfId="2" applyFont="1" applyFill="1" applyBorder="1"/>
    <xf numFmtId="9" fontId="7" fillId="0" borderId="20" xfId="2" quotePrefix="1" applyFont="1" applyFill="1" applyBorder="1"/>
    <xf numFmtId="9" fontId="7" fillId="0" borderId="22" xfId="2" quotePrefix="1" applyFont="1" applyFill="1" applyBorder="1"/>
    <xf numFmtId="0" fontId="7" fillId="0" borderId="23" xfId="1" applyFont="1" applyFill="1" applyBorder="1"/>
    <xf numFmtId="0" fontId="7" fillId="0" borderId="20" xfId="1" applyFont="1" applyFill="1" applyBorder="1"/>
    <xf numFmtId="0" fontId="7" fillId="0" borderId="22" xfId="1" applyFont="1" applyFill="1" applyBorder="1"/>
    <xf numFmtId="0" fontId="8" fillId="0" borderId="22" xfId="1" applyFont="1" applyFill="1" applyBorder="1" applyAlignment="1">
      <alignment horizontal="center" vertical="center"/>
    </xf>
    <xf numFmtId="9" fontId="7" fillId="0" borderId="5" xfId="2" applyFont="1" applyFill="1" applyBorder="1" applyAlignment="1">
      <alignment horizontal="center" vertical="center" wrapText="1"/>
    </xf>
    <xf numFmtId="17" fontId="7" fillId="0" borderId="2" xfId="2" quotePrefix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top" wrapText="1"/>
    </xf>
    <xf numFmtId="17" fontId="7" fillId="0" borderId="6" xfId="1" applyNumberFormat="1" applyFont="1" applyFill="1" applyBorder="1" applyAlignment="1">
      <alignment horizontal="center" vertical="top" wrapText="1"/>
    </xf>
    <xf numFmtId="17" fontId="7" fillId="0" borderId="13" xfId="1" applyNumberFormat="1" applyFont="1" applyFill="1" applyBorder="1" applyAlignment="1">
      <alignment horizontal="center" vertical="top" wrapText="1"/>
    </xf>
    <xf numFmtId="0" fontId="7" fillId="0" borderId="37" xfId="1" applyFont="1" applyFill="1" applyBorder="1" applyAlignment="1">
      <alignment horizontal="center" vertical="top" wrapText="1"/>
    </xf>
    <xf numFmtId="17" fontId="7" fillId="0" borderId="38" xfId="1" applyNumberFormat="1" applyFont="1" applyFill="1" applyBorder="1" applyAlignment="1">
      <alignment horizontal="center" vertical="top" wrapText="1"/>
    </xf>
    <xf numFmtId="0" fontId="9" fillId="0" borderId="39" xfId="1" applyFont="1" applyFill="1" applyBorder="1" applyAlignment="1">
      <alignment horizontal="left" vertical="top" wrapText="1"/>
    </xf>
    <xf numFmtId="0" fontId="9" fillId="0" borderId="40" xfId="1" applyFont="1" applyFill="1" applyBorder="1" applyAlignment="1">
      <alignment horizontal="left" vertical="top" wrapText="1"/>
    </xf>
    <xf numFmtId="9" fontId="7" fillId="0" borderId="41" xfId="2" applyFont="1" applyFill="1" applyBorder="1" applyAlignment="1">
      <alignment horizontal="center" vertical="center"/>
    </xf>
    <xf numFmtId="9" fontId="7" fillId="0" borderId="42" xfId="2" applyFont="1" applyFill="1" applyBorder="1" applyAlignment="1">
      <alignment horizontal="center" vertical="center"/>
    </xf>
    <xf numFmtId="9" fontId="7" fillId="0" borderId="43" xfId="2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center" vertical="top" wrapText="1"/>
    </xf>
    <xf numFmtId="9" fontId="7" fillId="0" borderId="37" xfId="2" applyFont="1" applyFill="1" applyBorder="1" applyAlignment="1">
      <alignment horizontal="center" vertical="center"/>
    </xf>
    <xf numFmtId="9" fontId="7" fillId="0" borderId="13" xfId="2" applyFont="1" applyFill="1" applyBorder="1" applyAlignment="1">
      <alignment horizontal="center" vertical="center"/>
    </xf>
    <xf numFmtId="9" fontId="7" fillId="0" borderId="6" xfId="2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top" wrapText="1"/>
    </xf>
    <xf numFmtId="9" fontId="7" fillId="0" borderId="45" xfId="2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top" wrapText="1"/>
    </xf>
    <xf numFmtId="0" fontId="7" fillId="0" borderId="47" xfId="1" applyFont="1" applyFill="1" applyBorder="1" applyAlignment="1">
      <alignment horizontal="center" vertical="top" wrapText="1"/>
    </xf>
    <xf numFmtId="0" fontId="9" fillId="0" borderId="12" xfId="1" applyFont="1" applyFill="1" applyBorder="1" applyAlignment="1">
      <alignment horizontal="left" vertical="top" wrapText="1"/>
    </xf>
    <xf numFmtId="0" fontId="9" fillId="0" borderId="10" xfId="1" applyFont="1" applyFill="1" applyBorder="1" applyAlignment="1">
      <alignment horizontal="left" vertical="top" wrapText="1"/>
    </xf>
    <xf numFmtId="0" fontId="10" fillId="0" borderId="0" xfId="1" applyFont="1"/>
    <xf numFmtId="0" fontId="10" fillId="0" borderId="0" xfId="1" applyFont="1" applyFill="1" applyBorder="1"/>
    <xf numFmtId="0" fontId="11" fillId="0" borderId="41" xfId="1" applyFont="1" applyFill="1" applyBorder="1" applyAlignment="1">
      <alignment horizontal="center"/>
    </xf>
    <xf numFmtId="0" fontId="11" fillId="0" borderId="42" xfId="1" applyFont="1" applyFill="1" applyBorder="1" applyAlignment="1">
      <alignment horizontal="center"/>
    </xf>
    <xf numFmtId="0" fontId="11" fillId="0" borderId="45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left" vertical="top" wrapText="1"/>
    </xf>
    <xf numFmtId="0" fontId="9" fillId="0" borderId="47" xfId="1" applyFont="1" applyFill="1" applyBorder="1" applyAlignment="1">
      <alignment horizontal="left" vertical="top" wrapText="1"/>
    </xf>
    <xf numFmtId="0" fontId="12" fillId="0" borderId="0" xfId="1" applyFont="1"/>
    <xf numFmtId="0" fontId="12" fillId="0" borderId="0" xfId="1" applyFont="1" applyFill="1" applyBorder="1"/>
    <xf numFmtId="0" fontId="13" fillId="0" borderId="48" xfId="1" applyFont="1" applyFill="1" applyBorder="1" applyAlignment="1">
      <alignment horizontal="center"/>
    </xf>
    <xf numFmtId="0" fontId="13" fillId="0" borderId="49" xfId="1" applyFont="1" applyFill="1" applyBorder="1" applyAlignment="1">
      <alignment horizontal="center"/>
    </xf>
    <xf numFmtId="2" fontId="12" fillId="0" borderId="49" xfId="1" applyNumberFormat="1" applyFont="1" applyFill="1" applyBorder="1"/>
    <xf numFmtId="0" fontId="12" fillId="0" borderId="49" xfId="1" applyFont="1" applyFill="1" applyBorder="1"/>
    <xf numFmtId="0" fontId="14" fillId="0" borderId="48" xfId="1" applyFont="1" applyFill="1" applyBorder="1" applyAlignment="1">
      <alignment horizontal="center"/>
    </xf>
    <xf numFmtId="0" fontId="14" fillId="0" borderId="49" xfId="1" applyFont="1" applyFill="1" applyBorder="1" applyAlignment="1">
      <alignment horizontal="center"/>
    </xf>
    <xf numFmtId="9" fontId="12" fillId="0" borderId="49" xfId="2" applyFont="1" applyFill="1" applyBorder="1"/>
    <xf numFmtId="9" fontId="14" fillId="0" borderId="48" xfId="2" applyFont="1" applyFill="1" applyBorder="1" applyAlignment="1">
      <alignment horizontal="center"/>
    </xf>
    <xf numFmtId="9" fontId="14" fillId="0" borderId="49" xfId="2" applyFont="1" applyFill="1" applyBorder="1" applyAlignment="1">
      <alignment horizontal="center"/>
    </xf>
    <xf numFmtId="0" fontId="12" fillId="0" borderId="50" xfId="1" applyFont="1" applyFill="1" applyBorder="1"/>
    <xf numFmtId="0" fontId="15" fillId="0" borderId="0" xfId="1" applyFont="1"/>
    <xf numFmtId="0" fontId="15" fillId="0" borderId="0" xfId="1" applyFont="1" applyFill="1" applyBorder="1"/>
    <xf numFmtId="0" fontId="15" fillId="0" borderId="37" xfId="1" applyFont="1" applyFill="1" applyBorder="1" applyAlignment="1">
      <alignment horizontal="center"/>
    </xf>
    <xf numFmtId="0" fontId="15" fillId="0" borderId="13" xfId="1" applyFont="1" applyFill="1" applyBorder="1" applyAlignment="1">
      <alignment horizontal="center"/>
    </xf>
    <xf numFmtId="0" fontId="16" fillId="0" borderId="38" xfId="1" applyFont="1" applyFill="1" applyBorder="1" applyAlignment="1">
      <alignment horizontal="center"/>
    </xf>
    <xf numFmtId="0" fontId="17" fillId="0" borderId="0" xfId="1" applyFont="1"/>
    <xf numFmtId="0" fontId="17" fillId="0" borderId="0" xfId="1" applyFont="1" applyFill="1" applyBorder="1"/>
    <xf numFmtId="0" fontId="18" fillId="0" borderId="0" xfId="1" applyFont="1" applyFill="1" applyAlignment="1">
      <alignment horizontal="center"/>
    </xf>
    <xf numFmtId="2" fontId="17" fillId="0" borderId="0" xfId="1" applyNumberFormat="1" applyFont="1" applyFill="1"/>
    <xf numFmtId="0" fontId="17" fillId="0" borderId="0" xfId="1" applyFont="1" applyFill="1"/>
    <xf numFmtId="0" fontId="18" fillId="0" borderId="0" xfId="1" applyFont="1" applyFill="1" applyBorder="1" applyAlignment="1">
      <alignment horizontal="center"/>
    </xf>
    <xf numFmtId="9" fontId="17" fillId="0" borderId="0" xfId="2" applyFont="1" applyFill="1"/>
    <xf numFmtId="9" fontId="18" fillId="0" borderId="0" xfId="2" applyFont="1" applyFill="1" applyBorder="1" applyAlignment="1">
      <alignment horizontal="center"/>
    </xf>
  </cellXfs>
  <cellStyles count="3">
    <cellStyle name="Normal" xfId="0" builtinId="0"/>
    <cellStyle name="Normal 41" xfId="1"/>
    <cellStyle name="Per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MEETING%20FINAL%20ANNEXUR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NPA Agri"/>
      <sheetName val="Ann 8 Bankwise CD Rat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tabSelected="1" view="pageBreakPreview" topLeftCell="J1" zoomScale="85" zoomScaleNormal="70" zoomScaleSheetLayoutView="85" workbookViewId="0">
      <pane ySplit="6" topLeftCell="A7" activePane="bottomLeft" state="frozen"/>
      <selection pane="bottomLeft" activeCell="Q11" sqref="Q11"/>
    </sheetView>
  </sheetViews>
  <sheetFormatPr defaultRowHeight="14.4" x14ac:dyDescent="0.3"/>
  <cols>
    <col min="1" max="1" width="8.88671875" style="1"/>
    <col min="2" max="2" width="39" style="1" customWidth="1"/>
    <col min="3" max="3" width="17.33203125" style="1" customWidth="1"/>
    <col min="4" max="4" width="17.88671875" style="1" customWidth="1"/>
    <col min="5" max="5" width="19.6640625" style="1" customWidth="1"/>
    <col min="6" max="6" width="17.44140625" style="1" customWidth="1"/>
    <col min="7" max="7" width="13.88671875" style="7" customWidth="1"/>
    <col min="8" max="8" width="15.77734375" style="7" customWidth="1"/>
    <col min="9" max="9" width="12.33203125" style="7" customWidth="1"/>
    <col min="10" max="11" width="16.5546875" style="7" customWidth="1"/>
    <col min="12" max="12" width="17.33203125" style="6" customWidth="1"/>
    <col min="13" max="13" width="16.88671875" style="6" customWidth="1"/>
    <col min="14" max="14" width="14.33203125" style="1" customWidth="1"/>
    <col min="15" max="15" width="14.109375" style="1" customWidth="1"/>
    <col min="16" max="16" width="11" style="1" customWidth="1"/>
    <col min="17" max="17" width="17.33203125" style="1" customWidth="1"/>
    <col min="18" max="18" width="17" style="1" customWidth="1"/>
    <col min="19" max="19" width="17" style="5" customWidth="1"/>
    <col min="20" max="20" width="17.33203125" style="5" customWidth="1"/>
    <col min="21" max="21" width="17.77734375" style="4" customWidth="1"/>
    <col min="22" max="22" width="16.5546875" style="1" customWidth="1"/>
    <col min="23" max="23" width="11" style="3" customWidth="1"/>
    <col min="24" max="24" width="8.88671875" style="2"/>
    <col min="25" max="16384" width="8.88671875" style="1"/>
  </cols>
  <sheetData>
    <row r="1" spans="1:24" s="186" customFormat="1" ht="21.6" thickBot="1" x14ac:dyDescent="0.45">
      <c r="A1" s="190"/>
      <c r="B1" s="190"/>
      <c r="C1" s="190"/>
      <c r="D1" s="190"/>
      <c r="E1" s="190"/>
      <c r="F1" s="190"/>
      <c r="G1" s="192"/>
      <c r="H1" s="193"/>
      <c r="I1" s="193"/>
      <c r="J1" s="192"/>
      <c r="K1" s="192"/>
      <c r="L1" s="192"/>
      <c r="M1" s="192"/>
      <c r="N1" s="190"/>
      <c r="O1" s="191"/>
      <c r="P1" s="191"/>
      <c r="Q1" s="190"/>
      <c r="R1" s="190"/>
      <c r="S1" s="190"/>
      <c r="T1" s="190"/>
      <c r="U1" s="189"/>
      <c r="V1" s="188" t="s">
        <v>58</v>
      </c>
      <c r="W1" s="188"/>
      <c r="X1" s="187"/>
    </row>
    <row r="2" spans="1:24" s="181" customFormat="1" ht="28.8" thickBot="1" x14ac:dyDescent="0.55000000000000004">
      <c r="A2" s="185" t="s">
        <v>57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3"/>
      <c r="X2" s="182"/>
    </row>
    <row r="3" spans="1:24" s="169" customFormat="1" ht="23.4" thickBot="1" x14ac:dyDescent="0.45">
      <c r="A3" s="180"/>
      <c r="B3" s="174"/>
      <c r="C3" s="174"/>
      <c r="D3" s="174"/>
      <c r="E3" s="174"/>
      <c r="F3" s="174"/>
      <c r="G3" s="177"/>
      <c r="H3" s="179"/>
      <c r="I3" s="178"/>
      <c r="J3" s="177"/>
      <c r="K3" s="177"/>
      <c r="L3" s="177"/>
      <c r="M3" s="177"/>
      <c r="N3" s="174"/>
      <c r="O3" s="176"/>
      <c r="P3" s="175"/>
      <c r="Q3" s="174"/>
      <c r="R3" s="174"/>
      <c r="S3" s="174"/>
      <c r="T3" s="174"/>
      <c r="U3" s="173"/>
      <c r="V3" s="172" t="s">
        <v>56</v>
      </c>
      <c r="W3" s="171"/>
      <c r="X3" s="170"/>
    </row>
    <row r="4" spans="1:24" s="162" customFormat="1" ht="25.2" thickBot="1" x14ac:dyDescent="0.45">
      <c r="A4" s="168" t="s">
        <v>55</v>
      </c>
      <c r="B4" s="167" t="s">
        <v>54</v>
      </c>
      <c r="C4" s="166" t="s">
        <v>53</v>
      </c>
      <c r="D4" s="165"/>
      <c r="E4" s="165"/>
      <c r="F4" s="165"/>
      <c r="G4" s="165"/>
      <c r="H4" s="165"/>
      <c r="I4" s="164"/>
      <c r="J4" s="165" t="s">
        <v>52</v>
      </c>
      <c r="K4" s="165"/>
      <c r="L4" s="165"/>
      <c r="M4" s="165"/>
      <c r="N4" s="165"/>
      <c r="O4" s="165"/>
      <c r="P4" s="164"/>
      <c r="Q4" s="165" t="s">
        <v>51</v>
      </c>
      <c r="R4" s="165"/>
      <c r="S4" s="165"/>
      <c r="T4" s="165"/>
      <c r="U4" s="165"/>
      <c r="V4" s="165"/>
      <c r="W4" s="164"/>
      <c r="X4" s="163"/>
    </row>
    <row r="5" spans="1:24" ht="19.2" customHeight="1" thickBot="1" x14ac:dyDescent="0.3">
      <c r="A5" s="161"/>
      <c r="B5" s="160"/>
      <c r="C5" s="159" t="s">
        <v>50</v>
      </c>
      <c r="D5" s="151" t="s">
        <v>49</v>
      </c>
      <c r="E5" s="151" t="s">
        <v>50</v>
      </c>
      <c r="F5" s="158" t="s">
        <v>49</v>
      </c>
      <c r="G5" s="157" t="s">
        <v>48</v>
      </c>
      <c r="H5" s="149"/>
      <c r="I5" s="148"/>
      <c r="J5" s="156" t="s">
        <v>50</v>
      </c>
      <c r="K5" s="155" t="s">
        <v>49</v>
      </c>
      <c r="L5" s="155" t="s">
        <v>50</v>
      </c>
      <c r="M5" s="155" t="s">
        <v>49</v>
      </c>
      <c r="N5" s="154" t="s">
        <v>48</v>
      </c>
      <c r="O5" s="153"/>
      <c r="P5" s="152"/>
      <c r="Q5" s="151" t="s">
        <v>50</v>
      </c>
      <c r="R5" s="151" t="s">
        <v>49</v>
      </c>
      <c r="S5" s="151" t="s">
        <v>50</v>
      </c>
      <c r="T5" s="151" t="s">
        <v>49</v>
      </c>
      <c r="U5" s="150" t="s">
        <v>48</v>
      </c>
      <c r="V5" s="149"/>
      <c r="W5" s="148"/>
    </row>
    <row r="6" spans="1:24" ht="17.399999999999999" thickBot="1" x14ac:dyDescent="0.3">
      <c r="A6" s="147"/>
      <c r="B6" s="146"/>
      <c r="C6" s="145">
        <v>44348</v>
      </c>
      <c r="D6" s="144"/>
      <c r="E6" s="142">
        <v>44713</v>
      </c>
      <c r="F6" s="144"/>
      <c r="G6" s="140">
        <v>44348</v>
      </c>
      <c r="H6" s="140">
        <v>44713</v>
      </c>
      <c r="I6" s="139" t="s">
        <v>47</v>
      </c>
      <c r="J6" s="143">
        <v>44348</v>
      </c>
      <c r="K6" s="141"/>
      <c r="L6" s="142">
        <v>44713</v>
      </c>
      <c r="M6" s="141"/>
      <c r="N6" s="140">
        <v>44348</v>
      </c>
      <c r="O6" s="140">
        <v>44713</v>
      </c>
      <c r="P6" s="139" t="s">
        <v>47</v>
      </c>
      <c r="Q6" s="143">
        <v>44348</v>
      </c>
      <c r="R6" s="141"/>
      <c r="S6" s="142">
        <v>44713</v>
      </c>
      <c r="T6" s="141"/>
      <c r="U6" s="140">
        <v>44348</v>
      </c>
      <c r="V6" s="140">
        <v>44713</v>
      </c>
      <c r="W6" s="139" t="s">
        <v>47</v>
      </c>
    </row>
    <row r="7" spans="1:24" ht="30.6" customHeight="1" x14ac:dyDescent="0.3">
      <c r="A7" s="138" t="s">
        <v>46</v>
      </c>
      <c r="B7" s="68" t="s">
        <v>45</v>
      </c>
      <c r="C7" s="137"/>
      <c r="D7" s="136"/>
      <c r="E7" s="136"/>
      <c r="F7" s="135"/>
      <c r="G7" s="134"/>
      <c r="H7" s="133"/>
      <c r="I7" s="132"/>
      <c r="J7" s="131"/>
      <c r="K7" s="130"/>
      <c r="L7" s="130"/>
      <c r="M7" s="130"/>
      <c r="N7" s="129"/>
      <c r="O7" s="124"/>
      <c r="P7" s="128"/>
      <c r="Q7" s="127"/>
      <c r="R7" s="126"/>
      <c r="S7" s="126"/>
      <c r="T7" s="126"/>
      <c r="U7" s="125"/>
      <c r="V7" s="124"/>
      <c r="W7" s="123"/>
    </row>
    <row r="8" spans="1:24" ht="30.6" customHeight="1" x14ac:dyDescent="0.3">
      <c r="A8" s="93">
        <v>1</v>
      </c>
      <c r="B8" s="92" t="s">
        <v>44</v>
      </c>
      <c r="C8" s="86">
        <v>3144467.7996049002</v>
      </c>
      <c r="D8" s="84">
        <v>1581353.7847405002</v>
      </c>
      <c r="E8" s="84">
        <v>3308164.4142746003</v>
      </c>
      <c r="F8" s="94">
        <v>1176851.3467997001</v>
      </c>
      <c r="G8" s="89">
        <f>D8/C8</f>
        <v>0.50290029522299318</v>
      </c>
      <c r="H8" s="89">
        <f>F8/E8</f>
        <v>0.35574149269051819</v>
      </c>
      <c r="I8" s="87">
        <f>H8-G8</f>
        <v>-0.14715880253247499</v>
      </c>
      <c r="J8" s="120">
        <v>3227825.3912290996</v>
      </c>
      <c r="K8" s="119">
        <v>1069325.9433801998</v>
      </c>
      <c r="L8" s="119">
        <v>3399376.7802085998</v>
      </c>
      <c r="M8" s="119">
        <v>1096146.6451285002</v>
      </c>
      <c r="N8" s="73">
        <f>K8/J8</f>
        <v>0.33128370149322706</v>
      </c>
      <c r="O8" s="73">
        <f>M8/L8</f>
        <v>0.3224551781109819</v>
      </c>
      <c r="P8" s="87">
        <f>O8-N8</f>
        <v>-8.828523382245157E-3</v>
      </c>
      <c r="Q8" s="86">
        <v>4098040.5733755999</v>
      </c>
      <c r="R8" s="122">
        <v>2129085.1100000003</v>
      </c>
      <c r="S8" s="85">
        <v>4214542.8390477998</v>
      </c>
      <c r="T8" s="122">
        <v>2245174.8645798997</v>
      </c>
      <c r="U8" s="73">
        <f>R8/Q8</f>
        <v>0.51953734275652863</v>
      </c>
      <c r="V8" s="73">
        <f>T8/S8</f>
        <v>0.5327208549829705</v>
      </c>
      <c r="W8" s="24">
        <f>V8-U8</f>
        <v>1.3183512226441874E-2</v>
      </c>
    </row>
    <row r="9" spans="1:24" ht="30.6" customHeight="1" x14ac:dyDescent="0.3">
      <c r="A9" s="93">
        <v>2</v>
      </c>
      <c r="B9" s="92" t="s">
        <v>43</v>
      </c>
      <c r="C9" s="86">
        <v>1075312</v>
      </c>
      <c r="D9" s="84">
        <v>395704.29657999997</v>
      </c>
      <c r="E9" s="84">
        <v>1204168</v>
      </c>
      <c r="F9" s="94">
        <v>462393.77646000008</v>
      </c>
      <c r="G9" s="89">
        <f>D9/C9</f>
        <v>0.36799021733227189</v>
      </c>
      <c r="H9" s="89">
        <f>F9/E9</f>
        <v>0.38399440647816591</v>
      </c>
      <c r="I9" s="87">
        <f>H9-G9</f>
        <v>1.6004189145894021E-2</v>
      </c>
      <c r="J9" s="120">
        <v>866081</v>
      </c>
      <c r="K9" s="119">
        <v>366243.25992999994</v>
      </c>
      <c r="L9" s="119">
        <v>937229</v>
      </c>
      <c r="M9" s="119">
        <v>402793.08438999997</v>
      </c>
      <c r="N9" s="73">
        <f>K9/J9</f>
        <v>0.42287414217607816</v>
      </c>
      <c r="O9" s="73">
        <f>M9/L9</f>
        <v>0.42977018891861002</v>
      </c>
      <c r="P9" s="87">
        <f>O9-N9</f>
        <v>6.8960467425318583E-3</v>
      </c>
      <c r="Q9" s="86">
        <v>1121342</v>
      </c>
      <c r="R9" s="84">
        <v>420465.40428999992</v>
      </c>
      <c r="S9" s="85">
        <v>1162356</v>
      </c>
      <c r="T9" s="84">
        <v>462889.18215000001</v>
      </c>
      <c r="U9" s="73">
        <f>R9/Q9</f>
        <v>0.37496624962767822</v>
      </c>
      <c r="V9" s="73">
        <f>T9/S9</f>
        <v>0.39823357228766404</v>
      </c>
      <c r="W9" s="24">
        <f>V9-U9</f>
        <v>2.3267322659985823E-2</v>
      </c>
    </row>
    <row r="10" spans="1:24" ht="30.6" customHeight="1" x14ac:dyDescent="0.3">
      <c r="A10" s="93">
        <v>3</v>
      </c>
      <c r="B10" s="92" t="s">
        <v>42</v>
      </c>
      <c r="C10" s="86">
        <v>316954</v>
      </c>
      <c r="D10" s="84">
        <v>114697</v>
      </c>
      <c r="E10" s="84">
        <v>297750.60581249994</v>
      </c>
      <c r="F10" s="94">
        <v>40620</v>
      </c>
      <c r="G10" s="89">
        <f>D10/C10</f>
        <v>0.3618727007704588</v>
      </c>
      <c r="H10" s="89">
        <f>F10/E10</f>
        <v>0.13642289623275963</v>
      </c>
      <c r="I10" s="87">
        <f>H10-G10</f>
        <v>-0.22544980453769917</v>
      </c>
      <c r="J10" s="120">
        <v>264174</v>
      </c>
      <c r="K10" s="119">
        <v>112769</v>
      </c>
      <c r="L10" s="119">
        <v>251824.06651530002</v>
      </c>
      <c r="M10" s="119">
        <v>194708</v>
      </c>
      <c r="N10" s="73">
        <f>K10/J10</f>
        <v>0.4268739542877043</v>
      </c>
      <c r="O10" s="73">
        <f>M10/L10</f>
        <v>0.77319059569777127</v>
      </c>
      <c r="P10" s="87">
        <f>O10-N10</f>
        <v>0.34631664141006696</v>
      </c>
      <c r="Q10" s="86">
        <v>342547</v>
      </c>
      <c r="R10" s="84">
        <v>262039</v>
      </c>
      <c r="S10" s="85">
        <v>314424.8341413</v>
      </c>
      <c r="T10" s="84">
        <v>377810</v>
      </c>
      <c r="U10" s="73">
        <f>R10/Q10</f>
        <v>0.76497239794831073</v>
      </c>
      <c r="V10" s="73">
        <f>T10/S10</f>
        <v>1.201590838178562</v>
      </c>
      <c r="W10" s="24">
        <f>V10-U10</f>
        <v>0.43661844023025131</v>
      </c>
    </row>
    <row r="11" spans="1:24" ht="30.6" customHeight="1" x14ac:dyDescent="0.3">
      <c r="A11" s="93">
        <v>4</v>
      </c>
      <c r="B11" s="92" t="s">
        <v>41</v>
      </c>
      <c r="C11" s="86">
        <v>71325.267380000005</v>
      </c>
      <c r="D11" s="84">
        <v>47615.9530869796</v>
      </c>
      <c r="E11" s="84">
        <v>78622.221179999993</v>
      </c>
      <c r="F11" s="94">
        <v>35578.990035499999</v>
      </c>
      <c r="G11" s="89">
        <f>D11/C11</f>
        <v>0.66758884804869834</v>
      </c>
      <c r="H11" s="89">
        <f>F11/E11</f>
        <v>0.45253097027167966</v>
      </c>
      <c r="I11" s="87">
        <f>H11-G11</f>
        <v>-0.21505787777701868</v>
      </c>
      <c r="J11" s="120">
        <v>387509.92507999996</v>
      </c>
      <c r="K11" s="119">
        <v>136875.70615948481</v>
      </c>
      <c r="L11" s="119">
        <v>419129.71889000002</v>
      </c>
      <c r="M11" s="119">
        <v>178264.56396020003</v>
      </c>
      <c r="N11" s="73">
        <f>K11/J11</f>
        <v>0.35321858177239546</v>
      </c>
      <c r="O11" s="73">
        <f>M11/L11</f>
        <v>0.4253207442132857</v>
      </c>
      <c r="P11" s="87">
        <f>O11-N11</f>
        <v>7.2102162440890238E-2</v>
      </c>
      <c r="Q11" s="86">
        <v>675814.28726999997</v>
      </c>
      <c r="R11" s="84">
        <v>369436</v>
      </c>
      <c r="S11" s="85">
        <v>718121.69524999999</v>
      </c>
      <c r="T11" s="84">
        <v>419644.27550880006</v>
      </c>
      <c r="U11" s="73">
        <f>R11/Q11</f>
        <v>0.54665313675501459</v>
      </c>
      <c r="V11" s="73">
        <f>T11/S11</f>
        <v>0.58436373428699873</v>
      </c>
      <c r="W11" s="24">
        <f>V11-U11</f>
        <v>3.7710597531984136E-2</v>
      </c>
    </row>
    <row r="12" spans="1:24" ht="30.6" customHeight="1" x14ac:dyDescent="0.3">
      <c r="A12" s="93">
        <v>5</v>
      </c>
      <c r="B12" s="92" t="s">
        <v>40</v>
      </c>
      <c r="C12" s="86">
        <v>230852.5</v>
      </c>
      <c r="D12" s="84">
        <v>93040</v>
      </c>
      <c r="E12" s="84">
        <v>248094</v>
      </c>
      <c r="F12" s="94">
        <v>100159</v>
      </c>
      <c r="G12" s="89">
        <f>D12/C12</f>
        <v>0.403027907430069</v>
      </c>
      <c r="H12" s="89">
        <f>F12/E12</f>
        <v>0.40371391488709923</v>
      </c>
      <c r="I12" s="87">
        <f>H12-G12</f>
        <v>6.8600745703023547E-4</v>
      </c>
      <c r="J12" s="120">
        <v>403318</v>
      </c>
      <c r="K12" s="119">
        <v>167860</v>
      </c>
      <c r="L12" s="119">
        <v>423625</v>
      </c>
      <c r="M12" s="119">
        <v>183749</v>
      </c>
      <c r="N12" s="73">
        <f>K12/J12</f>
        <v>0.41619764057145975</v>
      </c>
      <c r="O12" s="73">
        <f>M12/L12</f>
        <v>0.43375390970787842</v>
      </c>
      <c r="P12" s="87">
        <f>O12-N12</f>
        <v>1.7556269136418667E-2</v>
      </c>
      <c r="Q12" s="86">
        <v>725023</v>
      </c>
      <c r="R12" s="84">
        <v>450517</v>
      </c>
      <c r="S12" s="85">
        <v>721590</v>
      </c>
      <c r="T12" s="84">
        <v>381996</v>
      </c>
      <c r="U12" s="73">
        <f>R12/Q12</f>
        <v>0.62138304577923731</v>
      </c>
      <c r="V12" s="73">
        <f>T12/S12</f>
        <v>0.52938095040119737</v>
      </c>
      <c r="W12" s="24">
        <f>V12-U12</f>
        <v>-9.2002095378039939E-2</v>
      </c>
    </row>
    <row r="13" spans="1:24" ht="30.6" customHeight="1" x14ac:dyDescent="0.3">
      <c r="A13" s="93">
        <v>6</v>
      </c>
      <c r="B13" s="92" t="s">
        <v>39</v>
      </c>
      <c r="C13" s="86">
        <v>1163.5040895</v>
      </c>
      <c r="D13" s="84">
        <v>474.21376140000001</v>
      </c>
      <c r="E13" s="84">
        <v>1322</v>
      </c>
      <c r="F13" s="94">
        <v>497</v>
      </c>
      <c r="G13" s="89">
        <f>D13/C13</f>
        <v>0.40757378137260086</v>
      </c>
      <c r="H13" s="89">
        <f>F13/E13</f>
        <v>0.37594553706505296</v>
      </c>
      <c r="I13" s="87">
        <f>H13-G13</f>
        <v>-3.1628244307547904E-2</v>
      </c>
      <c r="J13" s="120">
        <v>23728.676271800003</v>
      </c>
      <c r="K13" s="119">
        <v>12647.5420039</v>
      </c>
      <c r="L13" s="119">
        <v>22431</v>
      </c>
      <c r="M13" s="119">
        <v>14871.5833355</v>
      </c>
      <c r="N13" s="73">
        <f>K13/J13</f>
        <v>0.53300663968899042</v>
      </c>
      <c r="O13" s="73">
        <f>M13/L13</f>
        <v>0.66299243615977888</v>
      </c>
      <c r="P13" s="87">
        <f>O13-N13</f>
        <v>0.12998579647078845</v>
      </c>
      <c r="Q13" s="86">
        <v>73963.295681899996</v>
      </c>
      <c r="R13" s="84">
        <v>53751</v>
      </c>
      <c r="S13" s="85">
        <v>83363</v>
      </c>
      <c r="T13" s="84">
        <v>64378</v>
      </c>
      <c r="U13" s="73">
        <f>R13/Q13</f>
        <v>0.72672532374938148</v>
      </c>
      <c r="V13" s="73">
        <f>T13/S13</f>
        <v>0.77226107505727959</v>
      </c>
      <c r="W13" s="24">
        <f>V13-U13</f>
        <v>4.5535751307898109E-2</v>
      </c>
    </row>
    <row r="14" spans="1:24" ht="30.6" customHeight="1" x14ac:dyDescent="0.3">
      <c r="A14" s="93">
        <v>7</v>
      </c>
      <c r="B14" s="92" t="s">
        <v>38</v>
      </c>
      <c r="C14" s="86">
        <v>447043.23735760001</v>
      </c>
      <c r="D14" s="84">
        <v>154980.49697074</v>
      </c>
      <c r="E14" s="84">
        <v>453029.31000000006</v>
      </c>
      <c r="F14" s="94">
        <v>159698.22516039995</v>
      </c>
      <c r="G14" s="89">
        <f>D14/C14</f>
        <v>0.34667898766751187</v>
      </c>
      <c r="H14" s="89">
        <f>F14/E14</f>
        <v>0.35251190515774777</v>
      </c>
      <c r="I14" s="87">
        <f>H14-G14</f>
        <v>5.8329174902359004E-3</v>
      </c>
      <c r="J14" s="120">
        <v>615090.92400530004</v>
      </c>
      <c r="K14" s="119">
        <v>332416.36095294001</v>
      </c>
      <c r="L14" s="119">
        <v>639297.19999999984</v>
      </c>
      <c r="M14" s="119">
        <v>350438.23696850002</v>
      </c>
      <c r="N14" s="73">
        <f>K14/J14</f>
        <v>0.54043450810221305</v>
      </c>
      <c r="O14" s="73">
        <f>M14/L14</f>
        <v>0.54816169532496017</v>
      </c>
      <c r="P14" s="87">
        <f>O14-N14</f>
        <v>7.7271872227471228E-3</v>
      </c>
      <c r="Q14" s="86">
        <v>811918.69348275999</v>
      </c>
      <c r="R14" s="84">
        <v>444319.20583593001</v>
      </c>
      <c r="S14" s="85">
        <v>850566.01999999979</v>
      </c>
      <c r="T14" s="84">
        <v>475117</v>
      </c>
      <c r="U14" s="73">
        <f>R14/Q14</f>
        <v>0.5472459365727913</v>
      </c>
      <c r="V14" s="73">
        <f>T14/S14</f>
        <v>0.55858920863074224</v>
      </c>
      <c r="W14" s="24">
        <f>V14-U14</f>
        <v>1.1343272057950937E-2</v>
      </c>
    </row>
    <row r="15" spans="1:24" ht="30.6" customHeight="1" x14ac:dyDescent="0.3">
      <c r="A15" s="93">
        <v>8</v>
      </c>
      <c r="B15" s="92" t="s">
        <v>37</v>
      </c>
      <c r="C15" s="86">
        <v>115693.43856390002</v>
      </c>
      <c r="D15" s="84">
        <v>40929.664827999994</v>
      </c>
      <c r="E15" s="84">
        <v>126000.21175960002</v>
      </c>
      <c r="F15" s="94">
        <v>45966.770015099995</v>
      </c>
      <c r="G15" s="89">
        <f>D15/C15</f>
        <v>0.35377688947669789</v>
      </c>
      <c r="H15" s="89">
        <f>F15/E15</f>
        <v>0.36481502192076881</v>
      </c>
      <c r="I15" s="87">
        <f>H15-G15</f>
        <v>1.1038132444070925E-2</v>
      </c>
      <c r="J15" s="120">
        <v>320036.67050430004</v>
      </c>
      <c r="K15" s="119">
        <v>98049.288688199988</v>
      </c>
      <c r="L15" s="119">
        <v>337362.03074840002</v>
      </c>
      <c r="M15" s="119">
        <v>109433.30240839999</v>
      </c>
      <c r="N15" s="73">
        <f>K15/J15</f>
        <v>0.30636891870452887</v>
      </c>
      <c r="O15" s="73">
        <f>M15/L15</f>
        <v>0.32437942754148835</v>
      </c>
      <c r="P15" s="87">
        <f>O15-N15</f>
        <v>1.8010508836959482E-2</v>
      </c>
      <c r="Q15" s="86">
        <v>415496.11426030006</v>
      </c>
      <c r="R15" s="84">
        <v>230449</v>
      </c>
      <c r="S15" s="85">
        <v>657558.79800759989</v>
      </c>
      <c r="T15" s="84">
        <v>257476.6913368</v>
      </c>
      <c r="U15" s="73">
        <f>R15/Q15</f>
        <v>0.55463575251543329</v>
      </c>
      <c r="V15" s="73">
        <f>T15/S15</f>
        <v>0.39156451425629646</v>
      </c>
      <c r="W15" s="24">
        <f>V15-U15</f>
        <v>-0.16307123825913683</v>
      </c>
    </row>
    <row r="16" spans="1:24" ht="30.6" customHeight="1" x14ac:dyDescent="0.3">
      <c r="A16" s="93">
        <v>9</v>
      </c>
      <c r="B16" s="92" t="s">
        <v>36</v>
      </c>
      <c r="C16" s="86">
        <v>155975.31</v>
      </c>
      <c r="D16" s="84">
        <v>52892.71</v>
      </c>
      <c r="E16" s="84">
        <v>189991.22863649999</v>
      </c>
      <c r="F16" s="94">
        <v>72793.000177700014</v>
      </c>
      <c r="G16" s="89">
        <f>D16/C16</f>
        <v>0.33910950393366746</v>
      </c>
      <c r="H16" s="89">
        <f>F16/E16</f>
        <v>0.38313874119405245</v>
      </c>
      <c r="I16" s="87">
        <f>H16-G16</f>
        <v>4.402923726038499E-2</v>
      </c>
      <c r="J16" s="120">
        <v>350864.58</v>
      </c>
      <c r="K16" s="119">
        <v>135193.82</v>
      </c>
      <c r="L16" s="119">
        <v>407894.86832280003</v>
      </c>
      <c r="M16" s="119">
        <v>132692.51478190001</v>
      </c>
      <c r="N16" s="73">
        <f>K16/J16</f>
        <v>0.38531623796280606</v>
      </c>
      <c r="O16" s="73">
        <f>M16/L16</f>
        <v>0.32531057654025142</v>
      </c>
      <c r="P16" s="87">
        <f>O16-N16</f>
        <v>-6.0005661422554646E-2</v>
      </c>
      <c r="Q16" s="86">
        <v>519984.15</v>
      </c>
      <c r="R16" s="84">
        <v>572997</v>
      </c>
      <c r="S16" s="85">
        <v>580971.91488479997</v>
      </c>
      <c r="T16" s="84">
        <v>488526.96690300002</v>
      </c>
      <c r="U16" s="73">
        <f>R16/Q16</f>
        <v>1.1019508960032725</v>
      </c>
      <c r="V16" s="73">
        <f>T16/S16</f>
        <v>0.84087880048361596</v>
      </c>
      <c r="W16" s="24">
        <f>V16-U16</f>
        <v>-0.26107209551965649</v>
      </c>
    </row>
    <row r="17" spans="1:24" ht="30.6" customHeight="1" x14ac:dyDescent="0.3">
      <c r="A17" s="93">
        <v>10</v>
      </c>
      <c r="B17" s="92" t="s">
        <v>35</v>
      </c>
      <c r="C17" s="86">
        <v>94289</v>
      </c>
      <c r="D17" s="84">
        <v>41680</v>
      </c>
      <c r="E17" s="84">
        <v>113526.1008</v>
      </c>
      <c r="F17" s="94">
        <v>53058.5</v>
      </c>
      <c r="G17" s="89">
        <f>D17/C17</f>
        <v>0.44204520145510079</v>
      </c>
      <c r="H17" s="89">
        <f>F17/E17</f>
        <v>0.46736829351228804</v>
      </c>
      <c r="I17" s="87">
        <f>H17-G17</f>
        <v>2.5323092057187246E-2</v>
      </c>
      <c r="J17" s="120">
        <v>213833</v>
      </c>
      <c r="K17" s="119">
        <v>163775</v>
      </c>
      <c r="L17" s="119">
        <v>268933.62046548002</v>
      </c>
      <c r="M17" s="119">
        <v>189992.59078799997</v>
      </c>
      <c r="N17" s="73">
        <f>K17/J17</f>
        <v>0.7659014277496925</v>
      </c>
      <c r="O17" s="73">
        <f>M17/L17</f>
        <v>0.7064664896086772</v>
      </c>
      <c r="P17" s="87">
        <f>O17-N17</f>
        <v>-5.9434938141015303E-2</v>
      </c>
      <c r="Q17" s="86">
        <v>379730</v>
      </c>
      <c r="R17" s="84">
        <v>328094</v>
      </c>
      <c r="S17" s="85">
        <v>462457.38896939997</v>
      </c>
      <c r="T17" s="84">
        <v>405550</v>
      </c>
      <c r="U17" s="73">
        <f>R17/Q17</f>
        <v>0.8640191715166039</v>
      </c>
      <c r="V17" s="73">
        <f>T17/S17</f>
        <v>0.87694565958558957</v>
      </c>
      <c r="W17" s="24">
        <f>V17-U17</f>
        <v>1.2926488068985664E-2</v>
      </c>
    </row>
    <row r="18" spans="1:24" ht="30.6" customHeight="1" x14ac:dyDescent="0.3">
      <c r="A18" s="93">
        <v>11</v>
      </c>
      <c r="B18" s="92" t="s">
        <v>34</v>
      </c>
      <c r="C18" s="86">
        <v>2026576</v>
      </c>
      <c r="D18" s="84">
        <v>2594051</v>
      </c>
      <c r="E18" s="84">
        <v>2186842</v>
      </c>
      <c r="F18" s="94">
        <v>1613297</v>
      </c>
      <c r="G18" s="89">
        <f>D18/C18</f>
        <v>1.2800166389022667</v>
      </c>
      <c r="H18" s="89">
        <f>F18/E18</f>
        <v>0.73772910891596188</v>
      </c>
      <c r="I18" s="87">
        <f>H18-G18</f>
        <v>-0.54228752998630481</v>
      </c>
      <c r="J18" s="120">
        <v>4080321</v>
      </c>
      <c r="K18" s="119">
        <v>1449035</v>
      </c>
      <c r="L18" s="119">
        <v>4359272</v>
      </c>
      <c r="M18" s="119">
        <v>1433052</v>
      </c>
      <c r="N18" s="73">
        <f>K18/J18</f>
        <v>0.35512769706108904</v>
      </c>
      <c r="O18" s="73">
        <f>M18/L18</f>
        <v>0.32873654133075431</v>
      </c>
      <c r="P18" s="87">
        <f>O18-N18</f>
        <v>-2.6391155730334737E-2</v>
      </c>
      <c r="Q18" s="86">
        <v>5388757</v>
      </c>
      <c r="R18" s="84">
        <v>2382632</v>
      </c>
      <c r="S18" s="85">
        <v>5722093</v>
      </c>
      <c r="T18" s="84">
        <v>3381058</v>
      </c>
      <c r="U18" s="73">
        <f>R18/Q18</f>
        <v>0.44214871815522577</v>
      </c>
      <c r="V18" s="73">
        <f>T18/S18</f>
        <v>0.59087784836772139</v>
      </c>
      <c r="W18" s="24">
        <f>V18-U18</f>
        <v>0.14872913021249562</v>
      </c>
    </row>
    <row r="19" spans="1:24" s="5" customFormat="1" ht="30.6" customHeight="1" thickBot="1" x14ac:dyDescent="0.35">
      <c r="A19" s="54">
        <v>12</v>
      </c>
      <c r="B19" s="53" t="s">
        <v>33</v>
      </c>
      <c r="C19" s="45">
        <v>236692.02621249994</v>
      </c>
      <c r="D19" s="48">
        <v>84804.347795599999</v>
      </c>
      <c r="E19" s="48">
        <v>271651.06067450001</v>
      </c>
      <c r="F19" s="121">
        <v>90571.715145799986</v>
      </c>
      <c r="G19" s="49">
        <f>D19/C19</f>
        <v>0.35828983828742683</v>
      </c>
      <c r="H19" s="49">
        <f>F19/E19</f>
        <v>0.33341196946153501</v>
      </c>
      <c r="I19" s="47">
        <f>H19-G19</f>
        <v>-2.4877868825891825E-2</v>
      </c>
      <c r="J19" s="120">
        <v>476354.56409880001</v>
      </c>
      <c r="K19" s="119">
        <v>231975.65559109999</v>
      </c>
      <c r="L19" s="118">
        <v>529526.73775890004</v>
      </c>
      <c r="M19" s="118">
        <v>241878.45109469994</v>
      </c>
      <c r="N19" s="42">
        <f>K19/J19</f>
        <v>0.48698107056026074</v>
      </c>
      <c r="O19" s="73">
        <f>M19/L19</f>
        <v>0.4567823187142443</v>
      </c>
      <c r="P19" s="47">
        <f>O19-N19</f>
        <v>-3.0198751846016447E-2</v>
      </c>
      <c r="Q19" s="45">
        <v>876941.78410000005</v>
      </c>
      <c r="R19" s="48">
        <v>608661</v>
      </c>
      <c r="S19" s="46">
        <v>927364.8330982998</v>
      </c>
      <c r="T19" s="48">
        <v>587570.8434267001</v>
      </c>
      <c r="U19" s="42">
        <f>R19/Q19</f>
        <v>0.69407229879536991</v>
      </c>
      <c r="V19" s="42">
        <f>T19/S19</f>
        <v>0.63359189658253745</v>
      </c>
      <c r="W19" s="24">
        <f>V19-U19</f>
        <v>-6.0480402212832463E-2</v>
      </c>
      <c r="X19" s="2"/>
    </row>
    <row r="20" spans="1:24" s="14" customFormat="1" ht="30.6" customHeight="1" thickBot="1" x14ac:dyDescent="0.35">
      <c r="A20" s="23"/>
      <c r="B20" s="22" t="s">
        <v>7</v>
      </c>
      <c r="C20" s="19">
        <f>SUM(C8:C19)</f>
        <v>7916344.0832083989</v>
      </c>
      <c r="D20" s="19">
        <f>SUM(D8:D19)</f>
        <v>5202223.46776322</v>
      </c>
      <c r="E20" s="19">
        <v>8479161.1531377006</v>
      </c>
      <c r="F20" s="19">
        <v>3851485.3237941996</v>
      </c>
      <c r="G20" s="117">
        <f>D20/C20</f>
        <v>0.65714974148203287</v>
      </c>
      <c r="H20" s="117">
        <f>F20/E20</f>
        <v>0.45422952273633382</v>
      </c>
      <c r="I20" s="43">
        <f>H20-G20</f>
        <v>-0.20292021874569904</v>
      </c>
      <c r="J20" s="19">
        <f>SUM(J8:J19)</f>
        <v>11229137.731189299</v>
      </c>
      <c r="K20" s="19">
        <f>SUM(K8:K19)</f>
        <v>4276166.5767058246</v>
      </c>
      <c r="L20" s="19">
        <f>SUM(L8:L19)</f>
        <v>11995902.022909481</v>
      </c>
      <c r="M20" s="19">
        <f>SUM(M8:M19)</f>
        <v>4528019.9728557002</v>
      </c>
      <c r="N20" s="41">
        <f>K20/J20</f>
        <v>0.3808098786453239</v>
      </c>
      <c r="O20" s="73">
        <f>M20/L20</f>
        <v>0.3774639009395207</v>
      </c>
      <c r="P20" s="20">
        <f>O20-N20</f>
        <v>-3.3459777058031936E-3</v>
      </c>
      <c r="Q20" s="19">
        <f>SUM(Q8:Q19)</f>
        <v>15429557.898170561</v>
      </c>
      <c r="R20" s="19">
        <f>SUM(R8:R19)</f>
        <v>8252445.7201259304</v>
      </c>
      <c r="S20" s="19">
        <f>SUM(S8:S19)</f>
        <v>16415410.323399197</v>
      </c>
      <c r="T20" s="19">
        <f>SUM(T8:T19)</f>
        <v>9547191.8239052016</v>
      </c>
      <c r="U20" s="41">
        <f>R20/Q20</f>
        <v>0.53484654418415967</v>
      </c>
      <c r="V20" s="41">
        <f>T20/S20</f>
        <v>0.58159934085206777</v>
      </c>
      <c r="W20" s="24">
        <f>V20-U20</f>
        <v>4.6752796667908103E-2</v>
      </c>
      <c r="X20" s="15"/>
    </row>
    <row r="21" spans="1:24" ht="30.6" customHeight="1" x14ac:dyDescent="0.3">
      <c r="A21" s="69" t="s">
        <v>32</v>
      </c>
      <c r="B21" s="68" t="s">
        <v>31</v>
      </c>
      <c r="C21" s="67"/>
      <c r="D21" s="66"/>
      <c r="E21" s="66"/>
      <c r="F21" s="65"/>
      <c r="G21" s="64"/>
      <c r="H21" s="64"/>
      <c r="I21" s="61"/>
      <c r="J21" s="97"/>
      <c r="K21" s="96"/>
      <c r="L21" s="95"/>
      <c r="M21" s="95"/>
      <c r="N21" s="56"/>
      <c r="O21" s="73"/>
      <c r="P21" s="61"/>
      <c r="Q21" s="116"/>
      <c r="R21" s="115"/>
      <c r="S21" s="58"/>
      <c r="T21" s="57"/>
      <c r="U21" s="56"/>
      <c r="V21" s="100"/>
      <c r="W21" s="24">
        <f>V21-U21</f>
        <v>0</v>
      </c>
    </row>
    <row r="22" spans="1:24" ht="30.6" customHeight="1" x14ac:dyDescent="0.3">
      <c r="A22" s="93">
        <v>13</v>
      </c>
      <c r="B22" s="92" t="s">
        <v>30</v>
      </c>
      <c r="C22" s="86">
        <v>118127.75038307993</v>
      </c>
      <c r="D22" s="84">
        <v>41690.174529029704</v>
      </c>
      <c r="E22" s="114">
        <v>115637.77094888313</v>
      </c>
      <c r="F22" s="113">
        <v>28393.568858129889</v>
      </c>
      <c r="G22" s="89">
        <f>D22/C22</f>
        <v>0.35292447704990082</v>
      </c>
      <c r="H22" s="89">
        <f>F22/E22</f>
        <v>0.24553888080980971</v>
      </c>
      <c r="I22" s="87">
        <f>H22-G22</f>
        <v>-0.10738559624009111</v>
      </c>
      <c r="J22" s="104">
        <v>102964.8782651002</v>
      </c>
      <c r="K22" s="103">
        <v>45544.035544217855</v>
      </c>
      <c r="L22" s="79">
        <v>109249.76644116452</v>
      </c>
      <c r="M22" s="79">
        <v>77975.836469201327</v>
      </c>
      <c r="N22" s="73">
        <f>K22/J22</f>
        <v>0.44232593008032473</v>
      </c>
      <c r="O22" s="73">
        <f>M22/L22</f>
        <v>0.71373915944428601</v>
      </c>
      <c r="P22" s="87">
        <f>O22-N22</f>
        <v>0.27141322936396128</v>
      </c>
      <c r="Q22" s="45">
        <v>252071.34244790487</v>
      </c>
      <c r="R22" s="48">
        <v>109274</v>
      </c>
      <c r="S22" s="46">
        <v>270903.13817987789</v>
      </c>
      <c r="T22" s="48">
        <v>97444.451681383813</v>
      </c>
      <c r="U22" s="73">
        <f>R22/Q22</f>
        <v>0.43350425692513406</v>
      </c>
      <c r="V22" s="73">
        <f>T22/S22</f>
        <v>0.35970218852422942</v>
      </c>
      <c r="W22" s="24">
        <f>V22-U22</f>
        <v>-7.3802068400904641E-2</v>
      </c>
    </row>
    <row r="23" spans="1:24" ht="30.6" customHeight="1" x14ac:dyDescent="0.3">
      <c r="A23" s="93">
        <v>14</v>
      </c>
      <c r="B23" s="92" t="s">
        <v>29</v>
      </c>
      <c r="C23" s="86">
        <v>744.12298969999995</v>
      </c>
      <c r="D23" s="84">
        <v>407.22676439999998</v>
      </c>
      <c r="E23" s="112">
        <v>0</v>
      </c>
      <c r="F23" s="111">
        <v>0</v>
      </c>
      <c r="G23" s="89">
        <v>0</v>
      </c>
      <c r="H23" s="89" t="e">
        <f>F23/E23</f>
        <v>#DIV/0!</v>
      </c>
      <c r="I23" s="87" t="e">
        <f>H23-G23</f>
        <v>#DIV/0!</v>
      </c>
      <c r="J23" s="104">
        <v>7094.163806999999</v>
      </c>
      <c r="K23" s="103">
        <v>9877.0128748999996</v>
      </c>
      <c r="L23" s="88">
        <v>7785</v>
      </c>
      <c r="M23" s="88">
        <v>10547</v>
      </c>
      <c r="N23" s="73">
        <f>K23/J23</f>
        <v>1.3922730209801597</v>
      </c>
      <c r="O23" s="73">
        <f>M23/L23</f>
        <v>1.3547848426461144</v>
      </c>
      <c r="P23" s="87">
        <f>O23-N23</f>
        <v>-3.7488178334045275E-2</v>
      </c>
      <c r="Q23" s="86">
        <v>74425.629946699992</v>
      </c>
      <c r="R23" s="84">
        <v>55312.911369899994</v>
      </c>
      <c r="S23" s="85">
        <v>82050</v>
      </c>
      <c r="T23" s="84">
        <v>83822</v>
      </c>
      <c r="U23" s="73">
        <f>R23/Q23</f>
        <v>0.74319708693782516</v>
      </c>
      <c r="V23" s="73">
        <f>T23/S23</f>
        <v>1.0215965874466788</v>
      </c>
      <c r="W23" s="24">
        <f>V23-U23</f>
        <v>0.27839950050885365</v>
      </c>
    </row>
    <row r="24" spans="1:24" ht="30.6" customHeight="1" x14ac:dyDescent="0.3">
      <c r="A24" s="93">
        <v>15</v>
      </c>
      <c r="B24" s="92" t="s">
        <v>28</v>
      </c>
      <c r="C24" s="86">
        <v>771228.40940919996</v>
      </c>
      <c r="D24" s="84">
        <v>539154.78517540009</v>
      </c>
      <c r="E24" s="112">
        <v>1008921.8865467</v>
      </c>
      <c r="F24" s="111">
        <v>674644.53003866796</v>
      </c>
      <c r="G24" s="89">
        <f>D24/C24</f>
        <v>0.6990857424305984</v>
      </c>
      <c r="H24" s="89">
        <f>F24/E24</f>
        <v>0.668678654943066</v>
      </c>
      <c r="I24" s="87">
        <f>H24-G24</f>
        <v>-3.0407087487532403E-2</v>
      </c>
      <c r="J24" s="104">
        <v>1495134.3417352</v>
      </c>
      <c r="K24" s="103">
        <v>1417298.6488490601</v>
      </c>
      <c r="L24" s="88">
        <v>1811659.7360705999</v>
      </c>
      <c r="M24" s="88">
        <v>1778079.3089327591</v>
      </c>
      <c r="N24" s="73">
        <f>K24/J24</f>
        <v>0.94794066946799804</v>
      </c>
      <c r="O24" s="73">
        <f>M24/L24</f>
        <v>0.9814642747370016</v>
      </c>
      <c r="P24" s="87">
        <f>O24-N24</f>
        <v>3.3523605269003554E-2</v>
      </c>
      <c r="Q24" s="86">
        <v>2464211.9971163999</v>
      </c>
      <c r="R24" s="84">
        <v>2540756.1801127144</v>
      </c>
      <c r="S24" s="85">
        <v>2897535.7615905991</v>
      </c>
      <c r="T24" s="84">
        <v>3096301.2611098932</v>
      </c>
      <c r="U24" s="73">
        <f>R24/Q24</f>
        <v>1.0310623367980862</v>
      </c>
      <c r="V24" s="73">
        <f>T24/S24</f>
        <v>1.0685981178055184</v>
      </c>
      <c r="W24" s="24">
        <f>V24-U24</f>
        <v>3.7535781007432156E-2</v>
      </c>
    </row>
    <row r="25" spans="1:24" ht="30.6" customHeight="1" x14ac:dyDescent="0.3">
      <c r="A25" s="93">
        <v>16</v>
      </c>
      <c r="B25" s="92" t="s">
        <v>27</v>
      </c>
      <c r="C25" s="86">
        <v>83882.536338965001</v>
      </c>
      <c r="D25" s="84">
        <v>82933.177355370004</v>
      </c>
      <c r="E25" s="112">
        <v>82973.886760223613</v>
      </c>
      <c r="F25" s="111">
        <v>83770.939238096136</v>
      </c>
      <c r="G25" s="89">
        <f>D25/C25</f>
        <v>0.98868228090101273</v>
      </c>
      <c r="H25" s="89">
        <f>F25/E25</f>
        <v>1.0096060641364895</v>
      </c>
      <c r="I25" s="87">
        <f>H25-G25</f>
        <v>2.0923783235476723E-2</v>
      </c>
      <c r="J25" s="104">
        <v>301977.130820274</v>
      </c>
      <c r="K25" s="103">
        <v>298559.43847933202</v>
      </c>
      <c r="L25" s="88">
        <v>482691.91404097411</v>
      </c>
      <c r="M25" s="88">
        <v>487562.97616172687</v>
      </c>
      <c r="N25" s="73">
        <f>K25/J25</f>
        <v>0.98868228090101273</v>
      </c>
      <c r="O25" s="73">
        <f>M25/L25</f>
        <v>1.0100914516673243</v>
      </c>
      <c r="P25" s="87">
        <f>O25-N25</f>
        <v>2.1409170766311547E-2</v>
      </c>
      <c r="Q25" s="86">
        <v>1291791.059620061</v>
      </c>
      <c r="R25" s="84">
        <v>1277679</v>
      </c>
      <c r="S25" s="85">
        <v>1427940.3202998021</v>
      </c>
      <c r="T25" s="84">
        <v>1442390.5855159494</v>
      </c>
      <c r="U25" s="73">
        <f>R25/Q25</f>
        <v>0.98907558655483219</v>
      </c>
      <c r="V25" s="73">
        <f>T25/S25</f>
        <v>1.010119656270448</v>
      </c>
      <c r="W25" s="24">
        <f>V25-U25</f>
        <v>2.1044069715615787E-2</v>
      </c>
    </row>
    <row r="26" spans="1:24" ht="30.6" customHeight="1" x14ac:dyDescent="0.3">
      <c r="A26" s="93">
        <v>17</v>
      </c>
      <c r="B26" s="92" t="s">
        <v>26</v>
      </c>
      <c r="C26" s="86">
        <v>50328.128958100002</v>
      </c>
      <c r="D26" s="84">
        <v>55660.555671599897</v>
      </c>
      <c r="E26" s="112">
        <v>56933.064463499992</v>
      </c>
      <c r="F26" s="111">
        <v>50126.224832</v>
      </c>
      <c r="G26" s="89">
        <f>D26/C26</f>
        <v>1.1059532079553231</v>
      </c>
      <c r="H26" s="89">
        <f>F26/E26</f>
        <v>0.880441362226973</v>
      </c>
      <c r="I26" s="87">
        <f>H26-G26</f>
        <v>-0.22551184572835015</v>
      </c>
      <c r="J26" s="104">
        <v>114600.89785800003</v>
      </c>
      <c r="K26" s="103">
        <v>117350.80750489999</v>
      </c>
      <c r="L26" s="88">
        <v>126177.093693</v>
      </c>
      <c r="M26" s="88">
        <v>104868.7524284</v>
      </c>
      <c r="N26" s="73">
        <f>K26/J26</f>
        <v>1.0239955331790449</v>
      </c>
      <c r="O26" s="73">
        <f>M26/L26</f>
        <v>0.83112353723691657</v>
      </c>
      <c r="P26" s="87">
        <f>O26-N26</f>
        <v>-0.19287199594212834</v>
      </c>
      <c r="Q26" s="86">
        <v>196248.72249790002</v>
      </c>
      <c r="R26" s="84">
        <v>279342.58347275143</v>
      </c>
      <c r="S26" s="85">
        <v>208361.7228553</v>
      </c>
      <c r="T26" s="84">
        <v>319047.96056600002</v>
      </c>
      <c r="U26" s="73">
        <f>R26/Q26</f>
        <v>1.4234109650101827</v>
      </c>
      <c r="V26" s="73">
        <f>T26/S26</f>
        <v>1.5312215516069991</v>
      </c>
      <c r="W26" s="24">
        <f>V26-U26</f>
        <v>0.10781058659681642</v>
      </c>
    </row>
    <row r="27" spans="1:24" ht="30.6" customHeight="1" x14ac:dyDescent="0.3">
      <c r="A27" s="93">
        <v>18</v>
      </c>
      <c r="B27" s="92" t="s">
        <v>25</v>
      </c>
      <c r="C27" s="86">
        <v>23625</v>
      </c>
      <c r="D27" s="84">
        <v>9065</v>
      </c>
      <c r="E27" s="112">
        <v>30771.290500000003</v>
      </c>
      <c r="F27" s="111">
        <v>12485.3272</v>
      </c>
      <c r="G27" s="89">
        <f>D27/C27</f>
        <v>0.38370370370370371</v>
      </c>
      <c r="H27" s="89">
        <f>F27/E27</f>
        <v>0.40574597285739439</v>
      </c>
      <c r="I27" s="87">
        <f>H27-G27</f>
        <v>2.2042269153690675E-2</v>
      </c>
      <c r="J27" s="104">
        <v>156454</v>
      </c>
      <c r="K27" s="103">
        <v>31446</v>
      </c>
      <c r="L27" s="88">
        <v>196455.2861</v>
      </c>
      <c r="M27" s="88">
        <v>52906.634610000008</v>
      </c>
      <c r="N27" s="73">
        <f>K27/J27</f>
        <v>0.20099198486456082</v>
      </c>
      <c r="O27" s="73">
        <f>M27/L27</f>
        <v>0.26930624092786887</v>
      </c>
      <c r="P27" s="87">
        <f>O27-N27</f>
        <v>6.8314256063308043E-2</v>
      </c>
      <c r="Q27" s="86">
        <v>335618</v>
      </c>
      <c r="R27" s="84">
        <v>228466</v>
      </c>
      <c r="S27" s="85">
        <v>392165.20030000003</v>
      </c>
      <c r="T27" s="84">
        <v>324596.84136999998</v>
      </c>
      <c r="U27" s="73">
        <f>R27/Q27</f>
        <v>0.68073226108254026</v>
      </c>
      <c r="V27" s="73">
        <f>T27/S27</f>
        <v>0.82770434786587044</v>
      </c>
      <c r="W27" s="24">
        <f>V27-U27</f>
        <v>0.14697208678333018</v>
      </c>
    </row>
    <row r="28" spans="1:24" ht="30.6" customHeight="1" x14ac:dyDescent="0.3">
      <c r="A28" s="93">
        <v>19</v>
      </c>
      <c r="B28" s="92" t="s">
        <v>24</v>
      </c>
      <c r="C28" s="86">
        <v>0</v>
      </c>
      <c r="D28" s="84">
        <v>0</v>
      </c>
      <c r="E28" s="112">
        <v>0</v>
      </c>
      <c r="F28" s="111">
        <v>0</v>
      </c>
      <c r="G28" s="89">
        <v>0</v>
      </c>
      <c r="H28" s="89">
        <v>0</v>
      </c>
      <c r="I28" s="87">
        <f>H28-G28</f>
        <v>0</v>
      </c>
      <c r="J28" s="104">
        <v>23344.11</v>
      </c>
      <c r="K28" s="103">
        <v>14906.329999999998</v>
      </c>
      <c r="L28" s="88">
        <v>34013.095200000003</v>
      </c>
      <c r="M28" s="88">
        <v>14807.302650000001</v>
      </c>
      <c r="N28" s="73">
        <f>K28/J28</f>
        <v>0.63854779642487969</v>
      </c>
      <c r="O28" s="73">
        <f>M28/L28</f>
        <v>0.43534122851600993</v>
      </c>
      <c r="P28" s="87">
        <f>O28-N28</f>
        <v>-0.20320656790886976</v>
      </c>
      <c r="Q28" s="86">
        <v>73864.699999999983</v>
      </c>
      <c r="R28" s="84">
        <v>92350.66</v>
      </c>
      <c r="S28" s="85">
        <v>81605.462400000004</v>
      </c>
      <c r="T28" s="84">
        <v>114778.88257500001</v>
      </c>
      <c r="U28" s="73">
        <f>R28/Q28</f>
        <v>1.2502678546044326</v>
      </c>
      <c r="V28" s="73">
        <f>T28/S28</f>
        <v>1.4065097997042904</v>
      </c>
      <c r="W28" s="24">
        <f>V28-U28</f>
        <v>0.15624194509985778</v>
      </c>
    </row>
    <row r="29" spans="1:24" ht="30.6" customHeight="1" x14ac:dyDescent="0.3">
      <c r="A29" s="93">
        <v>20</v>
      </c>
      <c r="B29" s="92" t="s">
        <v>23</v>
      </c>
      <c r="C29" s="86">
        <v>52047.070200333997</v>
      </c>
      <c r="D29" s="84">
        <v>72841.219472981553</v>
      </c>
      <c r="E29" s="112">
        <v>62703.112010422999</v>
      </c>
      <c r="F29" s="111">
        <v>76826.53</v>
      </c>
      <c r="G29" s="89">
        <f>D29/C29</f>
        <v>1.3995258367590904</v>
      </c>
      <c r="H29" s="89">
        <f>F29/E29</f>
        <v>1.2252426958845248</v>
      </c>
      <c r="I29" s="87">
        <f>H29-G29</f>
        <v>-0.17428314087456553</v>
      </c>
      <c r="J29" s="104">
        <v>165491.71979915202</v>
      </c>
      <c r="K29" s="103">
        <v>59994.899659899987</v>
      </c>
      <c r="L29" s="88">
        <v>193336.45503444999</v>
      </c>
      <c r="M29" s="88">
        <v>64891.310000000005</v>
      </c>
      <c r="N29" s="73">
        <f>K29/J29</f>
        <v>0.36252508423208374</v>
      </c>
      <c r="O29" s="73">
        <f>M29/L29</f>
        <v>0.33563928741962934</v>
      </c>
      <c r="P29" s="87">
        <f>O29-N29</f>
        <v>-2.6885796812454399E-2</v>
      </c>
      <c r="Q29" s="86">
        <v>447905.25827019708</v>
      </c>
      <c r="R29" s="84">
        <v>199864.216868499</v>
      </c>
      <c r="S29" s="85">
        <v>545782.90259754588</v>
      </c>
      <c r="T29" s="84">
        <v>252015.81999999998</v>
      </c>
      <c r="U29" s="73">
        <f>R29/Q29</f>
        <v>0.44621984935022063</v>
      </c>
      <c r="V29" s="73">
        <f>T29/S29</f>
        <v>0.46175103470735429</v>
      </c>
      <c r="W29" s="24">
        <f>V29-U29</f>
        <v>1.5531185357133659E-2</v>
      </c>
    </row>
    <row r="30" spans="1:24" s="5" customFormat="1" ht="30.6" customHeight="1" x14ac:dyDescent="0.3">
      <c r="A30" s="93">
        <v>21</v>
      </c>
      <c r="B30" s="92" t="s">
        <v>22</v>
      </c>
      <c r="C30" s="86">
        <v>357329.44220466999</v>
      </c>
      <c r="D30" s="84">
        <v>113533.45648369999</v>
      </c>
      <c r="E30" s="112">
        <v>434330.94576999999</v>
      </c>
      <c r="F30" s="111">
        <v>138314.01361670002</v>
      </c>
      <c r="G30" s="89">
        <f>D30/C30</f>
        <v>0.31772768508302957</v>
      </c>
      <c r="H30" s="89">
        <f>F30/E30</f>
        <v>0.31845304821992632</v>
      </c>
      <c r="I30" s="87">
        <f>H30-G30</f>
        <v>7.2536313689675058E-4</v>
      </c>
      <c r="J30" s="104">
        <v>633303.90307512064</v>
      </c>
      <c r="K30" s="103">
        <v>274434.28108099999</v>
      </c>
      <c r="L30" s="88">
        <v>748236.97638999997</v>
      </c>
      <c r="M30" s="88">
        <v>348579.2260882</v>
      </c>
      <c r="N30" s="73">
        <f>K30/J30</f>
        <v>0.43333742259985314</v>
      </c>
      <c r="O30" s="73">
        <f>M30/L30</f>
        <v>0.46586741512024893</v>
      </c>
      <c r="P30" s="87">
        <f>O30-N30</f>
        <v>3.252999252039579E-2</v>
      </c>
      <c r="Q30" s="86">
        <v>816872.42119604128</v>
      </c>
      <c r="R30" s="84">
        <v>1067107</v>
      </c>
      <c r="S30" s="85">
        <v>971618.41271000006</v>
      </c>
      <c r="T30" s="84">
        <v>929782.48019370006</v>
      </c>
      <c r="U30" s="73">
        <f>R30/Q30</f>
        <v>1.3063325095950387</v>
      </c>
      <c r="V30" s="73">
        <f>T30/S30</f>
        <v>0.9569420134807729</v>
      </c>
      <c r="W30" s="24">
        <f>V30-U30</f>
        <v>-0.34939049611426576</v>
      </c>
      <c r="X30" s="2"/>
    </row>
    <row r="31" spans="1:24" ht="30.6" customHeight="1" x14ac:dyDescent="0.3">
      <c r="A31" s="93">
        <v>22</v>
      </c>
      <c r="B31" s="92" t="s">
        <v>21</v>
      </c>
      <c r="C31" s="86">
        <v>0</v>
      </c>
      <c r="D31" s="84">
        <v>0</v>
      </c>
      <c r="E31" s="80">
        <v>0</v>
      </c>
      <c r="F31" s="80">
        <v>0</v>
      </c>
      <c r="G31" s="110">
        <v>0</v>
      </c>
      <c r="H31" s="110">
        <v>0</v>
      </c>
      <c r="I31" s="87">
        <v>0</v>
      </c>
      <c r="J31" s="104">
        <v>11185.33</v>
      </c>
      <c r="K31" s="103">
        <v>1846.66</v>
      </c>
      <c r="L31" s="88">
        <v>0</v>
      </c>
      <c r="M31" s="88">
        <v>0</v>
      </c>
      <c r="N31" s="101">
        <f>K31/J31</f>
        <v>0.1650966042128395</v>
      </c>
      <c r="O31" s="101" t="e">
        <f>M31/L31</f>
        <v>#DIV/0!</v>
      </c>
      <c r="P31" s="87" t="e">
        <f>O31-N31</f>
        <v>#DIV/0!</v>
      </c>
      <c r="Q31" s="86">
        <v>56894.920000000006</v>
      </c>
      <c r="R31" s="84">
        <v>24066</v>
      </c>
      <c r="S31" s="84">
        <v>107835</v>
      </c>
      <c r="T31" s="84">
        <v>26800</v>
      </c>
      <c r="U31" s="101">
        <f>R31/Q31</f>
        <v>0.42299031266763354</v>
      </c>
      <c r="V31" s="101">
        <f>T31/S31</f>
        <v>0.24852784346455231</v>
      </c>
      <c r="W31" s="24">
        <f>V31-U31</f>
        <v>-0.17446246920308123</v>
      </c>
    </row>
    <row r="32" spans="1:24" ht="30.6" customHeight="1" thickBot="1" x14ac:dyDescent="0.35">
      <c r="A32" s="31">
        <v>23</v>
      </c>
      <c r="B32" s="109" t="s">
        <v>20</v>
      </c>
      <c r="C32" s="33">
        <v>0</v>
      </c>
      <c r="D32" s="37">
        <v>0</v>
      </c>
      <c r="E32" s="108">
        <v>0</v>
      </c>
      <c r="F32" s="107">
        <v>0</v>
      </c>
      <c r="G32" s="106">
        <v>0</v>
      </c>
      <c r="H32" s="106">
        <v>0</v>
      </c>
      <c r="I32" s="105">
        <v>0</v>
      </c>
      <c r="J32" s="104">
        <v>21125</v>
      </c>
      <c r="K32" s="103">
        <v>173156</v>
      </c>
      <c r="L32" s="102">
        <v>20378.6746742</v>
      </c>
      <c r="M32" s="102">
        <v>168806.97770130052</v>
      </c>
      <c r="N32" s="101">
        <f>K32/J32</f>
        <v>8.1967337278106509</v>
      </c>
      <c r="O32" s="100">
        <f>M32/L32</f>
        <v>8.283511091867771</v>
      </c>
      <c r="P32" s="28">
        <v>0</v>
      </c>
      <c r="Q32" s="33">
        <v>48530</v>
      </c>
      <c r="R32" s="34">
        <v>41360</v>
      </c>
      <c r="S32" s="34">
        <v>38067.972601000001</v>
      </c>
      <c r="T32" s="34">
        <v>36357.758433199982</v>
      </c>
      <c r="U32" s="101">
        <f>R32/Q32</f>
        <v>0.85225633628683284</v>
      </c>
      <c r="V32" s="100">
        <f>T32/S32</f>
        <v>0.95507472421173556</v>
      </c>
      <c r="W32" s="24">
        <f>V32-U32</f>
        <v>0.10281838792490272</v>
      </c>
    </row>
    <row r="33" spans="1:24" s="40" customFormat="1" ht="30.6" customHeight="1" thickBot="1" x14ac:dyDescent="0.35">
      <c r="A33" s="23"/>
      <c r="B33" s="22" t="s">
        <v>7</v>
      </c>
      <c r="C33" s="99">
        <f>SUM(C22:C32)</f>
        <v>1457312.4604840491</v>
      </c>
      <c r="D33" s="98">
        <f>SUM(D22:D32)</f>
        <v>915285.59545248118</v>
      </c>
      <c r="E33" s="99">
        <f>SUM(E22:E32)</f>
        <v>1792271.9569997299</v>
      </c>
      <c r="F33" s="98">
        <f>SUM(F22:F32)</f>
        <v>1064561.133783594</v>
      </c>
      <c r="G33" s="44">
        <f>D33/C33</f>
        <v>0.62806407017783084</v>
      </c>
      <c r="H33" s="44">
        <f>F33/E33</f>
        <v>0.59397299032992368</v>
      </c>
      <c r="I33" s="43">
        <f>H33-G33</f>
        <v>-3.4091079847907158E-2</v>
      </c>
      <c r="J33" s="99">
        <f>SUM(J22:J32)</f>
        <v>3032675.4753598468</v>
      </c>
      <c r="K33" s="98">
        <f>SUM(K22:K32)</f>
        <v>2444414.1139933104</v>
      </c>
      <c r="L33" s="99">
        <f>SUM(L22:L32)</f>
        <v>3729983.9976443881</v>
      </c>
      <c r="M33" s="98">
        <f>SUM(M22:M32)</f>
        <v>3109025.3250415884</v>
      </c>
      <c r="N33" s="41">
        <f>K33/J33</f>
        <v>0.80602561462771238</v>
      </c>
      <c r="O33" s="41">
        <f>M33/L33</f>
        <v>0.83352242985627922</v>
      </c>
      <c r="P33" s="20">
        <f>O33-N33</f>
        <v>2.749681522856684E-2</v>
      </c>
      <c r="Q33" s="99">
        <f>SUM(Q22:Q32)</f>
        <v>6058434.0510952044</v>
      </c>
      <c r="R33" s="98">
        <f>SUM(R22:R32)</f>
        <v>5915578.5518238647</v>
      </c>
      <c r="S33" s="99">
        <f>SUM(S22:S32)</f>
        <v>7023865.8935341239</v>
      </c>
      <c r="T33" s="98">
        <f>SUM(T22:T32)</f>
        <v>6723338.0414451268</v>
      </c>
      <c r="U33" s="41">
        <f>R33/Q33</f>
        <v>0.97642039212335485</v>
      </c>
      <c r="V33" s="41">
        <f>T33/S33</f>
        <v>0.95721332715568352</v>
      </c>
      <c r="W33" s="24">
        <f>V33-U33</f>
        <v>-1.9207064967671328E-2</v>
      </c>
      <c r="X33" s="15"/>
    </row>
    <row r="34" spans="1:24" ht="30.6" customHeight="1" x14ac:dyDescent="0.3">
      <c r="A34" s="69" t="s">
        <v>19</v>
      </c>
      <c r="B34" s="68" t="s">
        <v>18</v>
      </c>
      <c r="C34" s="67"/>
      <c r="D34" s="66"/>
      <c r="E34" s="66"/>
      <c r="F34" s="65"/>
      <c r="G34" s="64"/>
      <c r="H34" s="64"/>
      <c r="I34" s="61"/>
      <c r="J34" s="97"/>
      <c r="K34" s="96"/>
      <c r="L34" s="95"/>
      <c r="M34" s="95"/>
      <c r="N34" s="56"/>
      <c r="O34" s="73"/>
      <c r="P34" s="61"/>
      <c r="Q34" s="60"/>
      <c r="R34" s="59"/>
      <c r="S34" s="58"/>
      <c r="T34" s="57"/>
      <c r="U34" s="56"/>
      <c r="V34" s="73"/>
      <c r="W34" s="24">
        <f>V34-U34</f>
        <v>0</v>
      </c>
    </row>
    <row r="35" spans="1:24" ht="30.6" customHeight="1" x14ac:dyDescent="0.3">
      <c r="A35" s="93">
        <v>24</v>
      </c>
      <c r="B35" s="92" t="s">
        <v>17</v>
      </c>
      <c r="C35" s="86">
        <v>124.39096790000002</v>
      </c>
      <c r="D35" s="84">
        <v>0</v>
      </c>
      <c r="E35" s="84">
        <v>166.19316120000002</v>
      </c>
      <c r="F35" s="94">
        <v>16.4293707</v>
      </c>
      <c r="G35" s="89">
        <v>0</v>
      </c>
      <c r="H35" s="89">
        <v>0</v>
      </c>
      <c r="I35" s="87">
        <f>H35-G35</f>
        <v>0</v>
      </c>
      <c r="J35" s="81">
        <v>47313.491341999994</v>
      </c>
      <c r="K35" s="80">
        <v>37895.569592718661</v>
      </c>
      <c r="L35" s="84">
        <v>58836.055885799986</v>
      </c>
      <c r="M35" s="88">
        <v>71784.558838234458</v>
      </c>
      <c r="N35" s="73">
        <f>K35/J35</f>
        <v>0.8009463795177364</v>
      </c>
      <c r="O35" s="73">
        <f>M35/L35</f>
        <v>1.2200776846355463</v>
      </c>
      <c r="P35" s="87">
        <f>O35-N35</f>
        <v>0.41913130511780994</v>
      </c>
      <c r="Q35" s="86">
        <v>254156.70757939998</v>
      </c>
      <c r="R35" s="84">
        <v>131354.66009423914</v>
      </c>
      <c r="S35" s="85">
        <v>251676.58409539971</v>
      </c>
      <c r="T35" s="84">
        <v>182765.93818365515</v>
      </c>
      <c r="U35" s="73">
        <f>R35/Q35</f>
        <v>0.51682547096736842</v>
      </c>
      <c r="V35" s="73">
        <f>T35/S35</f>
        <v>0.72619365381396184</v>
      </c>
      <c r="W35" s="24">
        <f>V35-U35</f>
        <v>0.20936818284659342</v>
      </c>
    </row>
    <row r="36" spans="1:24" ht="30.6" customHeight="1" x14ac:dyDescent="0.3">
      <c r="A36" s="93">
        <v>25</v>
      </c>
      <c r="B36" s="92" t="s">
        <v>16</v>
      </c>
      <c r="C36" s="86">
        <v>207956.94909569999</v>
      </c>
      <c r="D36" s="84">
        <v>85688.415586699994</v>
      </c>
      <c r="E36" s="84">
        <v>236730.49458670002</v>
      </c>
      <c r="F36" s="94">
        <v>112766.93187640017</v>
      </c>
      <c r="G36" s="89">
        <f>D36/C36</f>
        <v>0.41204882048575797</v>
      </c>
      <c r="H36" s="89">
        <f>F36/E36</f>
        <v>0.47635152401162445</v>
      </c>
      <c r="I36" s="87">
        <f>H36-G36</f>
        <v>6.4302703525866478E-2</v>
      </c>
      <c r="J36" s="81">
        <v>221848.65292590001</v>
      </c>
      <c r="K36" s="80">
        <v>132577.5689307999</v>
      </c>
      <c r="L36" s="84">
        <v>236730.49458670002</v>
      </c>
      <c r="M36" s="88">
        <v>167594.22685879999</v>
      </c>
      <c r="N36" s="73">
        <f>K36/J36</f>
        <v>0.59760366890793037</v>
      </c>
      <c r="O36" s="73">
        <f>M36/L36</f>
        <v>0.70795368865087382</v>
      </c>
      <c r="P36" s="87">
        <f>O36-N36</f>
        <v>0.11035001974294345</v>
      </c>
      <c r="Q36" s="86">
        <v>96736.122681099994</v>
      </c>
      <c r="R36" s="84">
        <v>122373.54509550004</v>
      </c>
      <c r="S36" s="85">
        <v>236730.49458670002</v>
      </c>
      <c r="T36" s="84">
        <v>156940.33106820026</v>
      </c>
      <c r="U36" s="73">
        <f>R36/Q36</f>
        <v>1.2650242918967953</v>
      </c>
      <c r="V36" s="73">
        <f>T36/S36</f>
        <v>0.66294936502454926</v>
      </c>
      <c r="W36" s="24">
        <f>V36-U36</f>
        <v>-0.60207492687224606</v>
      </c>
    </row>
    <row r="37" spans="1:24" ht="30.6" customHeight="1" x14ac:dyDescent="0.3">
      <c r="A37" s="93">
        <v>26</v>
      </c>
      <c r="B37" s="92" t="s">
        <v>15</v>
      </c>
      <c r="C37" s="86">
        <v>0</v>
      </c>
      <c r="D37" s="84">
        <v>0</v>
      </c>
      <c r="E37" s="91">
        <v>0</v>
      </c>
      <c r="F37" s="90">
        <v>0</v>
      </c>
      <c r="G37" s="89">
        <v>0</v>
      </c>
      <c r="H37" s="89">
        <v>0</v>
      </c>
      <c r="I37" s="87">
        <f>H37-G37</f>
        <v>0</v>
      </c>
      <c r="J37" s="81">
        <v>62573.436275499997</v>
      </c>
      <c r="K37" s="80">
        <v>13761</v>
      </c>
      <c r="L37" s="84">
        <v>99621.628603799996</v>
      </c>
      <c r="M37" s="88">
        <v>19577.615976399997</v>
      </c>
      <c r="N37" s="73">
        <f>K37/J37</f>
        <v>0.21991760112730108</v>
      </c>
      <c r="O37" s="73">
        <f>M37/L37</f>
        <v>0.19651973422620017</v>
      </c>
      <c r="P37" s="87">
        <f>O37-N37</f>
        <v>-2.3397866901100906E-2</v>
      </c>
      <c r="Q37" s="86">
        <v>90504.805177400005</v>
      </c>
      <c r="R37" s="84">
        <v>18055</v>
      </c>
      <c r="S37" s="85">
        <v>108324.0967601</v>
      </c>
      <c r="T37" s="84">
        <v>27776.908648800003</v>
      </c>
      <c r="U37" s="73">
        <f>R37/Q37</f>
        <v>0.19949217021803525</v>
      </c>
      <c r="V37" s="73">
        <f>T37/S37</f>
        <v>0.25642409657304732</v>
      </c>
      <c r="W37" s="24">
        <f>V37-U37</f>
        <v>5.6931926355012069E-2</v>
      </c>
    </row>
    <row r="38" spans="1:24" ht="30.6" customHeight="1" thickBot="1" x14ac:dyDescent="0.35">
      <c r="A38" s="54">
        <v>27</v>
      </c>
      <c r="B38" s="53" t="s">
        <v>14</v>
      </c>
      <c r="C38" s="45">
        <v>0</v>
      </c>
      <c r="D38" s="48">
        <v>0</v>
      </c>
      <c r="E38" s="83">
        <v>0</v>
      </c>
      <c r="F38" s="82">
        <v>0</v>
      </c>
      <c r="G38" s="49">
        <v>0</v>
      </c>
      <c r="H38" s="49">
        <v>0</v>
      </c>
      <c r="I38" s="47">
        <f>H38-G38</f>
        <v>0</v>
      </c>
      <c r="J38" s="81">
        <v>584.60546950000003</v>
      </c>
      <c r="K38" s="80">
        <v>4136.9587563999994</v>
      </c>
      <c r="L38" s="48">
        <v>8204.7071299999989</v>
      </c>
      <c r="M38" s="79">
        <v>3899.6092120999988</v>
      </c>
      <c r="N38" s="42">
        <f>K38/J38</f>
        <v>7.0764968380098248</v>
      </c>
      <c r="O38" s="73">
        <f>M38/L38</f>
        <v>0.47528926387162818</v>
      </c>
      <c r="P38" s="47">
        <f>O38-N38</f>
        <v>-6.601207574138197</v>
      </c>
      <c r="Q38" s="45">
        <v>47890.433259867998</v>
      </c>
      <c r="R38" s="48">
        <v>22722.697320999992</v>
      </c>
      <c r="S38" s="46">
        <v>105907.97752999999</v>
      </c>
      <c r="T38" s="48">
        <v>31963.402889999976</v>
      </c>
      <c r="U38" s="42">
        <f>R38/Q38</f>
        <v>0.47447257780483532</v>
      </c>
      <c r="V38" s="73">
        <f>T38/S38</f>
        <v>0.30180354337279147</v>
      </c>
      <c r="W38" s="24">
        <f>V38-U38</f>
        <v>-0.17266903443204384</v>
      </c>
    </row>
    <row r="39" spans="1:24" s="14" customFormat="1" ht="30.6" customHeight="1" thickBot="1" x14ac:dyDescent="0.35">
      <c r="A39" s="23"/>
      <c r="B39" s="22" t="s">
        <v>7</v>
      </c>
      <c r="C39" s="19">
        <f>SUM(C35:C38)</f>
        <v>208081.34006359999</v>
      </c>
      <c r="D39" s="78">
        <f>SUM(D35:D38)</f>
        <v>85688.415586699994</v>
      </c>
      <c r="E39" s="19">
        <f>SUM(E35:E38)</f>
        <v>236896.68774790002</v>
      </c>
      <c r="F39" s="78">
        <f>SUM(F35:F38)</f>
        <v>112783.36124710017</v>
      </c>
      <c r="G39" s="44">
        <f>D39/C39</f>
        <v>0.41180249781412098</v>
      </c>
      <c r="H39" s="44">
        <f>F39/E39</f>
        <v>0.47608669550973887</v>
      </c>
      <c r="I39" s="43">
        <f>H39-G39</f>
        <v>6.4284197695617884E-2</v>
      </c>
      <c r="J39" s="19">
        <f>SUM(J35:J38)</f>
        <v>332320.18601290003</v>
      </c>
      <c r="K39" s="78">
        <f>SUM(K35:K38)</f>
        <v>188371.09727991858</v>
      </c>
      <c r="L39" s="19">
        <f>SUM(L35:L38)</f>
        <v>403392.8862063</v>
      </c>
      <c r="M39" s="78">
        <f>SUM(M35:M38)</f>
        <v>262856.01088553446</v>
      </c>
      <c r="N39" s="41">
        <f>K39/J39</f>
        <v>0.56683615744186655</v>
      </c>
      <c r="O39" s="41">
        <f>M39/L39</f>
        <v>0.65161290611135547</v>
      </c>
      <c r="P39" s="20">
        <f>O39-N39</f>
        <v>8.4776748669488922E-2</v>
      </c>
      <c r="Q39" s="19">
        <f>SUM(Q35:Q38)</f>
        <v>489288.06869776797</v>
      </c>
      <c r="R39" s="78">
        <f>SUM(R35:R38)</f>
        <v>294505.90251073916</v>
      </c>
      <c r="S39" s="19">
        <f>SUM(S35:S38)</f>
        <v>702639.15297219972</v>
      </c>
      <c r="T39" s="78">
        <f>SUM(T35:T38)</f>
        <v>399446.5807906554</v>
      </c>
      <c r="U39" s="41">
        <f>R39/Q39</f>
        <v>0.60190697740609478</v>
      </c>
      <c r="V39" s="41">
        <f>T39/S39</f>
        <v>0.56849462359302894</v>
      </c>
      <c r="W39" s="24">
        <f>V39-U39</f>
        <v>-3.3412353813065843E-2</v>
      </c>
      <c r="X39" s="15"/>
    </row>
    <row r="40" spans="1:24" ht="30.6" customHeight="1" x14ac:dyDescent="0.3">
      <c r="A40" s="69" t="s">
        <v>13</v>
      </c>
      <c r="B40" s="68" t="s">
        <v>12</v>
      </c>
      <c r="C40" s="77"/>
      <c r="D40" s="76"/>
      <c r="E40" s="76"/>
      <c r="F40" s="75"/>
      <c r="G40" s="64"/>
      <c r="H40" s="64"/>
      <c r="I40" s="61"/>
      <c r="J40" s="63"/>
      <c r="K40" s="62"/>
      <c r="L40" s="62"/>
      <c r="M40" s="62"/>
      <c r="N40" s="56"/>
      <c r="O40" s="73"/>
      <c r="P40" s="61"/>
      <c r="Q40" s="60"/>
      <c r="R40" s="59"/>
      <c r="S40" s="58"/>
      <c r="T40" s="57"/>
      <c r="U40" s="56"/>
      <c r="V40" s="73"/>
      <c r="W40" s="24">
        <f>V40-U40</f>
        <v>0</v>
      </c>
    </row>
    <row r="41" spans="1:24" ht="30.6" customHeight="1" thickBot="1" x14ac:dyDescent="0.35">
      <c r="A41" s="54">
        <v>28</v>
      </c>
      <c r="B41" s="53" t="s">
        <v>11</v>
      </c>
      <c r="C41" s="52">
        <v>793210</v>
      </c>
      <c r="D41" s="50">
        <v>557156.4</v>
      </c>
      <c r="E41" s="74">
        <v>884432</v>
      </c>
      <c r="F41" s="50">
        <v>640979</v>
      </c>
      <c r="G41" s="49">
        <f>D41/C41</f>
        <v>0.70240718094829868</v>
      </c>
      <c r="H41" s="49">
        <f>F41/E41</f>
        <v>0.72473519727915769</v>
      </c>
      <c r="I41" s="47">
        <f>H41-G41</f>
        <v>2.2328016330859013E-2</v>
      </c>
      <c r="J41" s="45">
        <v>194459</v>
      </c>
      <c r="K41" s="48">
        <v>132692</v>
      </c>
      <c r="L41" s="48">
        <v>206041</v>
      </c>
      <c r="M41" s="48">
        <v>147335</v>
      </c>
      <c r="N41" s="42">
        <f>K41/J41</f>
        <v>0.68236492011169447</v>
      </c>
      <c r="O41" s="73">
        <f>M41/L41</f>
        <v>0.71507612562548228</v>
      </c>
      <c r="P41" s="47">
        <f>O41-N41</f>
        <v>3.2711205513787811E-2</v>
      </c>
      <c r="Q41" s="45">
        <v>119132</v>
      </c>
      <c r="R41" s="48">
        <v>52093</v>
      </c>
      <c r="S41" s="46">
        <v>150485</v>
      </c>
      <c r="T41" s="48">
        <v>63391</v>
      </c>
      <c r="U41" s="42">
        <f>R41/Q41</f>
        <v>0.4372712621294027</v>
      </c>
      <c r="V41" s="73">
        <f>T41/S41</f>
        <v>0.42124464232315512</v>
      </c>
      <c r="W41" s="24">
        <f>V41-U41</f>
        <v>-1.6026619806247588E-2</v>
      </c>
    </row>
    <row r="42" spans="1:24" s="14" customFormat="1" ht="30.6" customHeight="1" thickBot="1" x14ac:dyDescent="0.35">
      <c r="A42" s="23"/>
      <c r="B42" s="22" t="s">
        <v>7</v>
      </c>
      <c r="C42" s="32">
        <f>SUM(C41:C41)</f>
        <v>793210</v>
      </c>
      <c r="D42" s="72">
        <f>SUM(D41:D41)</f>
        <v>557156.4</v>
      </c>
      <c r="E42" s="32">
        <f>SUM(E41:E41)</f>
        <v>884432</v>
      </c>
      <c r="F42" s="71">
        <f>SUM(F41:F41)</f>
        <v>640979</v>
      </c>
      <c r="G42" s="44">
        <f>D42/C42</f>
        <v>0.70240718094829868</v>
      </c>
      <c r="H42" s="44">
        <f>F42/E42</f>
        <v>0.72473519727915769</v>
      </c>
      <c r="I42" s="43">
        <f>H42-G42</f>
        <v>2.2328016330859013E-2</v>
      </c>
      <c r="J42" s="70">
        <f>SUM(J41)</f>
        <v>194459</v>
      </c>
      <c r="K42" s="70">
        <f>SUM(K41)</f>
        <v>132692</v>
      </c>
      <c r="L42" s="70">
        <f>SUM(L41)</f>
        <v>206041</v>
      </c>
      <c r="M42" s="70">
        <f>SUM(M41)</f>
        <v>147335</v>
      </c>
      <c r="N42" s="41">
        <f>K42/J42</f>
        <v>0.68236492011169447</v>
      </c>
      <c r="O42" s="41">
        <f>M42/L42</f>
        <v>0.71507612562548228</v>
      </c>
      <c r="P42" s="20">
        <f>O42-N42</f>
        <v>3.2711205513787811E-2</v>
      </c>
      <c r="Q42" s="70">
        <f>SUM(Q41)</f>
        <v>119132</v>
      </c>
      <c r="R42" s="70">
        <f>SUM(R41)</f>
        <v>52093</v>
      </c>
      <c r="S42" s="70">
        <f>SUM(S41)</f>
        <v>150485</v>
      </c>
      <c r="T42" s="70">
        <f>SUM(T41)</f>
        <v>63391</v>
      </c>
      <c r="U42" s="41">
        <f>R42/Q42</f>
        <v>0.4372712621294027</v>
      </c>
      <c r="V42" s="41">
        <f>T42/S42</f>
        <v>0.42124464232315512</v>
      </c>
      <c r="W42" s="24">
        <f>V42-U42</f>
        <v>-1.6026619806247588E-2</v>
      </c>
      <c r="X42" s="15"/>
    </row>
    <row r="43" spans="1:24" ht="30.6" customHeight="1" x14ac:dyDescent="0.3">
      <c r="A43" s="69" t="s">
        <v>10</v>
      </c>
      <c r="B43" s="68" t="s">
        <v>9</v>
      </c>
      <c r="C43" s="67"/>
      <c r="D43" s="66"/>
      <c r="E43" s="66"/>
      <c r="F43" s="65"/>
      <c r="G43" s="64"/>
      <c r="H43" s="64"/>
      <c r="I43" s="61"/>
      <c r="J43" s="63"/>
      <c r="K43" s="62"/>
      <c r="L43" s="62"/>
      <c r="M43" s="62"/>
      <c r="N43" s="56"/>
      <c r="O43" s="55"/>
      <c r="P43" s="61"/>
      <c r="Q43" s="60"/>
      <c r="R43" s="59"/>
      <c r="S43" s="58"/>
      <c r="T43" s="57"/>
      <c r="U43" s="56"/>
      <c r="V43" s="55"/>
      <c r="W43" s="24">
        <f>V43-U43</f>
        <v>0</v>
      </c>
    </row>
    <row r="44" spans="1:24" ht="30.6" customHeight="1" thickBot="1" x14ac:dyDescent="0.35">
      <c r="A44" s="54">
        <v>30</v>
      </c>
      <c r="B44" s="53" t="s">
        <v>8</v>
      </c>
      <c r="C44" s="52">
        <v>990548.4</v>
      </c>
      <c r="D44" s="50">
        <v>672314</v>
      </c>
      <c r="E44" s="51">
        <v>1078531.4386390981</v>
      </c>
      <c r="F44" s="50">
        <v>683610.46172489983</v>
      </c>
      <c r="G44" s="49">
        <f>D44/C44</f>
        <v>0.67872907573219032</v>
      </c>
      <c r="H44" s="49">
        <f>F44/E44</f>
        <v>0.63383452464537005</v>
      </c>
      <c r="I44" s="47">
        <f>H44-G44</f>
        <v>-4.4894551086820278E-2</v>
      </c>
      <c r="J44" s="45">
        <v>422377</v>
      </c>
      <c r="K44" s="48">
        <v>310170</v>
      </c>
      <c r="L44" s="48">
        <v>483732.86</v>
      </c>
      <c r="M44" s="48">
        <v>355977.29239390005</v>
      </c>
      <c r="N44" s="42">
        <f>K44/J44</f>
        <v>0.7343439628578261</v>
      </c>
      <c r="O44" s="42">
        <f>M44/L44</f>
        <v>0.73589644580667946</v>
      </c>
      <c r="P44" s="47">
        <f>O44-N44</f>
        <v>1.5524829488533509E-3</v>
      </c>
      <c r="Q44" s="45">
        <v>300432</v>
      </c>
      <c r="R44" s="45">
        <v>113648</v>
      </c>
      <c r="S44" s="46">
        <v>279005.752996</v>
      </c>
      <c r="T44" s="45">
        <v>92571.87</v>
      </c>
      <c r="U44" s="42">
        <f>R44/Q44</f>
        <v>0.37828194067209886</v>
      </c>
      <c r="V44" s="42">
        <f>T44/S44</f>
        <v>0.331791975634736</v>
      </c>
      <c r="W44" s="24">
        <f>V44-U44</f>
        <v>-4.6489965037362857E-2</v>
      </c>
    </row>
    <row r="45" spans="1:24" s="40" customFormat="1" ht="30.6" customHeight="1" thickBot="1" x14ac:dyDescent="0.35">
      <c r="A45" s="23"/>
      <c r="B45" s="22" t="s">
        <v>7</v>
      </c>
      <c r="C45" s="19">
        <f>SUM(C44:C44)</f>
        <v>990548.4</v>
      </c>
      <c r="D45" s="19">
        <f>SUM(D44:D44)</f>
        <v>672314</v>
      </c>
      <c r="E45" s="19">
        <f>SUM(E44:E44)</f>
        <v>1078531.4386390981</v>
      </c>
      <c r="F45" s="19">
        <f>SUM(F44:F44)</f>
        <v>683610.46172489983</v>
      </c>
      <c r="G45" s="44">
        <f>D45/C45</f>
        <v>0.67872907573219032</v>
      </c>
      <c r="H45" s="44">
        <f>F45/E45</f>
        <v>0.63383452464537005</v>
      </c>
      <c r="I45" s="43">
        <f>H45-G45</f>
        <v>-4.4894551086820278E-2</v>
      </c>
      <c r="J45" s="19">
        <f>SUM(J44:J44)</f>
        <v>422377</v>
      </c>
      <c r="K45" s="19">
        <f>SUM(K44:K44)</f>
        <v>310170</v>
      </c>
      <c r="L45" s="19">
        <f>SUM(L44:L44)</f>
        <v>483732.86</v>
      </c>
      <c r="M45" s="19">
        <f>SUM(M44:M44)</f>
        <v>355977.29239390005</v>
      </c>
      <c r="N45" s="41">
        <f>K45/J45</f>
        <v>0.7343439628578261</v>
      </c>
      <c r="O45" s="42">
        <f>M45/L45</f>
        <v>0.73589644580667946</v>
      </c>
      <c r="P45" s="20">
        <f>O45-N45</f>
        <v>1.5524829488533509E-3</v>
      </c>
      <c r="Q45" s="19">
        <f>SUM(Q44:Q44)</f>
        <v>300432</v>
      </c>
      <c r="R45" s="19">
        <f>SUM(R44:R44)</f>
        <v>113648</v>
      </c>
      <c r="S45" s="19">
        <f>SUM(S44:S44)</f>
        <v>279005.752996</v>
      </c>
      <c r="T45" s="19">
        <f>SUM(T44:T44)</f>
        <v>92571.87</v>
      </c>
      <c r="U45" s="41">
        <f>R45/Q45</f>
        <v>0.37828194067209886</v>
      </c>
      <c r="V45" s="41">
        <f>T45/S45</f>
        <v>0.331791975634736</v>
      </c>
      <c r="W45" s="24">
        <f>V45-U45</f>
        <v>-4.6489965037362857E-2</v>
      </c>
      <c r="X45" s="15"/>
    </row>
    <row r="46" spans="1:24" ht="30.6" customHeight="1" thickBot="1" x14ac:dyDescent="0.35">
      <c r="A46" s="31"/>
      <c r="B46" s="30" t="s">
        <v>6</v>
      </c>
      <c r="C46" s="27"/>
      <c r="D46" s="39"/>
      <c r="E46" s="39"/>
      <c r="F46" s="38"/>
      <c r="G46" s="29"/>
      <c r="H46" s="29"/>
      <c r="I46" s="28"/>
      <c r="J46" s="33"/>
      <c r="K46" s="37"/>
      <c r="L46" s="37"/>
      <c r="M46" s="37"/>
      <c r="N46" s="26"/>
      <c r="O46" s="25"/>
      <c r="P46" s="28"/>
      <c r="Q46" s="36"/>
      <c r="R46" s="35"/>
      <c r="S46" s="34"/>
      <c r="T46" s="33"/>
      <c r="U46" s="26"/>
      <c r="V46" s="25"/>
      <c r="W46" s="24">
        <f>V46-U46</f>
        <v>0</v>
      </c>
    </row>
    <row r="47" spans="1:24" s="14" customFormat="1" ht="30.6" customHeight="1" thickBot="1" x14ac:dyDescent="0.35">
      <c r="A47" s="23"/>
      <c r="B47" s="22" t="s">
        <v>5</v>
      </c>
      <c r="C47" s="19">
        <f>C20+C33+C39</f>
        <v>9581737.8837560471</v>
      </c>
      <c r="D47" s="19">
        <f>D20+D33+D39</f>
        <v>6203197.4788024006</v>
      </c>
      <c r="E47" s="19">
        <f>E20+E33+E39</f>
        <v>10508329.79788533</v>
      </c>
      <c r="F47" s="19">
        <f>F20+F33+F39</f>
        <v>5028829.8188248938</v>
      </c>
      <c r="G47" s="21">
        <f>D47/C47</f>
        <v>0.64739795160945723</v>
      </c>
      <c r="H47" s="21">
        <f>F47/E47</f>
        <v>0.47855652758794104</v>
      </c>
      <c r="I47" s="20">
        <f>H47-G47</f>
        <v>-0.1688414240215162</v>
      </c>
      <c r="J47" s="19">
        <f>J20+J33+J39</f>
        <v>14594133.392562045</v>
      </c>
      <c r="K47" s="19">
        <f>K20+K33+K39</f>
        <v>6908951.7879790533</v>
      </c>
      <c r="L47" s="19">
        <f>L20+L33+L39</f>
        <v>16129278.906760167</v>
      </c>
      <c r="M47" s="19">
        <f>M20+M33+M39</f>
        <v>7899901.3087828234</v>
      </c>
      <c r="N47" s="18">
        <f>K47/J47</f>
        <v>0.47340610107758962</v>
      </c>
      <c r="O47" s="17">
        <f>M47/L47</f>
        <v>0.48978639122371337</v>
      </c>
      <c r="P47" s="20">
        <f>O47-N47</f>
        <v>1.6380290146123744E-2</v>
      </c>
      <c r="Q47" s="19">
        <f>Q20+Q33+Q39</f>
        <v>21977280.017963532</v>
      </c>
      <c r="R47" s="19">
        <f>R20+R33+R39</f>
        <v>14462530.174460534</v>
      </c>
      <c r="S47" s="19">
        <f>S20+S33+S39</f>
        <v>24141915.36990552</v>
      </c>
      <c r="T47" s="19">
        <f>T20+T33+T39</f>
        <v>16669976.446140984</v>
      </c>
      <c r="U47" s="18">
        <f>R47/Q47</f>
        <v>0.65806733875344536</v>
      </c>
      <c r="V47" s="17">
        <f>T47/S47</f>
        <v>0.69049933241507433</v>
      </c>
      <c r="W47" s="24">
        <f>V47-U47</f>
        <v>3.2431993661628966E-2</v>
      </c>
      <c r="X47" s="15"/>
    </row>
    <row r="48" spans="1:24" s="14" customFormat="1" ht="30.6" customHeight="1" thickBot="1" x14ac:dyDescent="0.35">
      <c r="A48" s="23"/>
      <c r="B48" s="22" t="s">
        <v>4</v>
      </c>
      <c r="C48" s="32">
        <f>C42</f>
        <v>793210</v>
      </c>
      <c r="D48" s="32">
        <f>D42</f>
        <v>557156.4</v>
      </c>
      <c r="E48" s="32">
        <f>E42</f>
        <v>884432</v>
      </c>
      <c r="F48" s="32">
        <f>F42</f>
        <v>640979</v>
      </c>
      <c r="G48" s="21">
        <f>D48/C48</f>
        <v>0.70240718094829868</v>
      </c>
      <c r="H48" s="21">
        <f>F48/E48</f>
        <v>0.72473519727915769</v>
      </c>
      <c r="I48" s="20">
        <f>H48-G48</f>
        <v>2.2328016330859013E-2</v>
      </c>
      <c r="J48" s="32">
        <f>J42</f>
        <v>194459</v>
      </c>
      <c r="K48" s="32">
        <f>K42</f>
        <v>132692</v>
      </c>
      <c r="L48" s="32">
        <f>L42</f>
        <v>206041</v>
      </c>
      <c r="M48" s="32">
        <f>M42</f>
        <v>147335</v>
      </c>
      <c r="N48" s="18">
        <f>K48/J48</f>
        <v>0.68236492011169447</v>
      </c>
      <c r="O48" s="17">
        <f>M48/L48</f>
        <v>0.71507612562548228</v>
      </c>
      <c r="P48" s="20">
        <f>O48-N48</f>
        <v>3.2711205513787811E-2</v>
      </c>
      <c r="Q48" s="32">
        <f>Q42</f>
        <v>119132</v>
      </c>
      <c r="R48" s="32">
        <f>R42</f>
        <v>52093</v>
      </c>
      <c r="S48" s="32">
        <f>S42</f>
        <v>150485</v>
      </c>
      <c r="T48" s="32">
        <f>T42</f>
        <v>63391</v>
      </c>
      <c r="U48" s="18">
        <f>R48/Q48</f>
        <v>0.4372712621294027</v>
      </c>
      <c r="V48" s="17">
        <f>T48/S48</f>
        <v>0.42124464232315512</v>
      </c>
      <c r="W48" s="24">
        <f>V48-U48</f>
        <v>-1.6026619806247588E-2</v>
      </c>
      <c r="X48" s="15"/>
    </row>
    <row r="49" spans="1:24" s="14" customFormat="1" ht="30.6" customHeight="1" thickBot="1" x14ac:dyDescent="0.35">
      <c r="A49" s="23"/>
      <c r="B49" s="22" t="s">
        <v>3</v>
      </c>
      <c r="C49" s="19">
        <f>C47+C48</f>
        <v>10374947.883756047</v>
      </c>
      <c r="D49" s="19">
        <f>D47+D48</f>
        <v>6760353.878802401</v>
      </c>
      <c r="E49" s="19">
        <f>E47+E48</f>
        <v>11392761.79788533</v>
      </c>
      <c r="F49" s="19">
        <f>F47+F48</f>
        <v>5669808.8188248938</v>
      </c>
      <c r="G49" s="21">
        <f>D49/C49</f>
        <v>0.65160364703007523</v>
      </c>
      <c r="H49" s="21">
        <f>F49/E49</f>
        <v>0.49766763489054044</v>
      </c>
      <c r="I49" s="20">
        <f>H49-G49</f>
        <v>-0.15393601213953478</v>
      </c>
      <c r="J49" s="19">
        <f>J47+J48</f>
        <v>14788592.392562045</v>
      </c>
      <c r="K49" s="19">
        <f>K47+K48</f>
        <v>7041643.7879790533</v>
      </c>
      <c r="L49" s="19">
        <f>L47+L48</f>
        <v>16335319.906760167</v>
      </c>
      <c r="M49" s="19">
        <f>M47+M48</f>
        <v>8047236.3087828234</v>
      </c>
      <c r="N49" s="18">
        <f>K49/J49</f>
        <v>0.47615375426268858</v>
      </c>
      <c r="O49" s="17">
        <f>M49/L49</f>
        <v>0.49262802043151754</v>
      </c>
      <c r="P49" s="20">
        <f>O49-N49</f>
        <v>1.6474266168828966E-2</v>
      </c>
      <c r="Q49" s="19">
        <f>Q47+Q48</f>
        <v>22096412.017963532</v>
      </c>
      <c r="R49" s="19">
        <f>R47+R48</f>
        <v>14514623.174460534</v>
      </c>
      <c r="S49" s="19">
        <f>S47+S48</f>
        <v>24292400.36990552</v>
      </c>
      <c r="T49" s="19">
        <f>T47+T48</f>
        <v>16733367.446140984</v>
      </c>
      <c r="U49" s="18">
        <f>R49/Q49</f>
        <v>0.65687692475415027</v>
      </c>
      <c r="V49" s="17">
        <f>T49/S49</f>
        <v>0.68883137077186518</v>
      </c>
      <c r="W49" s="24">
        <f>V49-U49</f>
        <v>3.195444601771491E-2</v>
      </c>
      <c r="X49" s="15"/>
    </row>
    <row r="50" spans="1:24" ht="30.6" customHeight="1" thickBot="1" x14ac:dyDescent="0.35">
      <c r="A50" s="31"/>
      <c r="B50" s="30" t="s">
        <v>2</v>
      </c>
      <c r="C50" s="27"/>
      <c r="D50" s="27"/>
      <c r="E50" s="27"/>
      <c r="F50" s="27"/>
      <c r="G50" s="29"/>
      <c r="H50" s="29"/>
      <c r="I50" s="28"/>
      <c r="J50" s="27"/>
      <c r="K50" s="27"/>
      <c r="L50" s="27"/>
      <c r="M50" s="27"/>
      <c r="N50" s="26"/>
      <c r="O50" s="25"/>
      <c r="P50" s="28"/>
      <c r="Q50" s="27"/>
      <c r="R50" s="27"/>
      <c r="S50" s="27"/>
      <c r="T50" s="27"/>
      <c r="U50" s="26"/>
      <c r="V50" s="25"/>
      <c r="W50" s="24">
        <f>V50-U50</f>
        <v>0</v>
      </c>
    </row>
    <row r="51" spans="1:24" s="14" customFormat="1" ht="30.6" customHeight="1" thickBot="1" x14ac:dyDescent="0.35">
      <c r="A51" s="23"/>
      <c r="B51" s="22" t="s">
        <v>1</v>
      </c>
      <c r="C51" s="19">
        <f>C49+C45</f>
        <v>11365496.283756047</v>
      </c>
      <c r="D51" s="19">
        <f>D49+D45</f>
        <v>7432667.878802401</v>
      </c>
      <c r="E51" s="19">
        <f>E49+E45</f>
        <v>12471293.236524429</v>
      </c>
      <c r="F51" s="19">
        <f>F49+F45</f>
        <v>6353419.2805497935</v>
      </c>
      <c r="G51" s="21">
        <f>D51/C51</f>
        <v>0.65396773649254736</v>
      </c>
      <c r="H51" s="21">
        <f>F51/E51</f>
        <v>0.50944350036952546</v>
      </c>
      <c r="I51" s="20">
        <f>H51-G51</f>
        <v>-0.1445242361230219</v>
      </c>
      <c r="J51" s="19">
        <f>J49+J45</f>
        <v>15210969.392562045</v>
      </c>
      <c r="K51" s="19">
        <f>K49+K45</f>
        <v>7351813.7879790533</v>
      </c>
      <c r="L51" s="19">
        <f>L49+L45</f>
        <v>16819052.766760167</v>
      </c>
      <c r="M51" s="19">
        <f>M49+M45</f>
        <v>8403213.6011767238</v>
      </c>
      <c r="N51" s="18">
        <f>K51/J51</f>
        <v>0.4833231596385954</v>
      </c>
      <c r="O51" s="17">
        <f>M51/L51</f>
        <v>0.49962466481966</v>
      </c>
      <c r="P51" s="20">
        <f>O51-N51</f>
        <v>1.6301505181064602E-2</v>
      </c>
      <c r="Q51" s="19">
        <f>Q49+Q45</f>
        <v>22396844.017963532</v>
      </c>
      <c r="R51" s="19">
        <f>R49+R45</f>
        <v>14628271.174460534</v>
      </c>
      <c r="S51" s="19">
        <f>S49+S45</f>
        <v>24571406.122901522</v>
      </c>
      <c r="T51" s="19">
        <f>T49+T45</f>
        <v>16825939.316140983</v>
      </c>
      <c r="U51" s="18">
        <f>R51/Q51</f>
        <v>0.6531398425031596</v>
      </c>
      <c r="V51" s="17">
        <f>T51/S51</f>
        <v>0.68477722568992672</v>
      </c>
      <c r="W51" s="16">
        <f>V51-U51</f>
        <v>3.1637383186767121E-2</v>
      </c>
      <c r="X51" s="15"/>
    </row>
    <row r="52" spans="1:24" x14ac:dyDescent="0.3">
      <c r="A52" s="11"/>
      <c r="B52" s="11"/>
      <c r="C52" s="11"/>
      <c r="D52" s="11"/>
      <c r="E52" s="11"/>
      <c r="F52" s="11"/>
      <c r="G52" s="12"/>
      <c r="H52" s="13"/>
      <c r="I52" s="12"/>
      <c r="J52" s="12"/>
      <c r="K52" s="12"/>
      <c r="L52" s="12"/>
      <c r="M52" s="12"/>
      <c r="N52" s="9"/>
      <c r="O52" s="9"/>
      <c r="P52" s="11"/>
      <c r="Q52" s="11"/>
      <c r="R52" s="11"/>
      <c r="S52" s="11"/>
      <c r="T52" s="11"/>
      <c r="U52" s="10"/>
      <c r="V52" s="9" t="s">
        <v>0</v>
      </c>
      <c r="W52" s="8"/>
    </row>
  </sheetData>
  <mergeCells count="21">
    <mergeCell ref="V3:W3"/>
    <mergeCell ref="N5:P5"/>
    <mergeCell ref="U5:W5"/>
    <mergeCell ref="C6:D6"/>
    <mergeCell ref="E6:F6"/>
    <mergeCell ref="H1:I1"/>
    <mergeCell ref="O1:P1"/>
    <mergeCell ref="V1:W1"/>
    <mergeCell ref="A2:W2"/>
    <mergeCell ref="H3:I3"/>
    <mergeCell ref="O3:P3"/>
    <mergeCell ref="J6:K6"/>
    <mergeCell ref="L6:M6"/>
    <mergeCell ref="Q6:R6"/>
    <mergeCell ref="S6:T6"/>
    <mergeCell ref="A4:A6"/>
    <mergeCell ref="B4:B6"/>
    <mergeCell ref="C4:I4"/>
    <mergeCell ref="J4:P4"/>
    <mergeCell ref="Q4:W4"/>
    <mergeCell ref="G5:I5"/>
  </mergeCells>
  <pageMargins left="0.74" right="0.24" top="1.1299999999999999" bottom="0.75" header="0.3" footer="0.3"/>
  <pageSetup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 10 CD Ratio YOY</vt:lpstr>
      <vt:lpstr>'Ann 10 CD Ratio YOY'!Print_Area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pnb2</cp:lastModifiedBy>
  <dcterms:created xsi:type="dcterms:W3CDTF">2022-08-16T06:03:24Z</dcterms:created>
  <dcterms:modified xsi:type="dcterms:W3CDTF">2022-08-16T06:03:45Z</dcterms:modified>
</cp:coreProperties>
</file>