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2" l="1"/>
  <c r="J35" i="2"/>
  <c r="I36" i="2"/>
  <c r="J36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2" i="2"/>
  <c r="G11" i="2"/>
  <c r="G10" i="2"/>
  <c r="G9" i="2"/>
  <c r="D21" i="2" l="1"/>
  <c r="J33" i="2" l="1"/>
  <c r="J34" i="2"/>
  <c r="I33" i="2"/>
  <c r="I34" i="2"/>
  <c r="I45" i="2" l="1"/>
  <c r="J42" i="2"/>
  <c r="J43" i="2" s="1"/>
  <c r="I42" i="2"/>
  <c r="I43" i="2" s="1"/>
  <c r="E43" i="2"/>
  <c r="F43" i="2"/>
  <c r="G43" i="2"/>
  <c r="H43" i="2"/>
  <c r="D43" i="2"/>
  <c r="J39" i="2" l="1"/>
  <c r="I39" i="2"/>
  <c r="I46" i="2" l="1"/>
  <c r="E46" i="2"/>
  <c r="F46" i="2"/>
  <c r="G46" i="2"/>
  <c r="H46" i="2"/>
  <c r="D46" i="2"/>
  <c r="J45" i="2"/>
  <c r="J46" i="2" s="1"/>
  <c r="E48" i="2"/>
  <c r="F48" i="2"/>
  <c r="G48" i="2"/>
  <c r="H48" i="2"/>
  <c r="D48" i="2"/>
  <c r="E40" i="2"/>
  <c r="F40" i="2"/>
  <c r="G40" i="2"/>
  <c r="H40" i="2"/>
  <c r="D40" i="2"/>
  <c r="E38" i="2"/>
  <c r="F38" i="2"/>
  <c r="H38" i="2"/>
  <c r="D38" i="2"/>
  <c r="E21" i="2"/>
  <c r="F21" i="2"/>
  <c r="H21" i="2"/>
  <c r="J40" i="2" l="1"/>
  <c r="E41" i="2"/>
  <c r="E44" i="2" s="1"/>
  <c r="E50" i="2" s="1"/>
  <c r="I40" i="2"/>
  <c r="F41" i="2"/>
  <c r="F44" i="2" s="1"/>
  <c r="F50" i="2" s="1"/>
  <c r="H41" i="2"/>
  <c r="D41" i="2"/>
  <c r="J38" i="2"/>
  <c r="D44" i="2" l="1"/>
  <c r="D50" i="2" s="1"/>
  <c r="H44" i="2"/>
  <c r="H50" i="2" s="1"/>
  <c r="J50" i="2" s="1"/>
  <c r="J41" i="2"/>
  <c r="J44" i="2" l="1"/>
  <c r="J9" i="2"/>
  <c r="I9" i="2"/>
  <c r="J25" i="2" l="1"/>
  <c r="I25" i="2" l="1"/>
  <c r="G38" i="2"/>
  <c r="I38" i="2" l="1"/>
  <c r="G41" i="2"/>
  <c r="I41" i="2" s="1"/>
  <c r="J10" i="2"/>
  <c r="I10" i="2" l="1"/>
  <c r="G21" i="2"/>
  <c r="G44" i="2" s="1"/>
  <c r="I30" i="2"/>
  <c r="J30" i="2"/>
  <c r="I31" i="2"/>
  <c r="J31" i="2"/>
  <c r="I32" i="2"/>
  <c r="J32" i="2"/>
  <c r="I37" i="2"/>
  <c r="J37" i="2"/>
  <c r="J29" i="2"/>
  <c r="I26" i="2"/>
  <c r="J26" i="2"/>
  <c r="I27" i="2"/>
  <c r="J27" i="2"/>
  <c r="I28" i="2"/>
  <c r="J28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J24" i="2"/>
  <c r="I24" i="2"/>
  <c r="I21" i="2" l="1"/>
  <c r="G50" i="2"/>
  <c r="I50" i="2" s="1"/>
  <c r="I44" i="2"/>
  <c r="J11" i="2"/>
  <c r="I11" i="2"/>
  <c r="I29" i="2" l="1"/>
</calcChain>
</file>

<file path=xl/sharedStrings.xml><?xml version="1.0" encoding="utf-8"?>
<sst xmlns="http://schemas.openxmlformats.org/spreadsheetml/2006/main" count="57" uniqueCount="57">
  <si>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</si>
  <si>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</si>
  <si>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</si>
  <si>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</si>
  <si>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</si>
  <si>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</si>
  <si>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</si>
  <si>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</si>
  <si>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</si>
  <si>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</si>
  <si>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</si>
  <si>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</si>
  <si>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</si>
  <si>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</si>
  <si>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</si>
  <si>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</si>
  <si>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</si>
  <si>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</si>
  <si>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</si>
  <si>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</si>
  <si>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</si>
  <si>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</si>
  <si>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</si>
  <si>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</si>
  <si>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</si>
  <si>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</si>
  <si>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</si>
  <si>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</si>
  <si>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</si>
  <si>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</si>
  <si>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</si>
  <si>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</si>
  <si>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</si>
  <si>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</si>
  <si>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</si>
  <si>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</si>
  <si>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</si>
  <si>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</si>
  <si>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</si>
  <si>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</si>
  <si>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</si>
  <si>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</si>
  <si>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</si>
  <si>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</si>
  <si>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</si>
  <si>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</si>
  <si>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</si>
  <si>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</si>
  <si>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</si>
  <si>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</si>
  <si>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South Indian Bank</t>
  </si>
  <si>
    <t>.</t>
  </si>
  <si>
    <t>CD RATIO OF BANKS AS ON 30.06.2022 (Net of NRE Deposit)</t>
  </si>
  <si>
    <t>Bandhan Bank</t>
  </si>
  <si>
    <t>Catholic Syrian Bank</t>
  </si>
  <si>
    <t>RBL Bank Ltd.</t>
  </si>
  <si>
    <t>Annexure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</si>
</sst>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_ "/>
    <numFmt numFmtId="166" formatCode="0;[Red]0"/>
  </numFmts>
  <fonts count="14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2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/>
    <xf numFmtId="1" fontId="4" fillId="2" borderId="14" xfId="0" applyNumberFormat="1" applyFont="1" applyFill="1" applyBorder="1" applyAlignment="1" applyProtection="1">
      <alignment vertical="center"/>
      <protection locked="0"/>
    </xf>
    <xf numFmtId="164" fontId="1" fillId="0" borderId="19" xfId="0" applyNumberFormat="1" applyFont="1" applyBorder="1" applyAlignment="1"/>
    <xf numFmtId="2" fontId="1" fillId="0" borderId="11" xfId="0" applyNumberFormat="1" applyFont="1" applyBorder="1" applyAlignment="1"/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1" fontId="1" fillId="2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right"/>
    </xf>
    <xf numFmtId="1" fontId="11" fillId="0" borderId="2" xfId="0" applyNumberFormat="1" applyFont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2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Border="1" applyAlignment="1" applyProtection="1">
      <alignment horizontal="right" vertical="center"/>
      <protection locked="0"/>
    </xf>
    <xf numFmtId="165" fontId="11" fillId="0" borderId="1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Border="1" applyAlignment="1">
      <alignment horizontal="left" vertical="top" wrapText="1"/>
    </xf>
    <xf numFmtId="165" fontId="13" fillId="0" borderId="1" xfId="1" applyNumberFormat="1" applyFont="1" applyFill="1" applyBorder="1" applyAlignment="1" applyProtection="1">
      <alignment horizontal="right" vertical="center"/>
      <protection locked="0"/>
    </xf>
    <xf numFmtId="166" fontId="13" fillId="0" borderId="1" xfId="1" applyNumberFormat="1" applyFont="1" applyFill="1" applyBorder="1" applyAlignment="1" applyProtection="1">
      <alignment horizontal="right" vertical="center"/>
      <protection locked="0"/>
    </xf>
    <xf numFmtId="1" fontId="11" fillId="0" borderId="14" xfId="0" applyNumberFormat="1" applyFont="1" applyBorder="1" applyAlignment="1">
      <alignment horizontal="left" vertical="top"/>
    </xf>
    <xf numFmtId="165" fontId="11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 applyProtection="1">
      <alignment horizontal="right" vertical="center"/>
      <protection locked="0"/>
    </xf>
    <xf numFmtId="166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1"/>
  <sheetViews>
    <sheetView tabSelected="1" workbookViewId="0">
      <selection activeCell="B3" sqref="B3:J3"/>
    </sheetView>
  </sheetViews>
  <sheetFormatPr defaultRowHeight="14.4" x14ac:dyDescent="0.3"/>
  <cols>
    <col min="2" max="2" width="7.6640625" customWidth="1"/>
    <col min="3" max="3" width="35.66406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 x14ac:dyDescent="0.35">
      <c r="I2" s="66" t="s">
        <v>56</v>
      </c>
      <c r="J2" s="66"/>
    </row>
    <row r="3" spans="2:10" ht="19.95" customHeight="1" thickBot="1" x14ac:dyDescent="0.4">
      <c r="B3" s="67" t="s">
        <v>49</v>
      </c>
      <c r="C3" s="68"/>
      <c r="D3" s="68"/>
      <c r="E3" s="68"/>
      <c r="F3" s="68"/>
      <c r="G3" s="68"/>
      <c r="H3" s="68"/>
      <c r="I3" s="68"/>
      <c r="J3" s="69"/>
    </row>
    <row r="4" spans="2:10" ht="15.6" customHeight="1" thickBot="1" x14ac:dyDescent="0.35">
      <c r="B4" s="73" t="s">
        <v>52</v>
      </c>
      <c r="C4" s="74"/>
      <c r="D4" s="74"/>
      <c r="E4" s="74"/>
      <c r="F4" s="74"/>
      <c r="G4" s="74"/>
      <c r="H4" s="74"/>
      <c r="I4" s="74"/>
      <c r="J4" s="75"/>
    </row>
    <row r="5" spans="2:10" ht="13.65" customHeight="1" thickBot="1" x14ac:dyDescent="0.35">
      <c r="B5" s="70" t="s">
        <v>0</v>
      </c>
      <c r="C5" s="71"/>
      <c r="D5" s="71"/>
      <c r="E5" s="71"/>
      <c r="F5" s="71"/>
      <c r="G5" s="71"/>
      <c r="H5" s="71"/>
      <c r="I5" s="71"/>
      <c r="J5" s="72"/>
    </row>
    <row r="6" spans="2:10" s="18" customFormat="1" ht="39" customHeight="1" x14ac:dyDescent="0.25">
      <c r="B6" s="76" t="s">
        <v>5</v>
      </c>
      <c r="C6" s="76" t="s">
        <v>1</v>
      </c>
      <c r="D6" s="78" t="s">
        <v>40</v>
      </c>
      <c r="E6" s="78" t="s">
        <v>41</v>
      </c>
      <c r="F6" s="84" t="s">
        <v>42</v>
      </c>
      <c r="G6" s="78" t="s">
        <v>43</v>
      </c>
      <c r="H6" s="78" t="s">
        <v>44</v>
      </c>
      <c r="I6" s="80" t="s">
        <v>45</v>
      </c>
      <c r="J6" s="82" t="s">
        <v>46</v>
      </c>
    </row>
    <row r="7" spans="2:10" s="18" customFormat="1" ht="30" customHeight="1" thickBot="1" x14ac:dyDescent="0.3">
      <c r="B7" s="77"/>
      <c r="C7" s="77"/>
      <c r="D7" s="79"/>
      <c r="E7" s="79"/>
      <c r="F7" s="85"/>
      <c r="G7" s="79"/>
      <c r="H7" s="79"/>
      <c r="I7" s="81"/>
      <c r="J7" s="83"/>
    </row>
    <row r="8" spans="2:10" s="19" customFormat="1" ht="15.75" customHeight="1" thickBot="1" x14ac:dyDescent="0.3">
      <c r="B8" s="20"/>
      <c r="C8" s="21"/>
      <c r="D8" s="39">
        <v>1</v>
      </c>
      <c r="E8" s="39">
        <v>2</v>
      </c>
      <c r="F8" s="40">
        <v>3</v>
      </c>
      <c r="G8" s="39">
        <v>4</v>
      </c>
      <c r="H8" s="39">
        <v>5</v>
      </c>
      <c r="I8" s="39">
        <v>6</v>
      </c>
      <c r="J8" s="41">
        <v>7</v>
      </c>
    </row>
    <row r="9" spans="2:10" s="18" customFormat="1" ht="18.899999999999999" customHeight="1" x14ac:dyDescent="0.25">
      <c r="B9" s="2">
        <v>1</v>
      </c>
      <c r="C9" s="4" t="s">
        <v>6</v>
      </c>
      <c r="D9" s="25">
        <v>26</v>
      </c>
      <c r="E9" s="25">
        <v>100448</v>
      </c>
      <c r="F9" s="25">
        <v>7469</v>
      </c>
      <c r="G9" s="25">
        <f>SUM(E9-F9)</f>
        <v>92979</v>
      </c>
      <c r="H9" s="25">
        <v>31865</v>
      </c>
      <c r="I9" s="31">
        <f>H9*100/G9</f>
        <v>34.271179513653621</v>
      </c>
      <c r="J9" s="32">
        <f>H9*100/E9</f>
        <v>31.722881490920674</v>
      </c>
    </row>
    <row r="10" spans="2:10" s="18" customFormat="1" ht="18.899999999999999" customHeight="1" x14ac:dyDescent="0.25">
      <c r="B10" s="2">
        <v>2</v>
      </c>
      <c r="C10" s="4" t="s">
        <v>7</v>
      </c>
      <c r="D10" s="25">
        <v>21</v>
      </c>
      <c r="E10" s="25">
        <v>262003</v>
      </c>
      <c r="F10" s="25">
        <v>13643</v>
      </c>
      <c r="G10" s="25">
        <f t="shared" ref="G10:G20" si="0">SUM(E10-F10)</f>
        <v>248360</v>
      </c>
      <c r="H10" s="25">
        <v>66265</v>
      </c>
      <c r="I10" s="31">
        <f>H10*100/G10</f>
        <v>26.681027540666776</v>
      </c>
      <c r="J10" s="32">
        <f>H10*100/E10</f>
        <v>25.291695133261832</v>
      </c>
    </row>
    <row r="11" spans="2:10" s="18" customFormat="1" ht="18.899999999999999" customHeight="1" x14ac:dyDescent="0.25">
      <c r="B11" s="2">
        <v>3</v>
      </c>
      <c r="C11" s="4" t="s">
        <v>8</v>
      </c>
      <c r="D11" s="25">
        <v>2</v>
      </c>
      <c r="E11" s="25">
        <v>10344</v>
      </c>
      <c r="F11" s="25">
        <v>290</v>
      </c>
      <c r="G11" s="25">
        <f t="shared" si="0"/>
        <v>10054</v>
      </c>
      <c r="H11" s="25">
        <v>511</v>
      </c>
      <c r="I11" s="31">
        <f>H11*100/G11</f>
        <v>5.0825542072806842</v>
      </c>
      <c r="J11" s="32">
        <f>H11*100/E11</f>
        <v>4.940061871616396</v>
      </c>
    </row>
    <row r="12" spans="2:10" s="18" customFormat="1" ht="18.899999999999999" customHeight="1" x14ac:dyDescent="0.25">
      <c r="B12" s="2">
        <v>4</v>
      </c>
      <c r="C12" s="4" t="s">
        <v>9</v>
      </c>
      <c r="D12" s="25">
        <v>50</v>
      </c>
      <c r="E12" s="25">
        <v>567009</v>
      </c>
      <c r="F12" s="25">
        <v>185932</v>
      </c>
      <c r="G12" s="25">
        <f t="shared" si="0"/>
        <v>381077</v>
      </c>
      <c r="H12" s="25">
        <v>174464</v>
      </c>
      <c r="I12" s="31">
        <f t="shared" ref="I12:I23" si="1">H12*100/G12</f>
        <v>45.781823620947996</v>
      </c>
      <c r="J12" s="32">
        <f t="shared" ref="J12:J23" si="2">H12*100/E12</f>
        <v>30.769176503371199</v>
      </c>
    </row>
    <row r="13" spans="2:10" s="18" customFormat="1" ht="18.899999999999999" customHeight="1" x14ac:dyDescent="0.25">
      <c r="B13" s="2">
        <v>5</v>
      </c>
      <c r="C13" s="4" t="s">
        <v>10</v>
      </c>
      <c r="D13" s="26">
        <v>18</v>
      </c>
      <c r="E13" s="25">
        <v>97907</v>
      </c>
      <c r="F13" s="25">
        <v>36652</v>
      </c>
      <c r="G13" s="25">
        <f t="shared" si="0"/>
        <v>61255</v>
      </c>
      <c r="H13" s="25">
        <v>35981</v>
      </c>
      <c r="I13" s="31">
        <f t="shared" si="1"/>
        <v>58.739694718798468</v>
      </c>
      <c r="J13" s="32">
        <f t="shared" si="2"/>
        <v>36.750181294493757</v>
      </c>
    </row>
    <row r="14" spans="2:10" s="27" customFormat="1" ht="18.899999999999999" customHeight="1" x14ac:dyDescent="0.25">
      <c r="B14" s="15">
        <v>6</v>
      </c>
      <c r="C14" s="16" t="s">
        <v>11</v>
      </c>
      <c r="D14" s="25">
        <v>25</v>
      </c>
      <c r="E14" s="25">
        <v>94732</v>
      </c>
      <c r="F14" s="25">
        <v>15899</v>
      </c>
      <c r="G14" s="25">
        <f t="shared" si="0"/>
        <v>78833</v>
      </c>
      <c r="H14" s="25">
        <v>38399</v>
      </c>
      <c r="I14" s="31">
        <f t="shared" si="1"/>
        <v>48.709296868062864</v>
      </c>
      <c r="J14" s="32">
        <f t="shared" si="2"/>
        <v>40.534349533420595</v>
      </c>
    </row>
    <row r="15" spans="2:10" s="18" customFormat="1" ht="18.899999999999999" customHeight="1" x14ac:dyDescent="0.25">
      <c r="B15" s="2">
        <v>7</v>
      </c>
      <c r="C15" s="4" t="s">
        <v>12</v>
      </c>
      <c r="D15" s="25">
        <v>13</v>
      </c>
      <c r="E15" s="25">
        <v>94100</v>
      </c>
      <c r="F15" s="25">
        <v>16396</v>
      </c>
      <c r="G15" s="25">
        <f t="shared" si="0"/>
        <v>77704</v>
      </c>
      <c r="H15" s="25">
        <v>15537</v>
      </c>
      <c r="I15" s="31">
        <f t="shared" si="1"/>
        <v>19.995109646865025</v>
      </c>
      <c r="J15" s="32">
        <f t="shared" si="2"/>
        <v>16.511158342189159</v>
      </c>
    </row>
    <row r="16" spans="2:10" s="18" customFormat="1" ht="18.899999999999999" customHeight="1" x14ac:dyDescent="0.25">
      <c r="B16" s="2">
        <v>8</v>
      </c>
      <c r="C16" s="4" t="s">
        <v>13</v>
      </c>
      <c r="D16" s="25">
        <v>50</v>
      </c>
      <c r="E16" s="25">
        <v>400812</v>
      </c>
      <c r="F16" s="25">
        <v>80162</v>
      </c>
      <c r="G16" s="25">
        <f t="shared" si="0"/>
        <v>320650</v>
      </c>
      <c r="H16" s="25">
        <v>90027</v>
      </c>
      <c r="I16" s="31">
        <f t="shared" si="1"/>
        <v>28.076407297676596</v>
      </c>
      <c r="J16" s="32">
        <f t="shared" si="2"/>
        <v>22.461153857668933</v>
      </c>
    </row>
    <row r="17" spans="2:10" s="18" customFormat="1" ht="18.899999999999999" customHeight="1" x14ac:dyDescent="0.25">
      <c r="B17" s="2">
        <v>9</v>
      </c>
      <c r="C17" s="4" t="s">
        <v>14</v>
      </c>
      <c r="D17" s="25">
        <v>104</v>
      </c>
      <c r="E17" s="25">
        <v>1864226</v>
      </c>
      <c r="F17" s="25">
        <v>279634</v>
      </c>
      <c r="G17" s="25">
        <f t="shared" si="0"/>
        <v>1584592</v>
      </c>
      <c r="H17" s="25">
        <v>373453</v>
      </c>
      <c r="I17" s="31">
        <f t="shared" si="1"/>
        <v>23.567770126316429</v>
      </c>
      <c r="J17" s="32">
        <f t="shared" si="2"/>
        <v>20.032603343156893</v>
      </c>
    </row>
    <row r="18" spans="2:10" s="18" customFormat="1" ht="18.899999999999999" customHeight="1" x14ac:dyDescent="0.25">
      <c r="B18" s="2">
        <v>10</v>
      </c>
      <c r="C18" s="4" t="s">
        <v>15</v>
      </c>
      <c r="D18" s="25">
        <v>100</v>
      </c>
      <c r="E18" s="25">
        <v>1609168</v>
      </c>
      <c r="F18" s="25">
        <v>32065</v>
      </c>
      <c r="G18" s="25">
        <f t="shared" si="0"/>
        <v>1577103</v>
      </c>
      <c r="H18" s="25">
        <v>258722</v>
      </c>
      <c r="I18" s="31">
        <f t="shared" si="1"/>
        <v>16.404889217761934</v>
      </c>
      <c r="J18" s="32">
        <f t="shared" si="2"/>
        <v>16.077998071052868</v>
      </c>
    </row>
    <row r="19" spans="2:10" s="18" customFormat="1" ht="18.899999999999999" customHeight="1" x14ac:dyDescent="0.25">
      <c r="B19" s="2">
        <v>11</v>
      </c>
      <c r="C19" s="4" t="s">
        <v>16</v>
      </c>
      <c r="D19" s="25">
        <v>37</v>
      </c>
      <c r="E19" s="25">
        <v>225933</v>
      </c>
      <c r="F19" s="25">
        <v>26191</v>
      </c>
      <c r="G19" s="25">
        <f t="shared" si="0"/>
        <v>199742</v>
      </c>
      <c r="H19" s="25">
        <v>57717</v>
      </c>
      <c r="I19" s="31">
        <f t="shared" si="1"/>
        <v>28.895775550460094</v>
      </c>
      <c r="J19" s="32">
        <f t="shared" si="2"/>
        <v>25.546068967348727</v>
      </c>
    </row>
    <row r="20" spans="2:10" s="18" customFormat="1" ht="18.899999999999999" customHeight="1" thickBot="1" x14ac:dyDescent="0.3">
      <c r="B20" s="9">
        <v>12</v>
      </c>
      <c r="C20" s="17" t="s">
        <v>17</v>
      </c>
      <c r="D20" s="28">
        <v>41</v>
      </c>
      <c r="E20" s="28">
        <v>461757</v>
      </c>
      <c r="F20" s="28">
        <v>40591</v>
      </c>
      <c r="G20" s="28">
        <f t="shared" si="0"/>
        <v>421166</v>
      </c>
      <c r="H20" s="28">
        <v>124559</v>
      </c>
      <c r="I20" s="33">
        <f t="shared" si="1"/>
        <v>29.5747994852386</v>
      </c>
      <c r="J20" s="34">
        <f t="shared" si="2"/>
        <v>26.975010665783085</v>
      </c>
    </row>
    <row r="21" spans="2:10" s="18" customFormat="1" ht="18.899999999999999" customHeight="1" thickBot="1" x14ac:dyDescent="0.3">
      <c r="B21" s="10"/>
      <c r="C21" s="7" t="s">
        <v>18</v>
      </c>
      <c r="D21" s="37">
        <f>SUM(D9:D20)</f>
        <v>487</v>
      </c>
      <c r="E21" s="37">
        <f t="shared" ref="E21:H21" si="3">SUM(E9:E20)</f>
        <v>5788439</v>
      </c>
      <c r="F21" s="37">
        <f t="shared" si="3"/>
        <v>734924</v>
      </c>
      <c r="G21" s="37">
        <f t="shared" si="3"/>
        <v>5053515</v>
      </c>
      <c r="H21" s="37">
        <f t="shared" si="3"/>
        <v>1267500</v>
      </c>
      <c r="I21" s="23">
        <f t="shared" si="1"/>
        <v>25.081552147366732</v>
      </c>
      <c r="J21" s="24">
        <f t="shared" si="2"/>
        <v>21.897095227227929</v>
      </c>
    </row>
    <row r="22" spans="2:10" s="18" customFormat="1" ht="18.899999999999999" customHeight="1" x14ac:dyDescent="0.25">
      <c r="B22" s="42">
        <v>13</v>
      </c>
      <c r="C22" s="43" t="s">
        <v>19</v>
      </c>
      <c r="D22" s="44">
        <v>32</v>
      </c>
      <c r="E22" s="45">
        <v>185180</v>
      </c>
      <c r="F22" s="46">
        <v>14059</v>
      </c>
      <c r="G22" s="47">
        <f t="shared" ref="G22:G37" si="4">SUM(E22-F22)</f>
        <v>171121</v>
      </c>
      <c r="H22" s="45">
        <v>155867</v>
      </c>
      <c r="I22" s="35">
        <f t="shared" si="1"/>
        <v>91.085839844320688</v>
      </c>
      <c r="J22" s="36">
        <f t="shared" si="2"/>
        <v>84.170536775029703</v>
      </c>
    </row>
    <row r="23" spans="2:10" s="18" customFormat="1" ht="18.899999999999999" customHeight="1" x14ac:dyDescent="0.25">
      <c r="B23" s="42">
        <v>14</v>
      </c>
      <c r="C23" s="48" t="s">
        <v>53</v>
      </c>
      <c r="D23" s="49">
        <v>1</v>
      </c>
      <c r="E23" s="49">
        <v>2650</v>
      </c>
      <c r="F23" s="50">
        <v>512</v>
      </c>
      <c r="G23" s="47">
        <f t="shared" si="4"/>
        <v>2138</v>
      </c>
      <c r="H23" s="49">
        <v>1213</v>
      </c>
      <c r="I23" s="31">
        <f t="shared" si="1"/>
        <v>56.735266604303085</v>
      </c>
      <c r="J23" s="32">
        <f t="shared" si="2"/>
        <v>45.773584905660378</v>
      </c>
    </row>
    <row r="24" spans="2:10" s="18" customFormat="1" ht="18.899999999999999" customHeight="1" x14ac:dyDescent="0.25">
      <c r="B24" s="42">
        <v>15</v>
      </c>
      <c r="C24" s="48" t="s">
        <v>54</v>
      </c>
      <c r="D24" s="49">
        <v>1</v>
      </c>
      <c r="E24" s="49">
        <v>1678</v>
      </c>
      <c r="F24" s="50">
        <v>256</v>
      </c>
      <c r="G24" s="47">
        <f t="shared" si="4"/>
        <v>1422</v>
      </c>
      <c r="H24" s="49">
        <v>1112</v>
      </c>
      <c r="I24" s="31">
        <f>H24*100/G24</f>
        <v>78.199718706047818</v>
      </c>
      <c r="J24" s="32">
        <f>H24*100/E24</f>
        <v>66.269368295589985</v>
      </c>
    </row>
    <row r="25" spans="2:10" s="18" customFormat="1" ht="18.899999999999999" customHeight="1" x14ac:dyDescent="0.25">
      <c r="B25" s="42">
        <v>16</v>
      </c>
      <c r="C25" s="48" t="s">
        <v>20</v>
      </c>
      <c r="D25" s="49">
        <v>1</v>
      </c>
      <c r="E25" s="49">
        <v>1672</v>
      </c>
      <c r="F25" s="50">
        <v>212</v>
      </c>
      <c r="G25" s="47">
        <f t="shared" si="4"/>
        <v>1460</v>
      </c>
      <c r="H25" s="49">
        <v>1008</v>
      </c>
      <c r="I25" s="31">
        <f>H25*100/G25</f>
        <v>69.041095890410958</v>
      </c>
      <c r="J25" s="32">
        <f>H25*100/E25</f>
        <v>60.28708133971292</v>
      </c>
    </row>
    <row r="26" spans="2:10" s="18" customFormat="1" ht="18.899999999999999" customHeight="1" x14ac:dyDescent="0.25">
      <c r="B26" s="42">
        <v>17</v>
      </c>
      <c r="C26" s="48" t="s">
        <v>21</v>
      </c>
      <c r="D26" s="51">
        <v>2</v>
      </c>
      <c r="E26" s="52">
        <v>10836</v>
      </c>
      <c r="F26" s="53">
        <v>2965</v>
      </c>
      <c r="G26" s="51">
        <f t="shared" si="4"/>
        <v>7871</v>
      </c>
      <c r="H26" s="54">
        <v>2917</v>
      </c>
      <c r="I26" s="31">
        <f t="shared" ref="I26:I28" si="5">H26*100/G26</f>
        <v>37.060094016008129</v>
      </c>
      <c r="J26" s="32">
        <f t="shared" ref="J26:J28" si="6">H26*100/E26</f>
        <v>26.91952750092285</v>
      </c>
    </row>
    <row r="27" spans="2:10" s="18" customFormat="1" ht="18.899999999999999" customHeight="1" x14ac:dyDescent="0.25">
      <c r="B27" s="42">
        <v>18</v>
      </c>
      <c r="C27" s="48" t="s">
        <v>22</v>
      </c>
      <c r="D27" s="49">
        <v>48</v>
      </c>
      <c r="E27" s="49">
        <v>629078</v>
      </c>
      <c r="F27" s="50">
        <v>88109</v>
      </c>
      <c r="G27" s="47">
        <f t="shared" si="4"/>
        <v>540969</v>
      </c>
      <c r="H27" s="49">
        <v>357236</v>
      </c>
      <c r="I27" s="31">
        <f t="shared" si="5"/>
        <v>66.036316313873812</v>
      </c>
      <c r="J27" s="32">
        <f t="shared" si="6"/>
        <v>56.787234651346893</v>
      </c>
    </row>
    <row r="28" spans="2:10" s="18" customFormat="1" ht="18.899999999999999" customHeight="1" x14ac:dyDescent="0.25">
      <c r="B28" s="42">
        <v>19</v>
      </c>
      <c r="C28" s="48" t="s">
        <v>23</v>
      </c>
      <c r="D28" s="49">
        <v>7</v>
      </c>
      <c r="E28" s="49">
        <v>36297</v>
      </c>
      <c r="F28" s="50">
        <v>11345</v>
      </c>
      <c r="G28" s="47">
        <f t="shared" si="4"/>
        <v>24952</v>
      </c>
      <c r="H28" s="49">
        <v>14561</v>
      </c>
      <c r="I28" s="31">
        <f t="shared" si="5"/>
        <v>58.356043603719144</v>
      </c>
      <c r="J28" s="32">
        <f t="shared" si="6"/>
        <v>40.116263052042868</v>
      </c>
    </row>
    <row r="29" spans="2:10" s="18" customFormat="1" ht="18" customHeight="1" x14ac:dyDescent="0.25">
      <c r="B29" s="42">
        <v>20</v>
      </c>
      <c r="C29" s="48" t="s">
        <v>24</v>
      </c>
      <c r="D29" s="55">
        <v>26</v>
      </c>
      <c r="E29" s="56">
        <v>251891.98417380001</v>
      </c>
      <c r="F29" s="50">
        <v>37784</v>
      </c>
      <c r="G29" s="47">
        <f t="shared" si="4"/>
        <v>214107.98417380001</v>
      </c>
      <c r="H29" s="55">
        <v>150013</v>
      </c>
      <c r="I29" s="31">
        <f>H29*100/G29</f>
        <v>70.064178399918262</v>
      </c>
      <c r="J29" s="32">
        <f>H29*100/E29</f>
        <v>59.55449534928205</v>
      </c>
    </row>
    <row r="30" spans="2:10" s="18" customFormat="1" ht="18.899999999999999" customHeight="1" x14ac:dyDescent="0.25">
      <c r="B30" s="42">
        <v>21</v>
      </c>
      <c r="C30" s="48" t="s">
        <v>25</v>
      </c>
      <c r="D30" s="51">
        <v>15</v>
      </c>
      <c r="E30" s="52">
        <v>27450</v>
      </c>
      <c r="F30" s="53">
        <v>2236</v>
      </c>
      <c r="G30" s="51">
        <f t="shared" si="4"/>
        <v>25214</v>
      </c>
      <c r="H30" s="57">
        <v>22584</v>
      </c>
      <c r="I30" s="31">
        <f t="shared" ref="I30:I37" si="7">H30*100/G30</f>
        <v>89.569286904100892</v>
      </c>
      <c r="J30" s="32">
        <f t="shared" ref="J30:J37" si="8">H30*100/E30</f>
        <v>82.273224043715842</v>
      </c>
    </row>
    <row r="31" spans="2:10" s="18" customFormat="1" ht="18.899999999999999" customHeight="1" x14ac:dyDescent="0.25">
      <c r="B31" s="42">
        <v>22</v>
      </c>
      <c r="C31" s="58" t="s">
        <v>26</v>
      </c>
      <c r="D31" s="49">
        <v>1</v>
      </c>
      <c r="E31" s="49">
        <v>6678</v>
      </c>
      <c r="F31" s="50">
        <v>512</v>
      </c>
      <c r="G31" s="47">
        <f t="shared" si="4"/>
        <v>6166</v>
      </c>
      <c r="H31" s="49">
        <v>4218</v>
      </c>
      <c r="I31" s="31">
        <f t="shared" si="7"/>
        <v>68.407395394096653</v>
      </c>
      <c r="J31" s="32">
        <f t="shared" si="8"/>
        <v>63.162623539982029</v>
      </c>
    </row>
    <row r="32" spans="2:10" s="18" customFormat="1" ht="18.899999999999999" customHeight="1" x14ac:dyDescent="0.25">
      <c r="B32" s="42">
        <v>23</v>
      </c>
      <c r="C32" s="48" t="s">
        <v>27</v>
      </c>
      <c r="D32" s="55">
        <v>1</v>
      </c>
      <c r="E32" s="55">
        <v>6901.07</v>
      </c>
      <c r="F32" s="50">
        <v>1036</v>
      </c>
      <c r="G32" s="47">
        <f t="shared" si="4"/>
        <v>5865.07</v>
      </c>
      <c r="H32" s="50">
        <v>2361</v>
      </c>
      <c r="I32" s="31">
        <f t="shared" si="7"/>
        <v>40.255274020599927</v>
      </c>
      <c r="J32" s="32">
        <f t="shared" si="8"/>
        <v>34.212085951888625</v>
      </c>
    </row>
    <row r="33" spans="2:10" s="18" customFormat="1" ht="18.899999999999999" customHeight="1" x14ac:dyDescent="0.25">
      <c r="B33" s="42">
        <v>24</v>
      </c>
      <c r="C33" s="48" t="s">
        <v>28</v>
      </c>
      <c r="D33" s="51">
        <v>1</v>
      </c>
      <c r="E33" s="59">
        <v>4149</v>
      </c>
      <c r="F33" s="53">
        <v>83</v>
      </c>
      <c r="G33" s="51">
        <f t="shared" si="4"/>
        <v>4066</v>
      </c>
      <c r="H33" s="60">
        <v>2270</v>
      </c>
      <c r="I33" s="31">
        <f t="shared" si="7"/>
        <v>55.828824397442204</v>
      </c>
      <c r="J33" s="32">
        <f t="shared" si="8"/>
        <v>54.7119787900699</v>
      </c>
    </row>
    <row r="34" spans="2:10" s="18" customFormat="1" ht="18.899999999999999" customHeight="1" x14ac:dyDescent="0.25">
      <c r="B34" s="42">
        <v>25</v>
      </c>
      <c r="C34" s="48" t="s">
        <v>29</v>
      </c>
      <c r="D34" s="51">
        <v>12</v>
      </c>
      <c r="E34" s="52">
        <v>28520</v>
      </c>
      <c r="F34" s="53">
        <v>2711</v>
      </c>
      <c r="G34" s="51">
        <f t="shared" si="4"/>
        <v>25809</v>
      </c>
      <c r="H34" s="57">
        <v>20690</v>
      </c>
      <c r="I34" s="31">
        <f t="shared" si="7"/>
        <v>80.165833623929643</v>
      </c>
      <c r="J34" s="32">
        <f t="shared" si="8"/>
        <v>72.545582047685841</v>
      </c>
    </row>
    <row r="35" spans="2:10" s="18" customFormat="1" ht="18.899999999999999" customHeight="1" x14ac:dyDescent="0.25">
      <c r="B35" s="42">
        <v>26</v>
      </c>
      <c r="C35" s="48" t="s">
        <v>55</v>
      </c>
      <c r="D35" s="51">
        <v>1</v>
      </c>
      <c r="E35" s="52">
        <v>1584</v>
      </c>
      <c r="F35" s="51">
        <v>234</v>
      </c>
      <c r="G35" s="51">
        <f t="shared" si="4"/>
        <v>1350</v>
      </c>
      <c r="H35" s="57">
        <v>971</v>
      </c>
      <c r="I35" s="31">
        <f t="shared" ref="I35:I36" si="9">H35*100/G35</f>
        <v>71.925925925925924</v>
      </c>
      <c r="J35" s="32">
        <f t="shared" ref="J35:J36" si="10">H35*100/E35</f>
        <v>61.300505050505052</v>
      </c>
    </row>
    <row r="36" spans="2:10" s="18" customFormat="1" ht="18.899999999999999" customHeight="1" x14ac:dyDescent="0.25">
      <c r="B36" s="42">
        <v>27</v>
      </c>
      <c r="C36" s="48" t="s">
        <v>50</v>
      </c>
      <c r="D36" s="51">
        <v>1</v>
      </c>
      <c r="E36" s="52">
        <v>781</v>
      </c>
      <c r="F36" s="51">
        <v>29</v>
      </c>
      <c r="G36" s="51">
        <f t="shared" si="4"/>
        <v>752</v>
      </c>
      <c r="H36" s="57">
        <v>142</v>
      </c>
      <c r="I36" s="31">
        <f t="shared" si="9"/>
        <v>18.882978723404257</v>
      </c>
      <c r="J36" s="32">
        <f t="shared" si="10"/>
        <v>18.181818181818183</v>
      </c>
    </row>
    <row r="37" spans="2:10" s="18" customFormat="1" ht="18.899999999999999" customHeight="1" thickBot="1" x14ac:dyDescent="0.3">
      <c r="B37" s="42">
        <v>28</v>
      </c>
      <c r="C37" s="61" t="s">
        <v>30</v>
      </c>
      <c r="D37" s="62">
        <v>13</v>
      </c>
      <c r="E37" s="63">
        <v>38398</v>
      </c>
      <c r="F37" s="62">
        <v>4390</v>
      </c>
      <c r="G37" s="62">
        <f t="shared" si="4"/>
        <v>34008</v>
      </c>
      <c r="H37" s="64">
        <v>25409</v>
      </c>
      <c r="I37" s="31">
        <f t="shared" si="7"/>
        <v>74.714772994589509</v>
      </c>
      <c r="J37" s="32">
        <f t="shared" si="8"/>
        <v>66.172717329027549</v>
      </c>
    </row>
    <row r="38" spans="2:10" s="18" customFormat="1" ht="18.899999999999999" customHeight="1" thickBot="1" x14ac:dyDescent="0.3">
      <c r="B38" s="10"/>
      <c r="C38" s="7" t="s">
        <v>31</v>
      </c>
      <c r="D38" s="37">
        <f>SUM(D22:D37)</f>
        <v>163</v>
      </c>
      <c r="E38" s="37">
        <f>SUM(E22:E37)</f>
        <v>1233744.0541738002</v>
      </c>
      <c r="F38" s="37">
        <f>SUM(F22:F37)</f>
        <v>166473</v>
      </c>
      <c r="G38" s="37">
        <f>SUM(G22:G37)</f>
        <v>1067271.0541737999</v>
      </c>
      <c r="H38" s="37">
        <f>SUM(H22:H37)</f>
        <v>762572</v>
      </c>
      <c r="I38" s="23">
        <f>H38*100/G38</f>
        <v>71.450640117877569</v>
      </c>
      <c r="J38" s="24">
        <f>H38*100/E38</f>
        <v>61.809578528074091</v>
      </c>
    </row>
    <row r="39" spans="2:10" s="18" customFormat="1" ht="18.899999999999999" customHeight="1" thickBot="1" x14ac:dyDescent="0.3">
      <c r="B39" s="1">
        <v>29</v>
      </c>
      <c r="C39" s="6" t="s">
        <v>48</v>
      </c>
      <c r="D39" s="25">
        <v>55</v>
      </c>
      <c r="E39" s="25">
        <v>321254</v>
      </c>
      <c r="F39" s="25">
        <v>37243</v>
      </c>
      <c r="G39" s="25">
        <v>284011</v>
      </c>
      <c r="H39" s="25">
        <v>188723</v>
      </c>
      <c r="I39" s="31">
        <f>H39*100/G39</f>
        <v>66.449186827270779</v>
      </c>
      <c r="J39" s="32">
        <f>H39*100/E39</f>
        <v>58.745727679655353</v>
      </c>
    </row>
    <row r="40" spans="2:10" s="18" customFormat="1" ht="18.899999999999999" customHeight="1" thickBot="1" x14ac:dyDescent="0.3">
      <c r="B40" s="13"/>
      <c r="C40" s="11" t="s">
        <v>32</v>
      </c>
      <c r="D40" s="37">
        <f>SUM(D39:D39)</f>
        <v>55</v>
      </c>
      <c r="E40" s="37">
        <f>SUM(E39:E39)</f>
        <v>321254</v>
      </c>
      <c r="F40" s="37">
        <f>SUM(F39:F39)</f>
        <v>37243</v>
      </c>
      <c r="G40" s="37">
        <f>SUM(G39:G39)</f>
        <v>284011</v>
      </c>
      <c r="H40" s="37">
        <f>SUM(H39:H39)</f>
        <v>188723</v>
      </c>
      <c r="I40" s="23">
        <f>H40*100/G40</f>
        <v>66.449186827270779</v>
      </c>
      <c r="J40" s="29">
        <f>H40*100/E40</f>
        <v>58.745727679655353</v>
      </c>
    </row>
    <row r="41" spans="2:10" s="18" customFormat="1" ht="18.899999999999999" customHeight="1" thickBot="1" x14ac:dyDescent="0.3">
      <c r="B41" s="13"/>
      <c r="C41" s="11" t="s">
        <v>33</v>
      </c>
      <c r="D41" s="37">
        <f>SUM(D38+D40)</f>
        <v>218</v>
      </c>
      <c r="E41" s="37">
        <f>SUM(E38+E40)</f>
        <v>1554998.0541738002</v>
      </c>
      <c r="F41" s="37">
        <f>SUM(F38+F40)</f>
        <v>203716</v>
      </c>
      <c r="G41" s="37">
        <f>SUM(G38+G40)</f>
        <v>1351282.0541737999</v>
      </c>
      <c r="H41" s="37">
        <f>SUM(H38+H40)</f>
        <v>951295</v>
      </c>
      <c r="I41" s="23">
        <f>H41*100/G41</f>
        <v>70.399440077048922</v>
      </c>
      <c r="J41" s="29">
        <f>H41*100/E41</f>
        <v>61.176603883626143</v>
      </c>
    </row>
    <row r="42" spans="2:10" s="18" customFormat="1" ht="18.899999999999999" customHeight="1" thickBot="1" x14ac:dyDescent="0.3">
      <c r="B42" s="12">
        <v>30</v>
      </c>
      <c r="C42" s="8" t="s">
        <v>34</v>
      </c>
      <c r="D42" s="25">
        <v>23</v>
      </c>
      <c r="E42" s="25">
        <v>46832</v>
      </c>
      <c r="F42" s="25">
        <v>2203.3690565000002</v>
      </c>
      <c r="G42" s="25">
        <v>44628.6309435</v>
      </c>
      <c r="H42" s="25">
        <v>24288</v>
      </c>
      <c r="I42" s="31">
        <f>H42*100/G42</f>
        <v>54.422462635586314</v>
      </c>
      <c r="J42" s="32">
        <f>H42*100/E42</f>
        <v>51.86197471814144</v>
      </c>
    </row>
    <row r="43" spans="2:10" s="18" customFormat="1" ht="18.899999999999999" customHeight="1" thickBot="1" x14ac:dyDescent="0.3">
      <c r="B43" s="13"/>
      <c r="C43" s="11" t="s">
        <v>35</v>
      </c>
      <c r="D43" s="37">
        <f>SUM(D42)</f>
        <v>23</v>
      </c>
      <c r="E43" s="37">
        <f t="shared" ref="E43:J43" si="11">SUM(E42)</f>
        <v>46832</v>
      </c>
      <c r="F43" s="37">
        <f t="shared" si="11"/>
        <v>2203.3690565000002</v>
      </c>
      <c r="G43" s="37">
        <f t="shared" si="11"/>
        <v>44628.6309435</v>
      </c>
      <c r="H43" s="37">
        <f t="shared" si="11"/>
        <v>24288</v>
      </c>
      <c r="I43" s="23">
        <f t="shared" si="11"/>
        <v>54.422462635586314</v>
      </c>
      <c r="J43" s="23">
        <f t="shared" si="11"/>
        <v>51.86197471814144</v>
      </c>
    </row>
    <row r="44" spans="2:10" s="18" customFormat="1" ht="18.899999999999999" customHeight="1" thickBot="1" x14ac:dyDescent="0.3">
      <c r="B44" s="13"/>
      <c r="C44" s="11" t="s">
        <v>36</v>
      </c>
      <c r="D44" s="37">
        <f>SUM(D21+D41+D43)</f>
        <v>728</v>
      </c>
      <c r="E44" s="37">
        <f>SUM(E21+E41+E43)</f>
        <v>7390269.0541738002</v>
      </c>
      <c r="F44" s="37">
        <f>SUM(F21+F41+F43)</f>
        <v>940843.36905650003</v>
      </c>
      <c r="G44" s="37">
        <f>SUM(G21+G41+G43)</f>
        <v>6449425.6851173006</v>
      </c>
      <c r="H44" s="37">
        <f>SUM(H21+H41+H43)</f>
        <v>2243083</v>
      </c>
      <c r="I44" s="23">
        <f>H44*100/G44</f>
        <v>34.779577430842252</v>
      </c>
      <c r="J44" s="23">
        <f>H44*100/E44</f>
        <v>30.351844886258569</v>
      </c>
    </row>
    <row r="45" spans="2:10" s="18" customFormat="1" ht="18.899999999999999" customHeight="1" thickBot="1" x14ac:dyDescent="0.3">
      <c r="B45" s="12">
        <v>31</v>
      </c>
      <c r="C45" s="8" t="s">
        <v>37</v>
      </c>
      <c r="D45" s="25">
        <v>71</v>
      </c>
      <c r="E45" s="25">
        <v>192008</v>
      </c>
      <c r="F45" s="25">
        <v>28801</v>
      </c>
      <c r="G45" s="25">
        <v>163207</v>
      </c>
      <c r="H45" s="25">
        <v>48951</v>
      </c>
      <c r="I45" s="31">
        <f>H45*100/G45</f>
        <v>29.993198821128995</v>
      </c>
      <c r="J45" s="32">
        <f>H45*100/E45</f>
        <v>25.494250239573351</v>
      </c>
    </row>
    <row r="46" spans="2:10" s="18" customFormat="1" ht="18.899999999999999" customHeight="1" thickBot="1" x14ac:dyDescent="0.3">
      <c r="B46" s="13"/>
      <c r="C46" s="11" t="s">
        <v>38</v>
      </c>
      <c r="D46" s="37">
        <f>SUM(D45)</f>
        <v>71</v>
      </c>
      <c r="E46" s="37">
        <f t="shared" ref="E46:H46" si="12">SUM(E45)</f>
        <v>192008</v>
      </c>
      <c r="F46" s="37">
        <f t="shared" si="12"/>
        <v>28801</v>
      </c>
      <c r="G46" s="37">
        <f t="shared" si="12"/>
        <v>163207</v>
      </c>
      <c r="H46" s="37">
        <f t="shared" si="12"/>
        <v>48951</v>
      </c>
      <c r="I46" s="22">
        <f t="shared" ref="I46" si="13">SUM(I45)</f>
        <v>29.993198821128995</v>
      </c>
      <c r="J46" s="30">
        <f t="shared" ref="J46" si="14">SUM(J45)</f>
        <v>25.494250239573351</v>
      </c>
    </row>
    <row r="47" spans="2:10" s="18" customFormat="1" ht="18.899999999999999" customHeight="1" thickBot="1" x14ac:dyDescent="0.3">
      <c r="B47" s="1">
        <v>32</v>
      </c>
      <c r="C47" s="5" t="s">
        <v>47</v>
      </c>
      <c r="D47" s="25">
        <v>6</v>
      </c>
      <c r="E47" s="25">
        <v>0</v>
      </c>
      <c r="F47" s="25">
        <v>0</v>
      </c>
      <c r="G47" s="25">
        <v>0</v>
      </c>
      <c r="H47" s="25">
        <v>3552</v>
      </c>
      <c r="I47" s="31">
        <v>0</v>
      </c>
      <c r="J47" s="31">
        <v>0</v>
      </c>
    </row>
    <row r="48" spans="2:10" s="18" customFormat="1" ht="18.899999999999999" customHeight="1" thickBot="1" x14ac:dyDescent="0.3">
      <c r="B48" s="13"/>
      <c r="C48" s="11" t="s">
        <v>39</v>
      </c>
      <c r="D48" s="37">
        <f>SUM(D47:D47)</f>
        <v>6</v>
      </c>
      <c r="E48" s="37">
        <f>SUM(E47:E47)</f>
        <v>0</v>
      </c>
      <c r="F48" s="37">
        <f>SUM(F47:F47)</f>
        <v>0</v>
      </c>
      <c r="G48" s="37">
        <f>SUM(G47:G47)</f>
        <v>0</v>
      </c>
      <c r="H48" s="37">
        <f>SUM(H47:H47)</f>
        <v>3552</v>
      </c>
      <c r="I48" s="23">
        <v>0</v>
      </c>
      <c r="J48" s="24">
        <v>0</v>
      </c>
    </row>
    <row r="49" spans="2:10" s="18" customFormat="1" ht="40.950000000000003" customHeight="1" thickBot="1" x14ac:dyDescent="0.3">
      <c r="B49" s="13"/>
      <c r="C49" s="14" t="s">
        <v>2</v>
      </c>
      <c r="D49" s="37"/>
      <c r="E49" s="37"/>
      <c r="F49" s="38"/>
      <c r="G49" s="37"/>
      <c r="H49" s="37"/>
      <c r="I49" s="23"/>
      <c r="J49" s="24"/>
    </row>
    <row r="50" spans="2:10" s="18" customFormat="1" ht="18.899999999999999" customHeight="1" thickBot="1" x14ac:dyDescent="0.3">
      <c r="B50" s="3"/>
      <c r="C50" s="7" t="s">
        <v>3</v>
      </c>
      <c r="D50" s="37">
        <f>SUM(D46+D48+D44)</f>
        <v>805</v>
      </c>
      <c r="E50" s="37">
        <f>SUM(E44+E46+E48)</f>
        <v>7582277.0541738002</v>
      </c>
      <c r="F50" s="37">
        <f>SUM(F44+F46+F48)</f>
        <v>969644.36905650003</v>
      </c>
      <c r="G50" s="37">
        <f>SUM(G44+G46+G48)</f>
        <v>6612632.6851173006</v>
      </c>
      <c r="H50" s="37">
        <f>SUM(H44+H46+H48+H49)</f>
        <v>2295586</v>
      </c>
      <c r="I50" s="23">
        <f>H50*100/G50</f>
        <v>34.715159745173096</v>
      </c>
      <c r="J50" s="24">
        <f>H50*100/E50</f>
        <v>30.275680822509031</v>
      </c>
    </row>
    <row r="51" spans="2:10" x14ac:dyDescent="0.3">
      <c r="B51" t="s">
        <v>51</v>
      </c>
      <c r="I51" s="65" t="s">
        <v>4</v>
      </c>
      <c r="J51" s="65"/>
    </row>
  </sheetData>
  <mergeCells count="14">
    <mergeCell ref="I51:J51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2022-08-12T15:13:50Z</dcterms:modified>
</cp:coreProperties>
</file>