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TEERING coMMITTEE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SEP 21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'SEP 21'!$B$3:$J$53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38" l="1"/>
  <c r="I48" i="38"/>
  <c r="J49" i="38"/>
  <c r="E49" i="38"/>
  <c r="F49" i="38"/>
  <c r="G49" i="38"/>
  <c r="I49" i="38" s="1"/>
  <c r="H49" i="38"/>
  <c r="D49" i="38"/>
  <c r="J34" i="38" l="1"/>
  <c r="J35" i="38"/>
  <c r="I35" i="38"/>
  <c r="I34" i="38"/>
  <c r="C20" i="5" l="1"/>
  <c r="D20" i="5"/>
  <c r="E20" i="5"/>
  <c r="F20" i="5"/>
  <c r="G20" i="5"/>
  <c r="B20" i="5"/>
  <c r="E40" i="38" l="1"/>
  <c r="F40" i="38"/>
  <c r="H40" i="38"/>
  <c r="D40" i="38"/>
  <c r="E46" i="38"/>
  <c r="F46" i="38"/>
  <c r="H46" i="38"/>
  <c r="D46" i="38"/>
  <c r="J45" i="38" l="1"/>
  <c r="G46" i="38"/>
  <c r="H43" i="38"/>
  <c r="F43" i="38"/>
  <c r="E43" i="38"/>
  <c r="D43" i="38"/>
  <c r="J42" i="38"/>
  <c r="I42" i="38"/>
  <c r="J39" i="38"/>
  <c r="J38" i="38"/>
  <c r="I39" i="38"/>
  <c r="J36" i="38"/>
  <c r="J33" i="38"/>
  <c r="J32" i="38"/>
  <c r="J31" i="38"/>
  <c r="J30" i="38"/>
  <c r="J29" i="38"/>
  <c r="J28" i="38"/>
  <c r="J27" i="38"/>
  <c r="J26" i="38"/>
  <c r="J25" i="38"/>
  <c r="J24" i="38"/>
  <c r="J23" i="38"/>
  <c r="I33" i="38"/>
  <c r="I32" i="38"/>
  <c r="I31" i="38"/>
  <c r="I30" i="38"/>
  <c r="I29" i="38"/>
  <c r="I28" i="38"/>
  <c r="I27" i="38"/>
  <c r="I26" i="38"/>
  <c r="I25" i="38"/>
  <c r="I24" i="38"/>
  <c r="I23" i="38"/>
  <c r="H37" i="38"/>
  <c r="H41" i="38" s="1"/>
  <c r="F37" i="38"/>
  <c r="F41" i="38" s="1"/>
  <c r="E37" i="38"/>
  <c r="D37" i="38"/>
  <c r="D41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41" i="38" l="1"/>
  <c r="E44" i="38" s="1"/>
  <c r="E51" i="38" s="1"/>
  <c r="I38" i="38"/>
  <c r="G40" i="38"/>
  <c r="G43" i="38"/>
  <c r="I43" i="38" s="1"/>
  <c r="J43" i="38"/>
  <c r="I46" i="38"/>
  <c r="I45" i="38"/>
  <c r="J46" i="38"/>
  <c r="D44" i="38"/>
  <c r="D51" i="38" s="1"/>
  <c r="J37" i="38"/>
  <c r="J40" i="38"/>
  <c r="H44" i="38"/>
  <c r="H51" i="38" s="1"/>
  <c r="G37" i="38"/>
  <c r="F44" i="38"/>
  <c r="F51" i="38" s="1"/>
  <c r="I36" i="38"/>
  <c r="J22" i="38"/>
  <c r="G22" i="38"/>
  <c r="I22" i="38" s="1"/>
  <c r="I37" i="38" l="1"/>
  <c r="G41" i="38"/>
  <c r="J51" i="38"/>
  <c r="J44" i="38"/>
  <c r="J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40" i="38" l="1"/>
  <c r="I41" i="38" l="1"/>
  <c r="G44" i="38"/>
  <c r="G51" i="38" l="1"/>
  <c r="I51" i="38" s="1"/>
  <c r="I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<sst xmlns="http://schemas.openxmlformats.org/spreadsheetml/2006/main" count="223" uniqueCount="123">
  <si>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</si>
  <si>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</si>
  <si>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</si>
  <si>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</si>
  <si>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</si>
  <si>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</si>
  <si>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</si>
  <si>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</si>
  <si>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</si>
  <si>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</si>
  <si>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</si>
  <si>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</si>
  <si>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</si>
  <si>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</si>
  <si>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</si>
  <si>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</si>
  <si>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</si>
  <si>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</si>
  <si>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</si>
  <si>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</si>
  <si>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</si>
  <si>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</si>
  <si>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</si>
  <si>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</si>
  <si>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</si>
  <si>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</si>
  <si>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</si>
  <si>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</si>
  <si>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</si>
  <si>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</si>
  <si>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</si>
  <si>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</si>
  <si>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</si>
  <si>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</si>
  <si>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</si>
  <si>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</si>
  <si>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</si>
  <si>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</si>
  <si>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</si>
  <si>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</si>
  <si>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</si>
  <si>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</si>
  <si>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</si>
  <si>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</si>
  <si>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</si>
  <si>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</si>
  <si>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</si>
  <si>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</si>
  <si>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</si>
  <si>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</si>
  <si>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</si>
  <si>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</si>
  <si>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</si>
  <si>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</si>
  <si>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</si>
  <si>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</si>
  <si>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</si>
  <si>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</si>
  <si>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</si>
  <si>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</si>
  <si>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</si>
  <si>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</si>
  <si>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</si>
  <si>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</si>
  <si>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</si>
  <si>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</si>
  <si>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</si>
  <si>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</si>
  <si>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</si>
  <si>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</si>
  <si>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</si>
  <si>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</si>
  <si>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</si>
  <si>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</si>
  <si>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</si>
  <si>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</si>
  <si>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</si>
  <si>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</si>
  <si>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</si>
  <si>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</si>
  <si>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</si>
  <si>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</si>
  <si>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</si>
  <si>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</si>
  <si>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</si>
  <si>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</si>
  <si>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</si>
  <si>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</si>
  <si>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</si>
  <si>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</si>
  <si>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</si>
  <si>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</si>
  <si>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</si>
  <si>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</si>
  <si>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</si>
  <si>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</si>
  <si>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</si>
  <si>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</si>
  <si>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</si>
  <si>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</si>
  <si>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</si>
  <si>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</si>
  <si>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</si>
  <si>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</si>
  <si>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</si>
  <si>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</si>
  <si>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</si>
  <si>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</si>
  <si>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</si>
  <si>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</si>
  <si>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</si>
  <si>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</si>
  <si>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</si>
  <si>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</si>
  <si>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</si>
  <si>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</si>
  <si>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</si>
  <si>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</si>
  <si>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</si>
  <si>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</si>
  <si>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CD RATIO OF BANKS AS ON 31.03.2022 (Net of NRE Deposit)</t>
  </si>
  <si>
    <t>SIDBI/CUCB</t>
  </si>
  <si>
    <t>Annexure -11.1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</si>
</sst>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59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6" fillId="0" borderId="0" xfId="0" applyFont="1" applyFill="1"/>
    <xf numFmtId="1" fontId="43" fillId="0" borderId="44" xfId="0" applyNumberFormat="1" applyFont="1" applyFill="1" applyBorder="1" applyAlignment="1">
      <alignment vertical="center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4" t="s">
        <v>13</v>
      </c>
      <c r="K2" s="104"/>
      <c r="L2" s="104"/>
    </row>
    <row r="3" spans="1:12" ht="24.6">
      <c r="A3" s="103" t="s">
        <v>106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7" t="s">
        <v>5</v>
      </c>
      <c r="B5" s="98"/>
      <c r="C5" s="98"/>
      <c r="D5" s="98"/>
      <c r="E5" s="98"/>
      <c r="F5" s="99"/>
      <c r="G5" s="99"/>
      <c r="H5" s="25" t="s">
        <v>51</v>
      </c>
    </row>
    <row r="6" spans="1:12" ht="34.799999999999997">
      <c r="A6" s="29" t="s">
        <v>6</v>
      </c>
      <c r="B6" s="100" t="s">
        <v>7</v>
      </c>
      <c r="C6" s="101"/>
      <c r="D6" s="101"/>
      <c r="E6" s="102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87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88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89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90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91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92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5" t="s">
        <v>38</v>
      </c>
      <c r="G1" s="106"/>
    </row>
    <row r="2" spans="1:7" ht="15.6" thickBot="1">
      <c r="A2" s="107" t="s">
        <v>107</v>
      </c>
      <c r="B2" s="108"/>
      <c r="C2" s="108"/>
      <c r="D2" s="108"/>
      <c r="E2" s="108"/>
      <c r="F2" s="108"/>
      <c r="G2" s="109"/>
    </row>
    <row r="3" spans="1:7" ht="18">
      <c r="A3" s="98" t="s">
        <v>5</v>
      </c>
      <c r="B3" s="99"/>
      <c r="C3" s="99"/>
      <c r="D3" s="99"/>
    </row>
    <row r="4" spans="1:7" ht="21.6" thickBot="1">
      <c r="F4" s="114" t="s">
        <v>116</v>
      </c>
      <c r="G4" s="115"/>
    </row>
    <row r="5" spans="1:7" ht="17.399999999999999">
      <c r="A5" s="110" t="s">
        <v>6</v>
      </c>
      <c r="B5" s="110" t="s">
        <v>10</v>
      </c>
      <c r="C5" s="110"/>
      <c r="D5" s="110"/>
      <c r="E5" s="112" t="s">
        <v>1</v>
      </c>
      <c r="F5" s="112"/>
      <c r="G5" s="113"/>
    </row>
    <row r="6" spans="1:7">
      <c r="A6" s="110"/>
      <c r="B6" s="111" t="s">
        <v>11</v>
      </c>
      <c r="C6" s="111" t="s">
        <v>2</v>
      </c>
      <c r="D6" s="111" t="s">
        <v>12</v>
      </c>
      <c r="E6" s="112"/>
      <c r="F6" s="112"/>
      <c r="G6" s="113"/>
    </row>
    <row r="7" spans="1:7" ht="17.399999999999999">
      <c r="A7" s="110"/>
      <c r="B7" s="111"/>
      <c r="C7" s="111"/>
      <c r="D7" s="111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87</v>
      </c>
      <c r="B34" s="27"/>
      <c r="C34" s="27"/>
      <c r="D34" s="27"/>
      <c r="E34" s="27"/>
      <c r="F34" s="27"/>
      <c r="G34" s="26"/>
    </row>
    <row r="35" spans="1:7" ht="17.399999999999999">
      <c r="A35" s="42" t="s">
        <v>88</v>
      </c>
      <c r="B35" s="27"/>
      <c r="C35" s="27"/>
      <c r="D35" s="27"/>
      <c r="E35" s="27"/>
      <c r="F35" s="27"/>
      <c r="G35" s="26"/>
    </row>
    <row r="36" spans="1:7" ht="17.399999999999999">
      <c r="A36" s="42" t="s">
        <v>89</v>
      </c>
      <c r="B36" s="27"/>
      <c r="C36" s="27"/>
      <c r="D36" s="27"/>
      <c r="E36" s="27"/>
      <c r="F36" s="27"/>
      <c r="G36" s="26"/>
    </row>
    <row r="37" spans="1:7" ht="17.399999999999999">
      <c r="A37" s="42" t="s">
        <v>90</v>
      </c>
      <c r="B37" s="27"/>
      <c r="C37" s="27"/>
      <c r="D37" s="27"/>
      <c r="E37" s="27"/>
      <c r="F37" s="27"/>
      <c r="G37" s="26"/>
    </row>
    <row r="38" spans="1:7" ht="17.399999999999999">
      <c r="A38" s="42" t="s">
        <v>91</v>
      </c>
      <c r="B38" s="27"/>
      <c r="C38" s="27"/>
      <c r="D38" s="27"/>
      <c r="E38" s="27"/>
      <c r="F38" s="27"/>
      <c r="G38" s="26"/>
    </row>
    <row r="39" spans="1:7" ht="17.399999999999999">
      <c r="A39" s="42" t="s">
        <v>92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5"/>
      <c r="H3" s="106"/>
    </row>
    <row r="4" spans="2:8" ht="27" customHeight="1" thickBot="1">
      <c r="B4" s="116" t="s">
        <v>108</v>
      </c>
      <c r="C4" s="117"/>
      <c r="D4" s="117"/>
      <c r="E4" s="117"/>
      <c r="F4" s="117"/>
      <c r="G4" s="117"/>
      <c r="H4" s="118"/>
    </row>
    <row r="5" spans="2:8" ht="18">
      <c r="B5" s="98" t="s">
        <v>5</v>
      </c>
      <c r="C5" s="99"/>
      <c r="D5" s="99"/>
      <c r="E5" s="99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19" t="s">
        <v>115</v>
      </c>
      <c r="H6" s="120"/>
    </row>
    <row r="7" spans="2:8" ht="55.2" customHeight="1" thickBot="1">
      <c r="B7" s="121" t="s">
        <v>6</v>
      </c>
      <c r="C7" s="123" t="s">
        <v>109</v>
      </c>
      <c r="D7" s="124"/>
      <c r="E7" s="125"/>
      <c r="F7" s="126" t="s">
        <v>110</v>
      </c>
      <c r="G7" s="127"/>
      <c r="H7" s="128"/>
    </row>
    <row r="8" spans="2:8" ht="5.25" customHeight="1" thickBot="1">
      <c r="B8" s="121"/>
      <c r="C8" s="132" t="s">
        <v>11</v>
      </c>
      <c r="D8" s="134" t="s">
        <v>2</v>
      </c>
      <c r="E8" s="136" t="s">
        <v>12</v>
      </c>
      <c r="F8" s="129"/>
      <c r="G8" s="130"/>
      <c r="H8" s="131"/>
    </row>
    <row r="9" spans="2:8" ht="36">
      <c r="B9" s="122"/>
      <c r="C9" s="133"/>
      <c r="D9" s="135"/>
      <c r="E9" s="122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87</v>
      </c>
      <c r="C36" s="28"/>
      <c r="D36" s="28"/>
      <c r="E36" s="28"/>
      <c r="F36" s="28"/>
      <c r="G36" s="28"/>
      <c r="H36" s="28"/>
    </row>
    <row r="37" spans="2:8" ht="17.399999999999999">
      <c r="B37" s="42" t="s">
        <v>88</v>
      </c>
      <c r="C37" s="28"/>
      <c r="D37" s="28"/>
      <c r="E37" s="28"/>
      <c r="F37" s="28"/>
      <c r="G37" s="28"/>
      <c r="H37" s="28"/>
    </row>
    <row r="38" spans="2:8" ht="17.399999999999999">
      <c r="B38" s="42" t="s">
        <v>89</v>
      </c>
      <c r="C38" s="28"/>
      <c r="D38" s="28"/>
      <c r="E38" s="28"/>
      <c r="F38" s="28"/>
      <c r="G38" s="28"/>
      <c r="H38" s="28"/>
    </row>
    <row r="39" spans="2:8" ht="17.399999999999999">
      <c r="B39" s="42" t="s">
        <v>90</v>
      </c>
      <c r="C39" s="28"/>
      <c r="D39" s="28"/>
      <c r="E39" s="28"/>
      <c r="F39" s="28"/>
      <c r="G39" s="28"/>
      <c r="H39" s="28"/>
    </row>
    <row r="40" spans="2:8" ht="17.399999999999999">
      <c r="B40" s="42" t="s">
        <v>91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92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37"/>
      <c r="B2" s="137"/>
      <c r="C2" s="137"/>
      <c r="D2" s="137"/>
      <c r="E2" s="38"/>
    </row>
    <row r="3" spans="1:6">
      <c r="A3" s="138" t="s">
        <v>111</v>
      </c>
      <c r="B3" s="139"/>
      <c r="C3" s="139"/>
      <c r="D3" s="139"/>
      <c r="E3" s="139"/>
    </row>
    <row r="4" spans="1:6" ht="6.75" customHeight="1" thickBot="1">
      <c r="A4" s="140"/>
      <c r="B4" s="140"/>
      <c r="C4" s="140"/>
      <c r="D4" s="140"/>
      <c r="E4" s="140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55</v>
      </c>
      <c r="B7" s="39" t="s">
        <v>59</v>
      </c>
      <c r="C7" s="40" t="s">
        <v>112</v>
      </c>
      <c r="D7" s="40" t="s">
        <v>56</v>
      </c>
      <c r="E7" s="40" t="s">
        <v>113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2"/>
  <sheetViews>
    <sheetView tabSelected="1" zoomScale="68" zoomScaleNormal="68" workbookViewId="0">
      <selection activeCell="R11" sqref="R11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20" ht="18" thickBot="1">
      <c r="I3" s="155" t="s">
        <v>122</v>
      </c>
      <c r="J3" s="155"/>
    </row>
    <row r="4" spans="2:20" ht="22.8" thickBot="1">
      <c r="B4" s="142" t="s">
        <v>117</v>
      </c>
      <c r="C4" s="143"/>
      <c r="D4" s="143"/>
      <c r="E4" s="143"/>
      <c r="F4" s="143"/>
      <c r="G4" s="143"/>
      <c r="H4" s="143"/>
      <c r="I4" s="143"/>
      <c r="J4" s="144"/>
    </row>
    <row r="5" spans="2:20" s="95" customFormat="1" ht="22.2" customHeight="1" thickBot="1">
      <c r="B5" s="145" t="s">
        <v>120</v>
      </c>
      <c r="C5" s="146"/>
      <c r="D5" s="146"/>
      <c r="E5" s="146"/>
      <c r="F5" s="146"/>
      <c r="G5" s="146"/>
      <c r="H5" s="146"/>
      <c r="I5" s="146"/>
      <c r="J5" s="147"/>
    </row>
    <row r="6" spans="2:20" s="65" customFormat="1" ht="21" customHeight="1" thickBot="1">
      <c r="B6" s="148" t="s">
        <v>114</v>
      </c>
      <c r="C6" s="149"/>
      <c r="D6" s="149"/>
      <c r="E6" s="149"/>
      <c r="F6" s="149"/>
      <c r="G6" s="149"/>
      <c r="H6" s="149"/>
      <c r="I6" s="149"/>
      <c r="J6" s="150"/>
    </row>
    <row r="7" spans="2:20" s="66" customFormat="1" ht="39" customHeight="1">
      <c r="B7" s="151" t="s">
        <v>93</v>
      </c>
      <c r="C7" s="151" t="s">
        <v>94</v>
      </c>
      <c r="D7" s="153" t="s">
        <v>95</v>
      </c>
      <c r="E7" s="153" t="s">
        <v>96</v>
      </c>
      <c r="F7" s="153" t="s">
        <v>97</v>
      </c>
      <c r="G7" s="153" t="s">
        <v>98</v>
      </c>
      <c r="H7" s="153" t="s">
        <v>99</v>
      </c>
      <c r="I7" s="156" t="s">
        <v>100</v>
      </c>
      <c r="J7" s="156" t="s">
        <v>101</v>
      </c>
    </row>
    <row r="8" spans="2:20" s="66" customFormat="1" ht="30" customHeight="1" thickBot="1">
      <c r="B8" s="152"/>
      <c r="C8" s="152"/>
      <c r="D8" s="154"/>
      <c r="E8" s="154"/>
      <c r="F8" s="154"/>
      <c r="G8" s="154"/>
      <c r="H8" s="154"/>
      <c r="I8" s="157"/>
      <c r="J8" s="157"/>
    </row>
    <row r="9" spans="2:20" s="66" customFormat="1" ht="15.75" customHeight="1" thickBot="1">
      <c r="B9" s="85"/>
      <c r="C9" s="86"/>
      <c r="D9" s="87">
        <v>1</v>
      </c>
      <c r="E9" s="87">
        <v>2</v>
      </c>
      <c r="F9" s="87">
        <v>3</v>
      </c>
      <c r="G9" s="87">
        <v>4</v>
      </c>
      <c r="H9" s="87">
        <v>5</v>
      </c>
      <c r="I9" s="87">
        <v>6</v>
      </c>
      <c r="J9" s="88">
        <v>7</v>
      </c>
      <c r="S9" s="141"/>
      <c r="T9" s="141"/>
    </row>
    <row r="10" spans="2:20" s="66" customFormat="1" ht="24" customHeight="1">
      <c r="B10" s="89">
        <v>1</v>
      </c>
      <c r="C10" s="67" t="s">
        <v>60</v>
      </c>
      <c r="D10" s="82">
        <v>10</v>
      </c>
      <c r="E10" s="82">
        <v>96141</v>
      </c>
      <c r="F10" s="82">
        <v>44519</v>
      </c>
      <c r="G10" s="82">
        <v>51622</v>
      </c>
      <c r="H10" s="82">
        <v>16446</v>
      </c>
      <c r="I10" s="68">
        <f t="shared" ref="I10:I21" si="0">H10/G10*100</f>
        <v>31.858509937623491</v>
      </c>
      <c r="J10" s="69">
        <f t="shared" ref="J10:J21" si="1">H10/E10*100</f>
        <v>17.106125378350548</v>
      </c>
    </row>
    <row r="11" spans="2:20" s="66" customFormat="1" ht="24" customHeight="1">
      <c r="B11" s="90">
        <v>2</v>
      </c>
      <c r="C11" s="70" t="s">
        <v>61</v>
      </c>
      <c r="D11" s="83">
        <v>5</v>
      </c>
      <c r="E11" s="83">
        <v>59765</v>
      </c>
      <c r="F11" s="83">
        <v>28741</v>
      </c>
      <c r="G11" s="83">
        <v>31024</v>
      </c>
      <c r="H11" s="83">
        <v>10590.16</v>
      </c>
      <c r="I11" s="71">
        <f t="shared" si="0"/>
        <v>34.135379061371843</v>
      </c>
      <c r="J11" s="72">
        <f t="shared" si="1"/>
        <v>17.719668702417803</v>
      </c>
    </row>
    <row r="12" spans="2:20" s="66" customFormat="1" ht="24" customHeight="1">
      <c r="B12" s="90">
        <v>3</v>
      </c>
      <c r="C12" s="70" t="s">
        <v>62</v>
      </c>
      <c r="D12" s="83">
        <v>2</v>
      </c>
      <c r="E12" s="83">
        <v>5405.12</v>
      </c>
      <c r="F12" s="83">
        <v>893.43</v>
      </c>
      <c r="G12" s="83">
        <v>4511.6899999999996</v>
      </c>
      <c r="H12" s="83">
        <v>2204.25</v>
      </c>
      <c r="I12" s="71">
        <f t="shared" si="0"/>
        <v>48.85641522356368</v>
      </c>
      <c r="J12" s="72">
        <f t="shared" si="1"/>
        <v>40.780778225090287</v>
      </c>
    </row>
    <row r="13" spans="2:20" s="66" customFormat="1" ht="24" customHeight="1">
      <c r="B13" s="90">
        <v>4</v>
      </c>
      <c r="C13" s="70" t="s">
        <v>63</v>
      </c>
      <c r="D13" s="83">
        <v>13</v>
      </c>
      <c r="E13" s="83">
        <v>107043.71448540001</v>
      </c>
      <c r="F13" s="83">
        <v>6004</v>
      </c>
      <c r="G13" s="83">
        <v>101039.71448540001</v>
      </c>
      <c r="H13" s="83">
        <v>31732.284544899998</v>
      </c>
      <c r="I13" s="71">
        <f t="shared" si="0"/>
        <v>31.40575436749204</v>
      </c>
      <c r="J13" s="72">
        <f t="shared" si="1"/>
        <v>29.644229647157893</v>
      </c>
    </row>
    <row r="14" spans="2:20" s="66" customFormat="1" ht="24" customHeight="1">
      <c r="B14" s="90">
        <v>5</v>
      </c>
      <c r="C14" s="70" t="s">
        <v>64</v>
      </c>
      <c r="D14" s="83">
        <v>3</v>
      </c>
      <c r="E14" s="83">
        <v>36550</v>
      </c>
      <c r="F14" s="83">
        <v>8095</v>
      </c>
      <c r="G14" s="83">
        <v>28455</v>
      </c>
      <c r="H14" s="83">
        <v>8604.19</v>
      </c>
      <c r="I14" s="71">
        <f t="shared" si="0"/>
        <v>30.237884378843788</v>
      </c>
      <c r="J14" s="72">
        <f t="shared" si="1"/>
        <v>23.5408755129959</v>
      </c>
    </row>
    <row r="15" spans="2:20" s="66" customFormat="1" ht="24" customHeight="1">
      <c r="B15" s="90">
        <v>6</v>
      </c>
      <c r="C15" s="70" t="s">
        <v>65</v>
      </c>
      <c r="D15" s="83">
        <v>5</v>
      </c>
      <c r="E15" s="83">
        <v>21950</v>
      </c>
      <c r="F15" s="83">
        <v>9055</v>
      </c>
      <c r="G15" s="83">
        <v>12895</v>
      </c>
      <c r="H15" s="83">
        <v>8925</v>
      </c>
      <c r="I15" s="71">
        <f t="shared" si="0"/>
        <v>69.212873206669258</v>
      </c>
      <c r="J15" s="72">
        <f t="shared" si="1"/>
        <v>40.66059225512528</v>
      </c>
    </row>
    <row r="16" spans="2:20" s="66" customFormat="1" ht="24" customHeight="1">
      <c r="B16" s="90">
        <v>7</v>
      </c>
      <c r="C16" s="70" t="s">
        <v>66</v>
      </c>
      <c r="D16" s="83">
        <v>2</v>
      </c>
      <c r="E16" s="83">
        <v>18190</v>
      </c>
      <c r="F16" s="83">
        <v>7460</v>
      </c>
      <c r="G16" s="83">
        <v>10730</v>
      </c>
      <c r="H16" s="83">
        <v>2879.34</v>
      </c>
      <c r="I16" s="71">
        <f t="shared" si="0"/>
        <v>26.834482758620691</v>
      </c>
      <c r="J16" s="72">
        <f t="shared" si="1"/>
        <v>15.829246838922487</v>
      </c>
    </row>
    <row r="17" spans="2:10" s="66" customFormat="1" ht="24" customHeight="1">
      <c r="B17" s="90">
        <v>8</v>
      </c>
      <c r="C17" s="70" t="s">
        <v>67</v>
      </c>
      <c r="D17" s="83">
        <v>23</v>
      </c>
      <c r="E17" s="83">
        <v>168861</v>
      </c>
      <c r="F17" s="83">
        <v>30394</v>
      </c>
      <c r="G17" s="83">
        <v>138467</v>
      </c>
      <c r="H17" s="83">
        <v>34299.300000000003</v>
      </c>
      <c r="I17" s="71">
        <f t="shared" si="0"/>
        <v>24.770739598604724</v>
      </c>
      <c r="J17" s="72">
        <f t="shared" si="1"/>
        <v>20.312150230070888</v>
      </c>
    </row>
    <row r="18" spans="2:10" s="66" customFormat="1" ht="24" customHeight="1">
      <c r="B18" s="90">
        <v>9</v>
      </c>
      <c r="C18" s="70" t="s">
        <v>68</v>
      </c>
      <c r="D18" s="83">
        <v>53</v>
      </c>
      <c r="E18" s="83">
        <v>763919</v>
      </c>
      <c r="F18" s="83">
        <v>204581</v>
      </c>
      <c r="G18" s="83">
        <v>559338</v>
      </c>
      <c r="H18" s="83">
        <v>132449.09</v>
      </c>
      <c r="I18" s="71">
        <f t="shared" si="0"/>
        <v>23.679615903085434</v>
      </c>
      <c r="J18" s="72">
        <f t="shared" si="1"/>
        <v>17.3381065270009</v>
      </c>
    </row>
    <row r="19" spans="2:10" s="66" customFormat="1" ht="24" customHeight="1">
      <c r="B19" s="90">
        <v>10</v>
      </c>
      <c r="C19" s="70" t="s">
        <v>69</v>
      </c>
      <c r="D19" s="83">
        <v>25</v>
      </c>
      <c r="E19" s="83">
        <v>457734</v>
      </c>
      <c r="F19" s="83">
        <v>153055</v>
      </c>
      <c r="G19" s="83">
        <v>304679</v>
      </c>
      <c r="H19" s="83">
        <v>120520</v>
      </c>
      <c r="I19" s="71">
        <f t="shared" si="0"/>
        <v>39.556385573012911</v>
      </c>
      <c r="J19" s="72">
        <f t="shared" si="1"/>
        <v>26.329702403579368</v>
      </c>
    </row>
    <row r="20" spans="2:10" s="66" customFormat="1" ht="24" customHeight="1">
      <c r="B20" s="90">
        <v>11</v>
      </c>
      <c r="C20" s="70" t="s">
        <v>70</v>
      </c>
      <c r="D20" s="83">
        <v>6</v>
      </c>
      <c r="E20" s="83">
        <v>48779</v>
      </c>
      <c r="F20" s="83">
        <v>6370</v>
      </c>
      <c r="G20" s="83">
        <v>42409</v>
      </c>
      <c r="H20" s="83">
        <v>7185.4</v>
      </c>
      <c r="I20" s="71">
        <f t="shared" si="0"/>
        <v>16.943101700110823</v>
      </c>
      <c r="J20" s="72">
        <f t="shared" si="1"/>
        <v>14.730519280838065</v>
      </c>
    </row>
    <row r="21" spans="2:10" s="66" customFormat="1" ht="24" customHeight="1" thickBot="1">
      <c r="B21" s="90">
        <v>12</v>
      </c>
      <c r="C21" s="70" t="s">
        <v>71</v>
      </c>
      <c r="D21" s="83">
        <v>10</v>
      </c>
      <c r="E21" s="83">
        <v>62670</v>
      </c>
      <c r="F21" s="83">
        <v>9110</v>
      </c>
      <c r="G21" s="83">
        <v>53560</v>
      </c>
      <c r="H21" s="83">
        <v>14240.42</v>
      </c>
      <c r="I21" s="71">
        <f t="shared" si="0"/>
        <v>26.587789395070949</v>
      </c>
      <c r="J21" s="72">
        <f t="shared" si="1"/>
        <v>22.722865805010372</v>
      </c>
    </row>
    <row r="22" spans="2:10" s="66" customFormat="1" ht="24" customHeight="1" thickBot="1">
      <c r="B22" s="91"/>
      <c r="C22" s="73" t="s">
        <v>72</v>
      </c>
      <c r="D22" s="84">
        <f>SUM(D10:D21)</f>
        <v>157</v>
      </c>
      <c r="E22" s="84">
        <f>SUM(E10:E21)</f>
        <v>1847007.8344854</v>
      </c>
      <c r="F22" s="84">
        <f>SUM(F10:F21)</f>
        <v>508277.43</v>
      </c>
      <c r="G22" s="84">
        <f>SUM(G10:G21)</f>
        <v>1338730.4044854001</v>
      </c>
      <c r="H22" s="84">
        <f>SUM(H10:H21)</f>
        <v>390075.43454490002</v>
      </c>
      <c r="I22" s="74">
        <f>H22/G22*100</f>
        <v>29.137713854705698</v>
      </c>
      <c r="J22" s="75">
        <f>H22/E22*100</f>
        <v>21.119316727401973</v>
      </c>
    </row>
    <row r="23" spans="2:10" s="66" customFormat="1" ht="24" customHeight="1">
      <c r="B23" s="89">
        <v>13</v>
      </c>
      <c r="C23" s="67" t="s">
        <v>44</v>
      </c>
      <c r="D23" s="82">
        <v>15</v>
      </c>
      <c r="E23" s="82">
        <v>87072.272349999999</v>
      </c>
      <c r="F23" s="82">
        <v>25500</v>
      </c>
      <c r="G23" s="82">
        <v>61572.272349999999</v>
      </c>
      <c r="H23" s="82">
        <v>18333.830996000001</v>
      </c>
      <c r="I23" s="68">
        <f t="shared" ref="I23" si="2">H23/G23*100</f>
        <v>29.776115605712256</v>
      </c>
      <c r="J23" s="69">
        <f t="shared" ref="J23" si="3">H23/E23*100</f>
        <v>21.055877492555183</v>
      </c>
    </row>
    <row r="24" spans="2:10" s="66" customFormat="1" ht="24" customHeight="1">
      <c r="B24" s="89">
        <v>14</v>
      </c>
      <c r="C24" s="70" t="s">
        <v>73</v>
      </c>
      <c r="D24" s="83">
        <v>2</v>
      </c>
      <c r="E24" s="83">
        <v>15716.555329999999</v>
      </c>
      <c r="F24" s="83">
        <v>1015.95483</v>
      </c>
      <c r="G24" s="83">
        <v>14700.600499999999</v>
      </c>
      <c r="H24" s="83">
        <v>7923.1429500000004</v>
      </c>
      <c r="I24" s="71">
        <f t="shared" ref="I24:I36" si="4">H24/G24*100</f>
        <v>53.896729932903085</v>
      </c>
      <c r="J24" s="72">
        <f t="shared" ref="J24:J35" si="5">H24/E24*100</f>
        <v>50.412719477252018</v>
      </c>
    </row>
    <row r="25" spans="2:10" s="66" customFormat="1" ht="24" customHeight="1">
      <c r="B25" s="89">
        <v>15</v>
      </c>
      <c r="C25" s="70" t="s">
        <v>74</v>
      </c>
      <c r="D25" s="83">
        <v>1</v>
      </c>
      <c r="E25" s="83">
        <v>683</v>
      </c>
      <c r="F25" s="83">
        <v>24</v>
      </c>
      <c r="G25" s="83">
        <v>659</v>
      </c>
      <c r="H25" s="83">
        <v>424</v>
      </c>
      <c r="I25" s="71">
        <f t="shared" si="4"/>
        <v>64.339908952959021</v>
      </c>
      <c r="J25" s="72">
        <f t="shared" si="5"/>
        <v>62.079062957540266</v>
      </c>
    </row>
    <row r="26" spans="2:10" s="66" customFormat="1" ht="24" customHeight="1">
      <c r="B26" s="89">
        <v>16</v>
      </c>
      <c r="C26" s="70" t="s">
        <v>46</v>
      </c>
      <c r="D26" s="83">
        <v>1</v>
      </c>
      <c r="E26" s="83">
        <v>1530</v>
      </c>
      <c r="F26" s="83">
        <v>207</v>
      </c>
      <c r="G26" s="83">
        <v>1323</v>
      </c>
      <c r="H26" s="83">
        <v>931.87</v>
      </c>
      <c r="I26" s="71">
        <f t="shared" si="4"/>
        <v>70.436130007558589</v>
      </c>
      <c r="J26" s="72">
        <f t="shared" si="5"/>
        <v>60.906535947712413</v>
      </c>
    </row>
    <row r="27" spans="2:10" s="66" customFormat="1" ht="24" customHeight="1">
      <c r="B27" s="89">
        <v>17</v>
      </c>
      <c r="C27" s="70" t="s">
        <v>47</v>
      </c>
      <c r="D27" s="83">
        <v>17</v>
      </c>
      <c r="E27" s="83">
        <v>168601.15069120002</v>
      </c>
      <c r="F27" s="83">
        <v>15286.932709799999</v>
      </c>
      <c r="G27" s="83">
        <v>153314.21798140003</v>
      </c>
      <c r="H27" s="83">
        <v>100850.00107295979</v>
      </c>
      <c r="I27" s="71">
        <f t="shared" si="4"/>
        <v>65.779940308729124</v>
      </c>
      <c r="J27" s="72">
        <f t="shared" si="5"/>
        <v>59.815725254254481</v>
      </c>
    </row>
    <row r="28" spans="2:10" s="66" customFormat="1" ht="24" customHeight="1">
      <c r="B28" s="89">
        <v>18</v>
      </c>
      <c r="C28" s="70" t="s">
        <v>75</v>
      </c>
      <c r="D28" s="83">
        <v>2</v>
      </c>
      <c r="E28" s="83">
        <v>19353.63</v>
      </c>
      <c r="F28" s="83">
        <v>1181.57</v>
      </c>
      <c r="G28" s="83">
        <v>18172.060000000001</v>
      </c>
      <c r="H28" s="83">
        <v>5515.77</v>
      </c>
      <c r="I28" s="71">
        <f t="shared" si="4"/>
        <v>30.35302546876909</v>
      </c>
      <c r="J28" s="72">
        <f t="shared" si="5"/>
        <v>28.499924820305029</v>
      </c>
    </row>
    <row r="29" spans="2:10" s="66" customFormat="1" ht="24" customHeight="1">
      <c r="B29" s="89">
        <v>19</v>
      </c>
      <c r="C29" s="70" t="s">
        <v>48</v>
      </c>
      <c r="D29" s="83">
        <v>9</v>
      </c>
      <c r="E29" s="83">
        <v>56500.047285299996</v>
      </c>
      <c r="F29" s="83">
        <v>0</v>
      </c>
      <c r="G29" s="83">
        <v>56500.047285299996</v>
      </c>
      <c r="H29" s="83">
        <v>30940.433780969801</v>
      </c>
      <c r="I29" s="71">
        <f t="shared" si="4"/>
        <v>54.761783870258427</v>
      </c>
      <c r="J29" s="72">
        <f t="shared" si="5"/>
        <v>54.761783870258427</v>
      </c>
    </row>
    <row r="30" spans="2:10" s="66" customFormat="1" ht="24" customHeight="1">
      <c r="B30" s="89">
        <v>20</v>
      </c>
      <c r="C30" s="70" t="s">
        <v>76</v>
      </c>
      <c r="D30" s="83">
        <v>8</v>
      </c>
      <c r="E30" s="83">
        <v>46595.058807802998</v>
      </c>
      <c r="F30" s="83">
        <v>1631.2532662000001</v>
      </c>
      <c r="G30" s="83">
        <v>44963.805541602997</v>
      </c>
      <c r="H30" s="83">
        <v>4902.1686899000015</v>
      </c>
      <c r="I30" s="71">
        <f t="shared" si="4"/>
        <v>10.90247729446353</v>
      </c>
      <c r="J30" s="72">
        <f t="shared" si="5"/>
        <v>10.520790863513332</v>
      </c>
    </row>
    <row r="31" spans="2:10" s="66" customFormat="1" ht="24" customHeight="1">
      <c r="B31" s="89">
        <v>21</v>
      </c>
      <c r="C31" s="76" t="s">
        <v>77</v>
      </c>
      <c r="D31" s="83">
        <v>1</v>
      </c>
      <c r="E31" s="83">
        <v>2920</v>
      </c>
      <c r="F31" s="83">
        <v>64</v>
      </c>
      <c r="G31" s="83">
        <v>2856</v>
      </c>
      <c r="H31" s="83">
        <v>2155</v>
      </c>
      <c r="I31" s="71">
        <f t="shared" si="4"/>
        <v>75.455182072829132</v>
      </c>
      <c r="J31" s="72">
        <f t="shared" si="5"/>
        <v>73.801369863013704</v>
      </c>
    </row>
    <row r="32" spans="2:10" s="66" customFormat="1" ht="24" customHeight="1">
      <c r="B32" s="89">
        <v>22</v>
      </c>
      <c r="C32" s="70" t="s">
        <v>49</v>
      </c>
      <c r="D32" s="83">
        <v>1</v>
      </c>
      <c r="E32" s="83">
        <v>545</v>
      </c>
      <c r="F32" s="83">
        <v>201</v>
      </c>
      <c r="G32" s="83">
        <v>344</v>
      </c>
      <c r="H32" s="83">
        <v>142.09</v>
      </c>
      <c r="I32" s="71">
        <f t="shared" si="4"/>
        <v>41.305232558139537</v>
      </c>
      <c r="J32" s="72">
        <f t="shared" si="5"/>
        <v>26.071559633027526</v>
      </c>
    </row>
    <row r="33" spans="2:10" s="66" customFormat="1" ht="24" customHeight="1">
      <c r="B33" s="89">
        <v>23</v>
      </c>
      <c r="C33" s="70" t="s">
        <v>78</v>
      </c>
      <c r="D33" s="83">
        <v>4</v>
      </c>
      <c r="E33" s="83">
        <v>23456</v>
      </c>
      <c r="F33" s="83">
        <v>4983</v>
      </c>
      <c r="G33" s="83">
        <v>18473</v>
      </c>
      <c r="H33" s="83">
        <v>8676</v>
      </c>
      <c r="I33" s="71">
        <f t="shared" si="4"/>
        <v>46.965842039733666</v>
      </c>
      <c r="J33" s="72">
        <f t="shared" si="5"/>
        <v>36.98840381991814</v>
      </c>
    </row>
    <row r="34" spans="2:10" s="66" customFormat="1" ht="24" customHeight="1">
      <c r="B34" s="89">
        <v>24</v>
      </c>
      <c r="C34" s="70" t="s">
        <v>118</v>
      </c>
      <c r="D34" s="83">
        <v>1</v>
      </c>
      <c r="E34" s="83">
        <v>21835.066319099999</v>
      </c>
      <c r="F34" s="83">
        <v>0</v>
      </c>
      <c r="G34" s="83">
        <v>21835.066319099999</v>
      </c>
      <c r="H34" s="83">
        <v>5.8499267000000001</v>
      </c>
      <c r="I34" s="71">
        <f t="shared" si="4"/>
        <v>2.6791430877784132E-2</v>
      </c>
      <c r="J34" s="72">
        <f t="shared" si="5"/>
        <v>2.6791430877784132E-2</v>
      </c>
    </row>
    <row r="35" spans="2:10" s="66" customFormat="1" ht="24" customHeight="1">
      <c r="B35" s="89">
        <v>25</v>
      </c>
      <c r="C35" s="70" t="s">
        <v>119</v>
      </c>
      <c r="D35" s="83">
        <v>1</v>
      </c>
      <c r="E35" s="83">
        <v>4611.6400000000003</v>
      </c>
      <c r="F35" s="83">
        <v>2031.34</v>
      </c>
      <c r="G35" s="83">
        <v>2580.3000000000002</v>
      </c>
      <c r="H35" s="83">
        <v>674.62</v>
      </c>
      <c r="I35" s="71">
        <f t="shared" si="4"/>
        <v>26.145021896678678</v>
      </c>
      <c r="J35" s="72">
        <f t="shared" si="5"/>
        <v>14.628635366160411</v>
      </c>
    </row>
    <row r="36" spans="2:10" s="66" customFormat="1" ht="24" customHeight="1" thickBot="1">
      <c r="B36" s="89">
        <v>26</v>
      </c>
      <c r="C36" s="77" t="s">
        <v>50</v>
      </c>
      <c r="D36" s="83">
        <v>6</v>
      </c>
      <c r="E36" s="83">
        <v>18985.14</v>
      </c>
      <c r="F36" s="83">
        <v>13752</v>
      </c>
      <c r="G36" s="83">
        <v>5233.1399999999994</v>
      </c>
      <c r="H36" s="83">
        <v>5100</v>
      </c>
      <c r="I36" s="71">
        <f t="shared" si="4"/>
        <v>97.45582957841755</v>
      </c>
      <c r="J36" s="72">
        <f t="shared" ref="J36:J46" si="6">H36/E36*100</f>
        <v>26.86311504682083</v>
      </c>
    </row>
    <row r="37" spans="2:10" s="66" customFormat="1" ht="24" customHeight="1" thickBot="1">
      <c r="B37" s="91"/>
      <c r="C37" s="73" t="s">
        <v>79</v>
      </c>
      <c r="D37" s="84">
        <f>SUM(D23:D36)</f>
        <v>69</v>
      </c>
      <c r="E37" s="84">
        <f>SUM(E23:E36)</f>
        <v>468404.56078340299</v>
      </c>
      <c r="F37" s="84">
        <f>SUM(F23:F36)</f>
        <v>65878.050805999985</v>
      </c>
      <c r="G37" s="84">
        <f>SUM(G23:G36)</f>
        <v>402526.50997740298</v>
      </c>
      <c r="H37" s="84">
        <f>SUM(H23:H36)</f>
        <v>186574.77741652954</v>
      </c>
      <c r="I37" s="74">
        <f>H37/G37*100</f>
        <v>46.350929141785834</v>
      </c>
      <c r="J37" s="75">
        <f t="shared" si="6"/>
        <v>39.831972836576284</v>
      </c>
    </row>
    <row r="38" spans="2:10" s="66" customFormat="1" ht="24" customHeight="1">
      <c r="B38" s="92">
        <v>27</v>
      </c>
      <c r="C38" s="78" t="s">
        <v>80</v>
      </c>
      <c r="D38" s="83">
        <v>1</v>
      </c>
      <c r="E38" s="83">
        <v>129</v>
      </c>
      <c r="F38" s="83"/>
      <c r="G38" s="83">
        <v>129</v>
      </c>
      <c r="H38" s="83">
        <v>973</v>
      </c>
      <c r="I38" s="71">
        <f t="shared" ref="I38:I39" si="7">H38/G38*100</f>
        <v>754.26356589147292</v>
      </c>
      <c r="J38" s="72">
        <f t="shared" si="6"/>
        <v>754.26356589147292</v>
      </c>
    </row>
    <row r="39" spans="2:10" s="66" customFormat="1" ht="24" customHeight="1" thickBot="1">
      <c r="B39" s="93">
        <v>28</v>
      </c>
      <c r="C39" s="79" t="s">
        <v>45</v>
      </c>
      <c r="D39" s="83">
        <v>14</v>
      </c>
      <c r="E39" s="83">
        <v>83564</v>
      </c>
      <c r="F39" s="83">
        <v>9557</v>
      </c>
      <c r="G39" s="83">
        <v>74007</v>
      </c>
      <c r="H39" s="83">
        <v>44455</v>
      </c>
      <c r="I39" s="71">
        <f t="shared" si="7"/>
        <v>60.068642155471771</v>
      </c>
      <c r="J39" s="72">
        <f t="shared" si="6"/>
        <v>53.198745871427889</v>
      </c>
    </row>
    <row r="40" spans="2:10" s="66" customFormat="1" ht="24" customHeight="1" thickBot="1">
      <c r="B40" s="91"/>
      <c r="C40" s="73" t="s">
        <v>102</v>
      </c>
      <c r="D40" s="84">
        <f>SUM(D38:D39)</f>
        <v>15</v>
      </c>
      <c r="E40" s="84">
        <f t="shared" ref="E40:H40" si="8">SUM(E38:E39)</f>
        <v>83693</v>
      </c>
      <c r="F40" s="84">
        <f t="shared" si="8"/>
        <v>9557</v>
      </c>
      <c r="G40" s="84">
        <f t="shared" si="8"/>
        <v>74136</v>
      </c>
      <c r="H40" s="84">
        <f t="shared" si="8"/>
        <v>45428</v>
      </c>
      <c r="I40" s="74">
        <f>H40/G40*100</f>
        <v>61.276572785151615</v>
      </c>
      <c r="J40" s="75">
        <f t="shared" si="6"/>
        <v>54.279330409950653</v>
      </c>
    </row>
    <row r="41" spans="2:10" s="66" customFormat="1" ht="24" customHeight="1" thickBot="1">
      <c r="B41" s="91"/>
      <c r="C41" s="73" t="s">
        <v>81</v>
      </c>
      <c r="D41" s="84">
        <f>D37+D40</f>
        <v>84</v>
      </c>
      <c r="E41" s="84">
        <f>E37+E40</f>
        <v>552097.56078340299</v>
      </c>
      <c r="F41" s="84">
        <f>F37+F40</f>
        <v>75435.050805999985</v>
      </c>
      <c r="G41" s="84">
        <f>G37+G40</f>
        <v>476662.50997740298</v>
      </c>
      <c r="H41" s="84">
        <f>H37+H40</f>
        <v>232002.77741652954</v>
      </c>
      <c r="I41" s="74">
        <f>H41/G41*100</f>
        <v>48.672335784815139</v>
      </c>
      <c r="J41" s="75">
        <f t="shared" si="6"/>
        <v>42.022061660139819</v>
      </c>
    </row>
    <row r="42" spans="2:10" s="66" customFormat="1" ht="24" customHeight="1" thickBot="1">
      <c r="B42" s="93">
        <v>29</v>
      </c>
      <c r="C42" s="80" t="s">
        <v>82</v>
      </c>
      <c r="D42" s="83">
        <v>32</v>
      </c>
      <c r="E42" s="83">
        <v>174168</v>
      </c>
      <c r="F42" s="83">
        <v>7195</v>
      </c>
      <c r="G42" s="83">
        <v>166973</v>
      </c>
      <c r="H42" s="83">
        <v>46741</v>
      </c>
      <c r="I42" s="71">
        <f t="shared" ref="I42" si="9">H42/G42*100</f>
        <v>27.993148592886275</v>
      </c>
      <c r="J42" s="72">
        <f t="shared" si="6"/>
        <v>26.836732350374355</v>
      </c>
    </row>
    <row r="43" spans="2:10" s="66" customFormat="1" ht="24" customHeight="1" thickBot="1">
      <c r="B43" s="91"/>
      <c r="C43" s="73" t="s">
        <v>17</v>
      </c>
      <c r="D43" s="84">
        <f>SUM(D42)</f>
        <v>32</v>
      </c>
      <c r="E43" s="84">
        <f t="shared" ref="E43:H43" si="10">SUM(E42)</f>
        <v>174168</v>
      </c>
      <c r="F43" s="84">
        <f t="shared" si="10"/>
        <v>7195</v>
      </c>
      <c r="G43" s="84">
        <f t="shared" si="10"/>
        <v>166973</v>
      </c>
      <c r="H43" s="84">
        <f t="shared" si="10"/>
        <v>46741</v>
      </c>
      <c r="I43" s="74">
        <f>H43/G43*100</f>
        <v>27.993148592886275</v>
      </c>
      <c r="J43" s="75">
        <f t="shared" si="6"/>
        <v>26.836732350374355</v>
      </c>
    </row>
    <row r="44" spans="2:10" s="66" customFormat="1" ht="24" customHeight="1" thickBot="1">
      <c r="B44" s="91"/>
      <c r="C44" s="73" t="s">
        <v>28</v>
      </c>
      <c r="D44" s="84">
        <f>D22+D41+D43</f>
        <v>273</v>
      </c>
      <c r="E44" s="84">
        <f>E22+E41+E43</f>
        <v>2573273.395268803</v>
      </c>
      <c r="F44" s="84">
        <f>F22+F41+F43</f>
        <v>590907.48080599995</v>
      </c>
      <c r="G44" s="84">
        <f>G22+G41+G43</f>
        <v>1982365.9144628029</v>
      </c>
      <c r="H44" s="84">
        <f>H22+H41+H43</f>
        <v>668819.21196142957</v>
      </c>
      <c r="I44" s="74">
        <f>H44/G44*100</f>
        <v>33.738433811936858</v>
      </c>
      <c r="J44" s="75">
        <f t="shared" si="6"/>
        <v>25.990989266477261</v>
      </c>
    </row>
    <row r="45" spans="2:10" s="66" customFormat="1" ht="24" customHeight="1" thickBot="1">
      <c r="B45" s="93">
        <v>30</v>
      </c>
      <c r="C45" s="78" t="s">
        <v>83</v>
      </c>
      <c r="D45" s="83">
        <v>41</v>
      </c>
      <c r="E45" s="83">
        <v>155216</v>
      </c>
      <c r="F45" s="83">
        <v>775</v>
      </c>
      <c r="G45" s="83">
        <v>154441</v>
      </c>
      <c r="H45" s="83">
        <v>36537</v>
      </c>
      <c r="I45" s="71">
        <f>H45/G45*100</f>
        <v>23.657577974760589</v>
      </c>
      <c r="J45" s="72">
        <f t="shared" si="6"/>
        <v>23.53945469539223</v>
      </c>
    </row>
    <row r="46" spans="2:10" s="66" customFormat="1" ht="24" customHeight="1" thickBot="1">
      <c r="B46" s="91"/>
      <c r="C46" s="73" t="s">
        <v>84</v>
      </c>
      <c r="D46" s="84">
        <f>SUM(D45:D45)</f>
        <v>41</v>
      </c>
      <c r="E46" s="84">
        <f>SUM(E45:E45)</f>
        <v>155216</v>
      </c>
      <c r="F46" s="84">
        <f>SUM(F45:F45)</f>
        <v>775</v>
      </c>
      <c r="G46" s="84">
        <f>SUM(G45:G45)</f>
        <v>154441</v>
      </c>
      <c r="H46" s="84">
        <f>SUM(H45:H45)</f>
        <v>36537</v>
      </c>
      <c r="I46" s="74">
        <f t="shared" ref="I46:I51" si="11">H46/G46*100</f>
        <v>23.657577974760589</v>
      </c>
      <c r="J46" s="75">
        <f t="shared" si="6"/>
        <v>23.53945469539223</v>
      </c>
    </row>
    <row r="47" spans="2:10" s="66" customFormat="1" ht="24" customHeight="1">
      <c r="B47" s="92">
        <v>31</v>
      </c>
      <c r="C47" s="78" t="s">
        <v>86</v>
      </c>
      <c r="D47" s="83">
        <v>4</v>
      </c>
      <c r="E47" s="83">
        <v>0</v>
      </c>
      <c r="F47" s="83">
        <v>0</v>
      </c>
      <c r="G47" s="83">
        <v>0</v>
      </c>
      <c r="H47" s="83">
        <v>5601.02</v>
      </c>
      <c r="I47" s="71">
        <v>0</v>
      </c>
      <c r="J47" s="72">
        <v>0</v>
      </c>
    </row>
    <row r="48" spans="2:10" s="66" customFormat="1" ht="24" customHeight="1" thickBot="1">
      <c r="B48" s="93">
        <v>32</v>
      </c>
      <c r="C48" s="80" t="s">
        <v>121</v>
      </c>
      <c r="D48" s="96">
        <v>1</v>
      </c>
      <c r="E48" s="96">
        <v>1580</v>
      </c>
      <c r="F48" s="96">
        <v>487</v>
      </c>
      <c r="G48" s="96">
        <v>1093</v>
      </c>
      <c r="H48" s="96">
        <v>313.45999999999998</v>
      </c>
      <c r="I48" s="71">
        <f t="shared" ref="I48" si="12">H48/G48*100</f>
        <v>28.678865507776756</v>
      </c>
      <c r="J48" s="72">
        <f t="shared" ref="J48" si="13">H48/E48*100</f>
        <v>19.839240506329112</v>
      </c>
    </row>
    <row r="49" spans="2:10" s="66" customFormat="1" ht="24" customHeight="1" thickBot="1">
      <c r="B49" s="91"/>
      <c r="C49" s="73" t="s">
        <v>85</v>
      </c>
      <c r="D49" s="84">
        <f>SUM(D47:D48)</f>
        <v>5</v>
      </c>
      <c r="E49" s="84">
        <f t="shared" ref="E49:H49" si="14">SUM(E47:E48)</f>
        <v>1580</v>
      </c>
      <c r="F49" s="84">
        <f t="shared" si="14"/>
        <v>487</v>
      </c>
      <c r="G49" s="84">
        <f t="shared" si="14"/>
        <v>1093</v>
      </c>
      <c r="H49" s="84">
        <f t="shared" si="14"/>
        <v>5914.4800000000005</v>
      </c>
      <c r="I49" s="74">
        <f t="shared" ref="I49" si="15">H49/G49*100</f>
        <v>541.12351326623968</v>
      </c>
      <c r="J49" s="75">
        <f t="shared" ref="J49" si="16">H49/E49*100</f>
        <v>374.33417721518987</v>
      </c>
    </row>
    <row r="50" spans="2:10" s="66" customFormat="1" ht="55.2" customHeight="1" thickBot="1">
      <c r="B50" s="94"/>
      <c r="C50" s="81" t="s">
        <v>103</v>
      </c>
      <c r="D50" s="84"/>
      <c r="E50" s="84"/>
      <c r="F50" s="84"/>
      <c r="G50" s="84"/>
      <c r="H50" s="84"/>
      <c r="I50" s="74"/>
      <c r="J50" s="75"/>
    </row>
    <row r="51" spans="2:10" s="66" customFormat="1" ht="24" customHeight="1" thickBot="1">
      <c r="B51" s="91"/>
      <c r="C51" s="73" t="s">
        <v>104</v>
      </c>
      <c r="D51" s="84">
        <f>D44+D46+D49</f>
        <v>319</v>
      </c>
      <c r="E51" s="84">
        <f>E44+E46+E49</f>
        <v>2730069.395268803</v>
      </c>
      <c r="F51" s="84">
        <f>F44+F46+F49</f>
        <v>592169.48080599995</v>
      </c>
      <c r="G51" s="84">
        <f>G44+G46+G49</f>
        <v>2137899.9144628029</v>
      </c>
      <c r="H51" s="84">
        <f>H44+H46+H49</f>
        <v>711270.69196142955</v>
      </c>
      <c r="I51" s="74">
        <f t="shared" si="11"/>
        <v>33.269597287960636</v>
      </c>
      <c r="J51" s="75">
        <f>H51/E51*100</f>
        <v>26.053209240543783</v>
      </c>
    </row>
    <row r="52" spans="2:10">
      <c r="I52" s="158" t="s">
        <v>105</v>
      </c>
      <c r="J52" s="158"/>
    </row>
  </sheetData>
  <mergeCells count="15">
    <mergeCell ref="I3:J3"/>
    <mergeCell ref="H7:H8"/>
    <mergeCell ref="I7:I8"/>
    <mergeCell ref="J7:J8"/>
    <mergeCell ref="I52:J52"/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25" right="0.75" top="1.08" bottom="0.2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SEP 21</vt:lpstr>
      <vt:lpstr>'BASIC STAT.DATA'!Print_Area</vt:lpstr>
      <vt:lpstr>'Debt Swap'!Print_Area</vt:lpstr>
      <vt:lpstr>'SEP 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2021-11-09T07:31:48Z</cp:lastPrinted>
  <dcterms:created xsi:type="dcterms:W3CDTF">2011-10-07T06:46:22Z</dcterms:created>
  <dcterms:modified xsi:type="dcterms:W3CDTF">2022-05-09T12:12:24Z</dcterms:modified>
</cp:coreProperties>
</file>