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definedNames>
    <definedName name="_xlnm.Print_Area" localSheetId="0">'SEP 21'!$A$1:$J$45</definedName>
  </definedNames>
  <calcPr calcId="162913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H33" i="2"/>
  <c r="I33" i="2" s="1"/>
  <c r="I27" i="2" l="1"/>
  <c r="H27" i="2"/>
  <c r="G42" i="2" l="1"/>
  <c r="D42" i="2"/>
  <c r="E42" i="2"/>
  <c r="G40" i="2"/>
  <c r="D40" i="2"/>
  <c r="E40" i="2"/>
  <c r="G37" i="2"/>
  <c r="D37" i="2"/>
  <c r="E37" i="2"/>
  <c r="D30" i="2"/>
  <c r="E30" i="2"/>
  <c r="G30" i="2"/>
  <c r="F43" i="2"/>
  <c r="H39" i="2"/>
  <c r="H36" i="2"/>
  <c r="H31" i="2"/>
  <c r="H29" i="2"/>
  <c r="H26" i="2"/>
  <c r="H25" i="2"/>
  <c r="H24" i="2"/>
  <c r="H23" i="2"/>
  <c r="H22" i="2"/>
  <c r="H20" i="2"/>
  <c r="H19" i="2"/>
  <c r="H18" i="2"/>
  <c r="H17" i="2"/>
  <c r="H15" i="2"/>
  <c r="H14" i="2"/>
  <c r="H13" i="2"/>
  <c r="H12" i="2"/>
  <c r="H11" i="2"/>
  <c r="H10" i="2"/>
  <c r="I39" i="2"/>
  <c r="I36" i="2"/>
  <c r="I31" i="2"/>
  <c r="I29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2" i="2"/>
  <c r="C40" i="2"/>
  <c r="C37" i="2"/>
  <c r="C30" i="2"/>
  <c r="C21" i="2"/>
  <c r="I9" i="2"/>
  <c r="I34" i="2" l="1"/>
  <c r="F42" i="2"/>
  <c r="G38" i="2"/>
  <c r="I37" i="2"/>
  <c r="F40" i="2"/>
  <c r="H40" i="2" s="1"/>
  <c r="I40" i="2"/>
  <c r="D38" i="2"/>
  <c r="D44" i="2" s="1"/>
  <c r="C35" i="2"/>
  <c r="E35" i="2"/>
  <c r="H9" i="2"/>
  <c r="F21" i="2"/>
  <c r="H21" i="2" s="1"/>
  <c r="C38" i="2"/>
  <c r="C44" i="2" s="1"/>
  <c r="F37" i="2"/>
  <c r="H37" i="2" s="1"/>
  <c r="E38" i="2"/>
  <c r="E44" i="2" s="1"/>
  <c r="I30" i="2"/>
  <c r="F30" i="2"/>
  <c r="H30" i="2" s="1"/>
  <c r="H34" i="2"/>
  <c r="G35" i="2"/>
  <c r="D35" i="2"/>
  <c r="I21" i="2"/>
  <c r="I38" i="2" l="1"/>
  <c r="G44" i="2"/>
  <c r="I44" i="2" s="1"/>
  <c r="F38" i="2"/>
  <c r="F44" i="2" s="1"/>
  <c r="F35" i="2"/>
  <c r="H35" i="2" s="1"/>
  <c r="I35" i="2"/>
  <c r="H44" i="2" l="1"/>
  <c r="H38" i="2"/>
</calcChain>
</file>

<file path=xl/sharedStrings.xml><?xml version="1.0" encoding="utf-8"?>
<sst xmlns="http://schemas.openxmlformats.org/spreadsheetml/2006/main" count="50" uniqueCount="50">
  <si>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</si>
  <si>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</si>
  <si>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</si>
  <si>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</si>
  <si>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</si>
  <si>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</si>
  <si>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</si>
  <si>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</si>
  <si>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</si>
  <si>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</si>
  <si>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</si>
  <si>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</si>
  <si>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</si>
  <si>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</si>
  <si>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</si>
  <si>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</si>
  <si>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</si>
  <si>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</si>
  <si>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</si>
  <si>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</si>
  <si>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</si>
  <si>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</si>
  <si>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</si>
  <si>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</si>
  <si>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</si>
  <si>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</si>
  <si>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</si>
  <si>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</si>
  <si>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</si>
  <si>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</si>
  <si>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</si>
  <si>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</si>
  <si>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</si>
  <si>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</si>
  <si>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</si>
  <si>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</si>
  <si>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</si>
  <si>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</si>
  <si>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</si>
  <si>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</si>
  <si>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</si>
  <si>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</si>
  <si>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</si>
  <si>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</si>
  <si>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</si>
  <si>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</si>
  <si>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</si>
  <si>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AU Small Bank</t>
  </si>
  <si>
    <t>CD RATIO OF BANKS AS ON 31.03.2022 (Net of NRE Deposit)</t>
  </si>
  <si>
    <t>Annexure - 11.5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</si>
</sst>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sz val="11"/>
      <name val="Calibri"/>
    </font>
    <font>
      <sz val="18"/>
      <name val="Tahoma"/>
      <family val="2"/>
    </font>
    <font>
      <b/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99">
    <xf numFmtId="0" fontId="0" fillId="0" borderId="0" xfId="0"/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 vertical="top"/>
    </xf>
    <xf numFmtId="2" fontId="7" fillId="2" borderId="1" xfId="0" applyNumberFormat="1" applyFont="1" applyFill="1" applyBorder="1" applyAlignment="1"/>
    <xf numFmtId="2" fontId="7" fillId="2" borderId="23" xfId="0" applyNumberFormat="1" applyFont="1" applyFill="1" applyBorder="1" applyAlignment="1"/>
    <xf numFmtId="1" fontId="6" fillId="0" borderId="1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center"/>
    </xf>
    <xf numFmtId="0" fontId="5" fillId="0" borderId="10" xfId="0" applyFont="1" applyBorder="1" applyAlignment="1"/>
    <xf numFmtId="0" fontId="5" fillId="2" borderId="10" xfId="0" applyFont="1" applyFill="1" applyBorder="1" applyAlignment="1"/>
    <xf numFmtId="2" fontId="5" fillId="0" borderId="10" xfId="0" applyNumberFormat="1" applyFont="1" applyBorder="1" applyAlignment="1"/>
    <xf numFmtId="2" fontId="5" fillId="0" borderId="11" xfId="0" applyNumberFormat="1" applyFont="1" applyBorder="1" applyAlignment="1"/>
    <xf numFmtId="0" fontId="8" fillId="0" borderId="12" xfId="0" applyFont="1" applyBorder="1" applyAlignment="1">
      <alignment horizontal="center"/>
    </xf>
    <xf numFmtId="1" fontId="6" fillId="0" borderId="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top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 vertical="top"/>
    </xf>
    <xf numFmtId="0" fontId="8" fillId="0" borderId="10" xfId="0" applyFont="1" applyBorder="1" applyAlignment="1"/>
    <xf numFmtId="2" fontId="8" fillId="0" borderId="10" xfId="0" applyNumberFormat="1" applyFont="1" applyBorder="1" applyAlignment="1"/>
    <xf numFmtId="2" fontId="8" fillId="0" borderId="11" xfId="0" applyNumberFormat="1" applyFont="1" applyBorder="1" applyAlignment="1"/>
    <xf numFmtId="0" fontId="7" fillId="0" borderId="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164" fontId="5" fillId="0" borderId="10" xfId="0" applyNumberFormat="1" applyFont="1" applyBorder="1" applyAlignment="1"/>
    <xf numFmtId="164" fontId="5" fillId="0" borderId="11" xfId="0" applyNumberFormat="1" applyFont="1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2" fontId="7" fillId="2" borderId="28" xfId="0" applyNumberFormat="1" applyFont="1" applyFill="1" applyBorder="1" applyAlignment="1"/>
    <xf numFmtId="2" fontId="7" fillId="2" borderId="29" xfId="0" applyNumberFormat="1" applyFont="1" applyFill="1" applyBorder="1" applyAlignment="1"/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2" fontId="7" fillId="2" borderId="13" xfId="0" applyNumberFormat="1" applyFont="1" applyFill="1" applyBorder="1" applyAlignment="1"/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vertical="center"/>
    </xf>
    <xf numFmtId="2" fontId="7" fillId="2" borderId="30" xfId="0" applyNumberFormat="1" applyFont="1" applyFill="1" applyBorder="1" applyAlignment="1"/>
    <xf numFmtId="0" fontId="7" fillId="0" borderId="1" xfId="1" applyFont="1" applyFill="1" applyBorder="1" applyAlignment="1"/>
    <xf numFmtId="0" fontId="5" fillId="0" borderId="31" xfId="0" applyFont="1" applyBorder="1" applyAlignment="1"/>
    <xf numFmtId="2" fontId="5" fillId="0" borderId="31" xfId="0" applyNumberFormat="1" applyFont="1" applyBorder="1" applyAlignment="1"/>
    <xf numFmtId="2" fontId="5" fillId="0" borderId="32" xfId="0" applyNumberFormat="1" applyFont="1" applyBorder="1" applyAlignment="1"/>
    <xf numFmtId="2" fontId="7" fillId="2" borderId="2" xfId="0" applyNumberFormat="1" applyFont="1" applyFill="1" applyBorder="1" applyAlignment="1"/>
    <xf numFmtId="2" fontId="7" fillId="2" borderId="33" xfId="0" applyNumberFormat="1" applyFont="1" applyFill="1" applyBorder="1" applyAlignment="1"/>
    <xf numFmtId="0" fontId="5" fillId="0" borderId="6" xfId="0" applyFont="1" applyBorder="1" applyAlignment="1">
      <alignment horizontal="center"/>
    </xf>
    <xf numFmtId="0" fontId="5" fillId="0" borderId="21" xfId="1" applyFont="1" applyFill="1" applyBorder="1" applyAlignment="1"/>
    <xf numFmtId="0" fontId="5" fillId="0" borderId="3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2" fillId="0" borderId="1" xfId="1" applyFont="1" applyFill="1" applyBorder="1" applyAlignment="1"/>
    <xf numFmtId="0" fontId="12" fillId="0" borderId="13" xfId="1" applyFont="1" applyFill="1" applyBorder="1" applyAlignment="1"/>
    <xf numFmtId="1" fontId="13" fillId="0" borderId="1" xfId="1" applyNumberFormat="1" applyFont="1" applyFill="1" applyBorder="1" applyAlignment="1">
      <alignment horizontal="right" vertical="center"/>
    </xf>
    <xf numFmtId="0" fontId="12" fillId="0" borderId="14" xfId="1" applyFont="1" applyFill="1" applyBorder="1" applyAlignment="1"/>
    <xf numFmtId="0" fontId="12" fillId="0" borderId="2" xfId="1" applyFont="1" applyFill="1" applyBorder="1" applyAlignment="1"/>
    <xf numFmtId="0" fontId="7" fillId="0" borderId="0" xfId="1" applyFont="1" applyFill="1" applyBorder="1" applyAlignment="1"/>
    <xf numFmtId="0" fontId="6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7" fillId="0" borderId="1" xfId="1" applyNumberFormat="1" applyFont="1" applyFill="1" applyBorder="1" applyAlignment="1"/>
    <xf numFmtId="2" fontId="7" fillId="0" borderId="23" xfId="1" applyNumberFormat="1" applyFont="1" applyFill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zoomScaleNormal="100" workbookViewId="0">
      <selection activeCell="J6" sqref="J6"/>
    </sheetView>
  </sheetViews>
  <sheetFormatPr defaultRowHeight="14.4"/>
  <cols>
    <col min="1" max="1" width="7.6640625" customWidth="1"/>
    <col min="2" max="2" width="46.88671875" customWidth="1"/>
    <col min="3" max="9" width="16.44140625" customWidth="1"/>
  </cols>
  <sheetData>
    <row r="1" spans="1:19">
      <c r="L1" s="73"/>
      <c r="M1" s="73"/>
      <c r="N1" s="73"/>
      <c r="O1" s="73"/>
      <c r="P1" s="73"/>
      <c r="Q1" s="73"/>
      <c r="R1" s="73"/>
      <c r="S1" s="73"/>
    </row>
    <row r="2" spans="1:19" ht="15" thickBot="1">
      <c r="H2" s="79" t="s">
        <v>49</v>
      </c>
      <c r="I2" s="79"/>
      <c r="L2" s="73"/>
      <c r="M2" s="73"/>
      <c r="N2" s="73"/>
      <c r="O2" s="73"/>
      <c r="P2" s="73"/>
      <c r="Q2" s="73"/>
      <c r="R2" s="73"/>
      <c r="S2" s="73"/>
    </row>
    <row r="3" spans="1:19" ht="22.8" thickBot="1">
      <c r="A3" s="80" t="s">
        <v>46</v>
      </c>
      <c r="B3" s="81"/>
      <c r="C3" s="81"/>
      <c r="D3" s="81"/>
      <c r="E3" s="81"/>
      <c r="F3" s="81"/>
      <c r="G3" s="81"/>
      <c r="H3" s="81"/>
      <c r="I3" s="82"/>
      <c r="L3" s="73"/>
      <c r="M3" s="73"/>
      <c r="N3" s="73"/>
      <c r="O3" s="73"/>
      <c r="P3" s="73"/>
      <c r="Q3" s="73"/>
      <c r="R3" s="73"/>
      <c r="S3" s="73"/>
    </row>
    <row r="4" spans="1:19" ht="21.6" customHeight="1" thickBot="1">
      <c r="A4" s="86" t="s">
        <v>48</v>
      </c>
      <c r="B4" s="87"/>
      <c r="C4" s="87"/>
      <c r="D4" s="87"/>
      <c r="E4" s="87"/>
      <c r="F4" s="87"/>
      <c r="G4" s="87"/>
      <c r="H4" s="87"/>
      <c r="I4" s="88"/>
      <c r="L4" s="73"/>
      <c r="M4" s="73"/>
      <c r="N4" s="73"/>
      <c r="O4" s="73"/>
      <c r="P4" s="73"/>
      <c r="Q4" s="73"/>
      <c r="R4" s="73"/>
      <c r="S4" s="73"/>
    </row>
    <row r="5" spans="1:19" ht="13.65" customHeight="1" thickBot="1">
      <c r="A5" s="83" t="s">
        <v>0</v>
      </c>
      <c r="B5" s="84"/>
      <c r="C5" s="84"/>
      <c r="D5" s="84"/>
      <c r="E5" s="84"/>
      <c r="F5" s="84"/>
      <c r="G5" s="84"/>
      <c r="H5" s="84"/>
      <c r="I5" s="85"/>
      <c r="L5" s="73"/>
      <c r="M5" s="73"/>
      <c r="N5" s="73"/>
      <c r="O5" s="73"/>
      <c r="P5" s="73"/>
      <c r="Q5" s="73"/>
      <c r="R5" s="73"/>
      <c r="S5" s="73"/>
    </row>
    <row r="6" spans="1:19" s="1" customFormat="1" ht="39" customHeight="1">
      <c r="A6" s="89" t="s">
        <v>5</v>
      </c>
      <c r="B6" s="89" t="s">
        <v>1</v>
      </c>
      <c r="C6" s="91" t="s">
        <v>37</v>
      </c>
      <c r="D6" s="91" t="s">
        <v>38</v>
      </c>
      <c r="E6" s="97" t="s">
        <v>39</v>
      </c>
      <c r="F6" s="91" t="s">
        <v>40</v>
      </c>
      <c r="G6" s="91" t="s">
        <v>41</v>
      </c>
      <c r="H6" s="93" t="s">
        <v>42</v>
      </c>
      <c r="I6" s="95" t="s">
        <v>43</v>
      </c>
      <c r="L6" s="72"/>
      <c r="M6" s="72"/>
      <c r="N6" s="72"/>
      <c r="O6" s="72"/>
      <c r="P6" s="72"/>
      <c r="Q6" s="72"/>
      <c r="R6" s="72"/>
      <c r="S6" s="72"/>
    </row>
    <row r="7" spans="1:19" s="1" customFormat="1" ht="30" customHeight="1" thickBot="1">
      <c r="A7" s="90"/>
      <c r="B7" s="90"/>
      <c r="C7" s="92"/>
      <c r="D7" s="92"/>
      <c r="E7" s="98"/>
      <c r="F7" s="92"/>
      <c r="G7" s="92"/>
      <c r="H7" s="94"/>
      <c r="I7" s="96"/>
      <c r="L7" s="72"/>
      <c r="M7" s="72"/>
      <c r="N7" s="72"/>
      <c r="O7" s="72"/>
      <c r="P7" s="72"/>
      <c r="Q7" s="72"/>
      <c r="R7" s="72"/>
      <c r="S7" s="72"/>
    </row>
    <row r="8" spans="1:19" s="1" customFormat="1" ht="15.75" customHeight="1" thickBot="1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  <c r="L8" s="72"/>
      <c r="M8" s="72"/>
      <c r="N8" s="72"/>
      <c r="O8" s="72"/>
      <c r="P8" s="72"/>
      <c r="Q8" s="72"/>
      <c r="R8" s="72"/>
      <c r="S8" s="72"/>
    </row>
    <row r="9" spans="1:19" s="1" customFormat="1" ht="34.950000000000003" customHeight="1">
      <c r="A9" s="7">
        <v>1</v>
      </c>
      <c r="B9" s="8" t="s">
        <v>6</v>
      </c>
      <c r="C9" s="56">
        <v>3</v>
      </c>
      <c r="D9" s="56">
        <v>9675</v>
      </c>
      <c r="E9" s="56">
        <v>1973</v>
      </c>
      <c r="F9" s="56">
        <v>7702</v>
      </c>
      <c r="G9" s="56">
        <v>5167</v>
      </c>
      <c r="H9" s="9">
        <f>G9*100/F9</f>
        <v>67.086471046481435</v>
      </c>
      <c r="I9" s="10">
        <f>G9*100/D9</f>
        <v>53.405684754521964</v>
      </c>
      <c r="L9" s="72"/>
      <c r="M9" s="72"/>
      <c r="N9" s="72"/>
      <c r="O9" s="72"/>
      <c r="P9" s="72"/>
      <c r="Q9" s="72"/>
      <c r="R9" s="72"/>
      <c r="S9" s="72"/>
    </row>
    <row r="10" spans="1:19" s="1" customFormat="1" ht="34.950000000000003" customHeight="1">
      <c r="A10" s="7">
        <v>2</v>
      </c>
      <c r="B10" s="8" t="s">
        <v>7</v>
      </c>
      <c r="C10" s="56">
        <v>2</v>
      </c>
      <c r="D10" s="56">
        <v>8700</v>
      </c>
      <c r="E10" s="56">
        <v>957</v>
      </c>
      <c r="F10" s="56">
        <v>7743</v>
      </c>
      <c r="G10" s="56">
        <v>7312</v>
      </c>
      <c r="H10" s="9">
        <f t="shared" ref="H10:H21" si="0">G10*100/F10</f>
        <v>94.433682035386795</v>
      </c>
      <c r="I10" s="10">
        <f t="shared" ref="I10:I21" si="1">G10*100/D10</f>
        <v>84.045977011494259</v>
      </c>
      <c r="L10" s="72"/>
      <c r="M10" s="72"/>
      <c r="N10" s="72"/>
      <c r="O10" s="72"/>
      <c r="P10" s="72"/>
      <c r="Q10" s="72"/>
      <c r="R10" s="72"/>
      <c r="S10" s="72"/>
    </row>
    <row r="11" spans="1:19" s="1" customFormat="1" ht="34.950000000000003" customHeight="1">
      <c r="A11" s="7">
        <v>3</v>
      </c>
      <c r="B11" s="8" t="s">
        <v>8</v>
      </c>
      <c r="C11" s="56">
        <v>1</v>
      </c>
      <c r="D11" s="56">
        <v>3927</v>
      </c>
      <c r="E11" s="56">
        <v>637</v>
      </c>
      <c r="F11" s="56">
        <v>3290</v>
      </c>
      <c r="G11" s="56">
        <v>1762</v>
      </c>
      <c r="H11" s="9">
        <f t="shared" si="0"/>
        <v>53.556231003039514</v>
      </c>
      <c r="I11" s="10">
        <f t="shared" si="1"/>
        <v>44.868856633562515</v>
      </c>
      <c r="L11" s="72"/>
      <c r="M11" s="72"/>
      <c r="N11" s="72"/>
      <c r="O11" s="72"/>
      <c r="P11" s="72"/>
      <c r="Q11" s="72"/>
      <c r="R11" s="72"/>
      <c r="S11" s="72"/>
    </row>
    <row r="12" spans="1:19" s="1" customFormat="1" ht="34.950000000000003" customHeight="1">
      <c r="A12" s="7">
        <v>4</v>
      </c>
      <c r="B12" s="8" t="s">
        <v>9</v>
      </c>
      <c r="C12" s="56">
        <v>5</v>
      </c>
      <c r="D12" s="56">
        <v>33168</v>
      </c>
      <c r="E12" s="56">
        <v>4131</v>
      </c>
      <c r="F12" s="56">
        <v>29037</v>
      </c>
      <c r="G12" s="56">
        <v>11822</v>
      </c>
      <c r="H12" s="9">
        <f t="shared" si="0"/>
        <v>40.713572338740228</v>
      </c>
      <c r="I12" s="10">
        <f t="shared" si="1"/>
        <v>35.642788229618908</v>
      </c>
      <c r="L12" s="72"/>
      <c r="M12" s="72"/>
      <c r="N12" s="72"/>
      <c r="O12" s="72"/>
      <c r="P12" s="72"/>
      <c r="Q12" s="72"/>
      <c r="R12" s="72"/>
      <c r="S12" s="72"/>
    </row>
    <row r="13" spans="1:19" s="1" customFormat="1" ht="34.950000000000003" customHeight="1">
      <c r="A13" s="7">
        <v>5</v>
      </c>
      <c r="B13" s="11" t="s">
        <v>10</v>
      </c>
      <c r="C13" s="56">
        <v>2</v>
      </c>
      <c r="D13" s="56">
        <v>8148</v>
      </c>
      <c r="E13" s="56">
        <v>987</v>
      </c>
      <c r="F13" s="56">
        <v>7161</v>
      </c>
      <c r="G13" s="56">
        <v>2299</v>
      </c>
      <c r="H13" s="9">
        <f t="shared" si="0"/>
        <v>32.104454685099846</v>
      </c>
      <c r="I13" s="10">
        <f t="shared" si="1"/>
        <v>28.215513009327442</v>
      </c>
      <c r="L13" s="72"/>
      <c r="M13" s="72"/>
      <c r="N13" s="72"/>
      <c r="O13" s="72"/>
      <c r="P13" s="72"/>
      <c r="Q13" s="72"/>
      <c r="R13" s="72"/>
      <c r="S13" s="72"/>
    </row>
    <row r="14" spans="1:19" s="1" customFormat="1" ht="34.950000000000003" customHeight="1">
      <c r="A14" s="7">
        <v>6</v>
      </c>
      <c r="B14" s="8" t="s">
        <v>11</v>
      </c>
      <c r="C14" s="56">
        <v>10</v>
      </c>
      <c r="D14" s="56">
        <v>24613</v>
      </c>
      <c r="E14" s="56">
        <v>2150</v>
      </c>
      <c r="F14" s="56">
        <v>22463</v>
      </c>
      <c r="G14" s="56">
        <v>12645</v>
      </c>
      <c r="H14" s="9">
        <f t="shared" si="0"/>
        <v>56.292570004006592</v>
      </c>
      <c r="I14" s="10">
        <f t="shared" si="1"/>
        <v>51.375289481168487</v>
      </c>
      <c r="L14" s="72"/>
      <c r="M14" s="72"/>
      <c r="N14" s="72"/>
      <c r="O14" s="72"/>
      <c r="P14" s="72"/>
      <c r="Q14" s="72"/>
      <c r="R14" s="72"/>
      <c r="S14" s="72"/>
    </row>
    <row r="15" spans="1:19" s="1" customFormat="1" ht="34.950000000000003" customHeight="1">
      <c r="A15" s="12">
        <v>7</v>
      </c>
      <c r="B15" s="11" t="s">
        <v>12</v>
      </c>
      <c r="C15" s="56">
        <v>3</v>
      </c>
      <c r="D15" s="56">
        <v>13389</v>
      </c>
      <c r="E15" s="56">
        <v>7289</v>
      </c>
      <c r="F15" s="56">
        <v>6100</v>
      </c>
      <c r="G15" s="56">
        <v>2516</v>
      </c>
      <c r="H15" s="9">
        <f t="shared" si="0"/>
        <v>41.245901639344261</v>
      </c>
      <c r="I15" s="10">
        <f t="shared" si="1"/>
        <v>18.791545298379265</v>
      </c>
      <c r="L15" s="72"/>
      <c r="M15" s="72"/>
      <c r="N15" s="72"/>
      <c r="O15" s="72"/>
      <c r="P15" s="72"/>
      <c r="Q15" s="72"/>
      <c r="R15" s="72"/>
      <c r="S15" s="72"/>
    </row>
    <row r="16" spans="1:19" s="1" customFormat="1" ht="34.950000000000003" customHeight="1">
      <c r="A16" s="12">
        <v>8</v>
      </c>
      <c r="B16" s="11" t="s">
        <v>13</v>
      </c>
      <c r="C16" s="56">
        <v>18</v>
      </c>
      <c r="D16" s="56">
        <v>87065</v>
      </c>
      <c r="E16" s="56">
        <v>9224</v>
      </c>
      <c r="F16" s="56">
        <v>77841</v>
      </c>
      <c r="G16" s="56">
        <v>20673</v>
      </c>
      <c r="H16" s="9">
        <f t="shared" si="0"/>
        <v>26.557983581916986</v>
      </c>
      <c r="I16" s="10">
        <f t="shared" si="1"/>
        <v>23.744328949635332</v>
      </c>
      <c r="L16" s="72"/>
      <c r="M16" s="72"/>
      <c r="N16" s="72"/>
      <c r="O16" s="71"/>
      <c r="P16" s="71"/>
      <c r="Q16" s="71"/>
      <c r="R16" s="71"/>
      <c r="S16" s="71"/>
    </row>
    <row r="17" spans="1:19" s="1" customFormat="1" ht="34.950000000000003" customHeight="1">
      <c r="A17" s="7">
        <v>9</v>
      </c>
      <c r="B17" s="8" t="s">
        <v>14</v>
      </c>
      <c r="C17" s="56">
        <v>16</v>
      </c>
      <c r="D17" s="56">
        <v>79165</v>
      </c>
      <c r="E17" s="56">
        <v>3680</v>
      </c>
      <c r="F17" s="56">
        <v>75485</v>
      </c>
      <c r="G17" s="56">
        <v>33480</v>
      </c>
      <c r="H17" s="9">
        <f t="shared" si="0"/>
        <v>44.353182751540039</v>
      </c>
      <c r="I17" s="10">
        <f t="shared" si="1"/>
        <v>42.291416661403396</v>
      </c>
      <c r="L17" s="72"/>
      <c r="M17" s="72"/>
      <c r="N17" s="72"/>
      <c r="O17" s="72"/>
      <c r="P17" s="72"/>
      <c r="Q17" s="72"/>
      <c r="R17" s="72"/>
      <c r="S17" s="72"/>
    </row>
    <row r="18" spans="1:19" s="1" customFormat="1" ht="34.950000000000003" customHeight="1">
      <c r="A18" s="7">
        <v>10</v>
      </c>
      <c r="B18" s="8" t="s">
        <v>15</v>
      </c>
      <c r="C18" s="56">
        <v>20</v>
      </c>
      <c r="D18" s="56">
        <v>375000</v>
      </c>
      <c r="E18" s="56">
        <v>6250</v>
      </c>
      <c r="F18" s="56">
        <v>368750</v>
      </c>
      <c r="G18" s="56">
        <v>85773</v>
      </c>
      <c r="H18" s="9">
        <f t="shared" si="0"/>
        <v>23.260474576271186</v>
      </c>
      <c r="I18" s="10">
        <f t="shared" si="1"/>
        <v>22.872800000000002</v>
      </c>
      <c r="L18" s="72"/>
      <c r="M18" s="72"/>
      <c r="N18" s="72"/>
      <c r="O18" s="72"/>
      <c r="P18" s="72"/>
      <c r="Q18" s="72"/>
      <c r="R18" s="72"/>
      <c r="S18" s="72"/>
    </row>
    <row r="19" spans="1:19" s="1" customFormat="1" ht="34.950000000000003" customHeight="1">
      <c r="A19" s="7">
        <v>11</v>
      </c>
      <c r="B19" s="8" t="s">
        <v>16</v>
      </c>
      <c r="C19" s="56">
        <v>12</v>
      </c>
      <c r="D19" s="56">
        <v>67111</v>
      </c>
      <c r="E19" s="56">
        <v>1326</v>
      </c>
      <c r="F19" s="56">
        <v>65785</v>
      </c>
      <c r="G19" s="56">
        <v>17498</v>
      </c>
      <c r="H19" s="9">
        <f t="shared" si="0"/>
        <v>26.598768716272705</v>
      </c>
      <c r="I19" s="10">
        <f t="shared" si="1"/>
        <v>26.073221975533073</v>
      </c>
      <c r="L19" s="72"/>
      <c r="M19" s="72"/>
      <c r="N19" s="72"/>
      <c r="O19" s="72"/>
      <c r="P19" s="72"/>
      <c r="Q19" s="72"/>
      <c r="R19" s="72"/>
      <c r="S19" s="72"/>
    </row>
    <row r="20" spans="1:19" s="1" customFormat="1" ht="34.950000000000003" customHeight="1" thickBot="1">
      <c r="A20" s="7">
        <v>12</v>
      </c>
      <c r="B20" s="8" t="s">
        <v>17</v>
      </c>
      <c r="C20" s="56">
        <v>6</v>
      </c>
      <c r="D20" s="56">
        <v>11285</v>
      </c>
      <c r="E20" s="56">
        <v>332</v>
      </c>
      <c r="F20" s="56">
        <v>10953</v>
      </c>
      <c r="G20" s="56">
        <v>7749</v>
      </c>
      <c r="H20" s="9">
        <f t="shared" si="0"/>
        <v>70.747740345110927</v>
      </c>
      <c r="I20" s="10">
        <f t="shared" si="1"/>
        <v>68.666371289322115</v>
      </c>
      <c r="L20" s="72"/>
      <c r="M20" s="72"/>
      <c r="N20" s="72"/>
      <c r="O20" s="72"/>
      <c r="P20" s="72"/>
      <c r="Q20" s="72"/>
      <c r="R20" s="72"/>
      <c r="S20" s="72"/>
    </row>
    <row r="21" spans="1:19" s="53" customFormat="1" ht="34.950000000000003" customHeight="1" thickBot="1">
      <c r="A21" s="2"/>
      <c r="B21" s="49" t="s">
        <v>18</v>
      </c>
      <c r="C21" s="50">
        <f>SUM(C9:C20)</f>
        <v>98</v>
      </c>
      <c r="D21" s="50">
        <f>SUM(D9:D20)</f>
        <v>721246</v>
      </c>
      <c r="E21" s="54">
        <f>SUM(E9:E20)</f>
        <v>38936</v>
      </c>
      <c r="F21" s="50">
        <f>SUM(F9:F20)</f>
        <v>682310</v>
      </c>
      <c r="G21" s="50">
        <f>SUM(G9:G20)</f>
        <v>208696</v>
      </c>
      <c r="H21" s="51">
        <f t="shared" si="0"/>
        <v>30.586683472321965</v>
      </c>
      <c r="I21" s="52">
        <f t="shared" si="1"/>
        <v>28.93548109798876</v>
      </c>
      <c r="L21" s="74"/>
      <c r="M21" s="74"/>
      <c r="N21" s="74"/>
      <c r="O21" s="74"/>
      <c r="P21" s="74"/>
      <c r="Q21" s="74"/>
      <c r="R21" s="74"/>
      <c r="S21" s="74"/>
    </row>
    <row r="22" spans="1:19" s="1" customFormat="1" ht="34.950000000000003" customHeight="1">
      <c r="A22" s="17">
        <v>13</v>
      </c>
      <c r="B22" s="18" t="s">
        <v>19</v>
      </c>
      <c r="C22" s="56">
        <v>10</v>
      </c>
      <c r="D22" s="56">
        <v>46700</v>
      </c>
      <c r="E22" s="56">
        <v>13875</v>
      </c>
      <c r="F22" s="56">
        <v>32875</v>
      </c>
      <c r="G22" s="56">
        <v>3360</v>
      </c>
      <c r="H22" s="9">
        <f t="shared" ref="H22:I44" si="2">G22*100/F22</f>
        <v>10.220532319391635</v>
      </c>
      <c r="I22" s="10">
        <f t="shared" ref="I22:I44" si="3">G22*100/D22</f>
        <v>7.1948608137044969</v>
      </c>
      <c r="L22" s="72"/>
      <c r="M22" s="72"/>
      <c r="N22" s="72"/>
      <c r="O22" s="72"/>
      <c r="P22" s="72"/>
      <c r="Q22" s="72"/>
      <c r="R22" s="72"/>
      <c r="S22" s="72"/>
    </row>
    <row r="23" spans="1:19" s="1" customFormat="1" ht="34.950000000000003" customHeight="1">
      <c r="A23" s="19">
        <v>14</v>
      </c>
      <c r="B23" s="8" t="s">
        <v>20</v>
      </c>
      <c r="C23" s="56">
        <v>2</v>
      </c>
      <c r="D23" s="56">
        <v>3618</v>
      </c>
      <c r="E23" s="56">
        <v>677</v>
      </c>
      <c r="F23" s="56">
        <v>2941</v>
      </c>
      <c r="G23" s="56">
        <v>2165</v>
      </c>
      <c r="H23" s="76">
        <f t="shared" si="2"/>
        <v>73.614416865011904</v>
      </c>
      <c r="I23" s="77">
        <f t="shared" si="3"/>
        <v>59.839690436705361</v>
      </c>
      <c r="J23" s="71"/>
      <c r="K23" s="71"/>
      <c r="L23" s="72"/>
      <c r="M23" s="72"/>
      <c r="N23" s="72"/>
      <c r="O23" s="72"/>
      <c r="P23" s="72"/>
      <c r="Q23" s="72"/>
      <c r="R23" s="72"/>
      <c r="S23" s="72"/>
    </row>
    <row r="24" spans="1:19" s="1" customFormat="1" ht="34.950000000000003" customHeight="1">
      <c r="A24" s="17">
        <v>15</v>
      </c>
      <c r="B24" s="11" t="s">
        <v>21</v>
      </c>
      <c r="C24" s="56">
        <v>9</v>
      </c>
      <c r="D24" s="56">
        <v>146370</v>
      </c>
      <c r="E24" s="56">
        <v>4709</v>
      </c>
      <c r="F24" s="56">
        <v>141661</v>
      </c>
      <c r="G24" s="56">
        <v>107620</v>
      </c>
      <c r="H24" s="9">
        <f t="shared" si="2"/>
        <v>75.970097627434512</v>
      </c>
      <c r="I24" s="10">
        <f t="shared" si="3"/>
        <v>73.525995764159319</v>
      </c>
      <c r="L24" s="72"/>
      <c r="M24" s="72"/>
      <c r="N24" s="72"/>
      <c r="O24" s="72"/>
      <c r="P24" s="72"/>
      <c r="Q24" s="72"/>
      <c r="R24" s="72"/>
      <c r="S24" s="72"/>
    </row>
    <row r="25" spans="1:19" s="1" customFormat="1" ht="34.950000000000003" customHeight="1">
      <c r="A25" s="19">
        <v>16</v>
      </c>
      <c r="B25" s="11" t="s">
        <v>22</v>
      </c>
      <c r="C25" s="56">
        <v>3</v>
      </c>
      <c r="D25" s="56">
        <v>13259</v>
      </c>
      <c r="E25" s="56">
        <v>0</v>
      </c>
      <c r="F25" s="56">
        <v>13259</v>
      </c>
      <c r="G25" s="56">
        <v>9202</v>
      </c>
      <c r="H25" s="9">
        <f t="shared" si="2"/>
        <v>69.401915679915533</v>
      </c>
      <c r="I25" s="10">
        <f t="shared" si="3"/>
        <v>69.401915679915533</v>
      </c>
      <c r="L25" s="72"/>
      <c r="M25" s="72"/>
      <c r="N25" s="72"/>
      <c r="O25" s="72"/>
      <c r="P25" s="72"/>
      <c r="Q25" s="72"/>
      <c r="R25" s="72"/>
      <c r="S25" s="72"/>
    </row>
    <row r="26" spans="1:19" s="1" customFormat="1" ht="34.950000000000003" customHeight="1">
      <c r="A26" s="17">
        <v>17</v>
      </c>
      <c r="B26" s="8" t="s">
        <v>23</v>
      </c>
      <c r="C26" s="56">
        <v>3</v>
      </c>
      <c r="D26" s="56">
        <v>13744</v>
      </c>
      <c r="E26" s="56">
        <v>0</v>
      </c>
      <c r="F26" s="56">
        <v>13744</v>
      </c>
      <c r="G26" s="56">
        <v>93183</v>
      </c>
      <c r="H26" s="9">
        <f t="shared" si="2"/>
        <v>677.99039580908038</v>
      </c>
      <c r="I26" s="10">
        <f t="shared" si="3"/>
        <v>677.99039580908038</v>
      </c>
      <c r="L26" s="72"/>
      <c r="M26" s="72"/>
      <c r="N26" s="72"/>
      <c r="O26" s="72"/>
      <c r="P26" s="72"/>
      <c r="Q26" s="72"/>
      <c r="R26" s="72"/>
      <c r="S26" s="72"/>
    </row>
    <row r="27" spans="1:19" s="1" customFormat="1" ht="34.950000000000003" customHeight="1">
      <c r="A27" s="19">
        <v>18</v>
      </c>
      <c r="B27" s="8" t="s">
        <v>24</v>
      </c>
      <c r="C27" s="56">
        <v>1</v>
      </c>
      <c r="D27" s="56">
        <v>2075</v>
      </c>
      <c r="E27" s="56">
        <v>0</v>
      </c>
      <c r="F27" s="56">
        <v>2075</v>
      </c>
      <c r="G27" s="56">
        <v>5041</v>
      </c>
      <c r="H27" s="9">
        <f t="shared" si="2"/>
        <v>242.93975903614458</v>
      </c>
      <c r="I27" s="10">
        <f t="shared" si="3"/>
        <v>242.93975903614458</v>
      </c>
      <c r="L27" s="72"/>
      <c r="M27" s="72"/>
      <c r="N27" s="72"/>
      <c r="O27" s="72"/>
      <c r="P27" s="72"/>
      <c r="Q27" s="72"/>
      <c r="R27" s="72"/>
      <c r="S27" s="72"/>
    </row>
    <row r="28" spans="1:19" s="1" customFormat="1" ht="34.950000000000003" customHeight="1">
      <c r="A28" s="17">
        <v>19</v>
      </c>
      <c r="B28" s="8" t="s">
        <v>25</v>
      </c>
      <c r="C28" s="56">
        <v>0</v>
      </c>
      <c r="D28" s="56">
        <v>2594</v>
      </c>
      <c r="E28" s="56">
        <v>0</v>
      </c>
      <c r="F28" s="56">
        <v>0</v>
      </c>
      <c r="G28" s="56">
        <v>2</v>
      </c>
      <c r="H28" s="9">
        <v>0</v>
      </c>
      <c r="I28" s="10">
        <v>0</v>
      </c>
      <c r="L28" s="72"/>
      <c r="M28" s="72"/>
      <c r="N28" s="72"/>
      <c r="O28" s="72"/>
      <c r="P28" s="72"/>
      <c r="Q28" s="72"/>
      <c r="R28" s="72"/>
      <c r="S28" s="72"/>
    </row>
    <row r="29" spans="1:19" s="1" customFormat="1" ht="34.950000000000003" customHeight="1" thickBot="1">
      <c r="A29" s="19">
        <v>20</v>
      </c>
      <c r="B29" s="20" t="s">
        <v>26</v>
      </c>
      <c r="C29" s="56">
        <v>4</v>
      </c>
      <c r="D29" s="56">
        <v>65873</v>
      </c>
      <c r="E29" s="56">
        <v>0</v>
      </c>
      <c r="F29" s="56">
        <v>65873</v>
      </c>
      <c r="G29" s="56">
        <v>3138</v>
      </c>
      <c r="H29" s="9">
        <f t="shared" si="2"/>
        <v>4.7637119912559012</v>
      </c>
      <c r="I29" s="10">
        <f t="shared" si="3"/>
        <v>4.7637119912559012</v>
      </c>
      <c r="L29" s="72"/>
      <c r="M29" s="72"/>
      <c r="N29" s="72"/>
      <c r="O29" s="72"/>
      <c r="P29" s="72"/>
      <c r="Q29" s="72"/>
      <c r="R29" s="72"/>
      <c r="S29" s="72"/>
    </row>
    <row r="30" spans="1:19" s="53" customFormat="1" ht="34.950000000000003" customHeight="1" thickBot="1">
      <c r="A30" s="2"/>
      <c r="B30" s="49" t="s">
        <v>27</v>
      </c>
      <c r="C30" s="50">
        <f>SUM(C22:C29)</f>
        <v>32</v>
      </c>
      <c r="D30" s="50">
        <f>SUM(D22:D29)</f>
        <v>294233</v>
      </c>
      <c r="E30" s="50">
        <f>SUM(E22:E29)</f>
        <v>19261</v>
      </c>
      <c r="F30" s="50">
        <f t="shared" ref="F30:F43" si="4">D30-E30</f>
        <v>274972</v>
      </c>
      <c r="G30" s="50">
        <f>SUM(G22:G29)</f>
        <v>223711</v>
      </c>
      <c r="H30" s="51">
        <f t="shared" si="2"/>
        <v>81.357738242439225</v>
      </c>
      <c r="I30" s="52">
        <f t="shared" si="3"/>
        <v>76.031920280865847</v>
      </c>
      <c r="L30" s="74"/>
      <c r="M30" s="74"/>
      <c r="N30" s="74"/>
      <c r="O30" s="74"/>
      <c r="P30" s="74"/>
      <c r="Q30" s="74"/>
      <c r="R30" s="74"/>
      <c r="S30" s="74"/>
    </row>
    <row r="31" spans="1:19" s="1" customFormat="1" ht="34.950000000000003" customHeight="1">
      <c r="A31" s="35">
        <v>21</v>
      </c>
      <c r="B31" s="37" t="s">
        <v>28</v>
      </c>
      <c r="C31" s="66">
        <v>1</v>
      </c>
      <c r="D31" s="68">
        <v>25639</v>
      </c>
      <c r="E31" s="66">
        <v>0</v>
      </c>
      <c r="F31" s="66">
        <v>25639</v>
      </c>
      <c r="G31" s="66">
        <v>2943</v>
      </c>
      <c r="H31" s="38">
        <f t="shared" si="2"/>
        <v>11.478606809937984</v>
      </c>
      <c r="I31" s="39">
        <f t="shared" si="3"/>
        <v>11.478606809937984</v>
      </c>
      <c r="L31" s="72"/>
      <c r="M31" s="72"/>
      <c r="N31" s="72"/>
      <c r="O31" s="72"/>
      <c r="P31" s="72"/>
      <c r="Q31" s="72"/>
      <c r="R31" s="72"/>
      <c r="S31" s="72"/>
    </row>
    <row r="32" spans="1:19" s="1" customFormat="1" ht="34.950000000000003" customHeight="1">
      <c r="A32" s="36">
        <v>22</v>
      </c>
      <c r="B32" s="40" t="s">
        <v>45</v>
      </c>
      <c r="C32" s="67">
        <v>1</v>
      </c>
      <c r="D32" s="68">
        <v>0</v>
      </c>
      <c r="E32" s="67">
        <v>0</v>
      </c>
      <c r="F32" s="67">
        <v>0</v>
      </c>
      <c r="G32" s="67">
        <v>0</v>
      </c>
      <c r="H32" s="9">
        <v>0</v>
      </c>
      <c r="I32" s="10">
        <v>0</v>
      </c>
      <c r="L32" s="72"/>
      <c r="M32" s="72"/>
      <c r="N32" s="72"/>
      <c r="O32" s="72"/>
      <c r="P32" s="72"/>
      <c r="Q32" s="72"/>
      <c r="R32" s="72"/>
      <c r="S32" s="72"/>
    </row>
    <row r="33" spans="1:19" s="1" customFormat="1" ht="34.950000000000003" customHeight="1" thickBot="1">
      <c r="A33" s="34">
        <v>23</v>
      </c>
      <c r="B33" s="41" t="s">
        <v>47</v>
      </c>
      <c r="C33" s="67">
        <v>1</v>
      </c>
      <c r="D33" s="68">
        <v>1510</v>
      </c>
      <c r="E33" s="67">
        <v>0</v>
      </c>
      <c r="F33" s="67">
        <v>1510</v>
      </c>
      <c r="G33" s="67">
        <v>2802</v>
      </c>
      <c r="H33" s="42">
        <f t="shared" si="2"/>
        <v>185.56291390728478</v>
      </c>
      <c r="I33" s="55">
        <f t="shared" si="2"/>
        <v>6.6225165562913917</v>
      </c>
      <c r="L33" s="72"/>
      <c r="M33" s="72"/>
      <c r="N33" s="72"/>
      <c r="O33" s="72"/>
      <c r="P33" s="72"/>
      <c r="Q33" s="72"/>
      <c r="R33" s="72"/>
      <c r="S33" s="72"/>
    </row>
    <row r="34" spans="1:19" s="1" customFormat="1" ht="34.950000000000003" customHeight="1" thickBot="1">
      <c r="A34" s="21"/>
      <c r="B34" s="64" t="s">
        <v>29</v>
      </c>
      <c r="C34" s="57">
        <f>SUM(C31:C33)</f>
        <v>3</v>
      </c>
      <c r="D34" s="57">
        <f t="shared" ref="D34:G34" si="5">SUM(D31:D33)</f>
        <v>27149</v>
      </c>
      <c r="E34" s="57">
        <f t="shared" si="5"/>
        <v>0</v>
      </c>
      <c r="F34" s="57">
        <f t="shared" si="5"/>
        <v>27149</v>
      </c>
      <c r="G34" s="57">
        <f t="shared" si="5"/>
        <v>5745</v>
      </c>
      <c r="H34" s="58">
        <f t="shared" si="2"/>
        <v>21.16100040517146</v>
      </c>
      <c r="I34" s="59">
        <f t="shared" si="3"/>
        <v>21.16100040517146</v>
      </c>
      <c r="L34" s="72"/>
      <c r="M34" s="72"/>
      <c r="N34" s="72"/>
      <c r="O34" s="72"/>
      <c r="P34" s="72"/>
      <c r="Q34" s="72"/>
      <c r="R34" s="72"/>
      <c r="S34" s="72"/>
    </row>
    <row r="35" spans="1:19" s="1" customFormat="1" ht="34.950000000000003" customHeight="1" thickBot="1">
      <c r="A35" s="62"/>
      <c r="B35" s="65" t="s">
        <v>30</v>
      </c>
      <c r="C35" s="63">
        <f>C30+C34</f>
        <v>35</v>
      </c>
      <c r="D35" s="13">
        <f>D30+D34</f>
        <v>321382</v>
      </c>
      <c r="E35" s="13">
        <f>E30+E34</f>
        <v>19261</v>
      </c>
      <c r="F35" s="13">
        <f t="shared" si="4"/>
        <v>302121</v>
      </c>
      <c r="G35" s="13">
        <f>G30+G34</f>
        <v>229456</v>
      </c>
      <c r="H35" s="15">
        <f t="shared" si="2"/>
        <v>75.948378298761099</v>
      </c>
      <c r="I35" s="16">
        <f t="shared" si="3"/>
        <v>71.396655693224886</v>
      </c>
      <c r="L35" s="72"/>
      <c r="M35" s="72"/>
      <c r="N35" s="72"/>
      <c r="O35" s="72"/>
      <c r="P35" s="72"/>
      <c r="Q35" s="72"/>
      <c r="R35" s="72"/>
      <c r="S35" s="72"/>
    </row>
    <row r="36" spans="1:19" s="1" customFormat="1" ht="34.950000000000003" customHeight="1" thickBot="1">
      <c r="A36" s="23">
        <v>24</v>
      </c>
      <c r="B36" s="24" t="s">
        <v>31</v>
      </c>
      <c r="C36" s="69">
        <v>20</v>
      </c>
      <c r="D36" s="68">
        <v>51781</v>
      </c>
      <c r="E36" s="69">
        <v>0</v>
      </c>
      <c r="F36" s="69">
        <v>51781</v>
      </c>
      <c r="G36" s="69">
        <v>41618</v>
      </c>
      <c r="H36" s="60">
        <f t="shared" si="2"/>
        <v>80.37310982792917</v>
      </c>
      <c r="I36" s="61">
        <f t="shared" si="3"/>
        <v>80.37310982792917</v>
      </c>
      <c r="L36" s="72"/>
      <c r="M36" s="72"/>
      <c r="N36" s="72"/>
      <c r="O36" s="72"/>
      <c r="P36" s="72"/>
      <c r="Q36" s="72"/>
      <c r="R36" s="72"/>
      <c r="S36" s="72"/>
    </row>
    <row r="37" spans="1:19" s="1" customFormat="1" ht="34.950000000000003" customHeight="1" thickBot="1">
      <c r="A37" s="21"/>
      <c r="B37" s="22" t="s">
        <v>32</v>
      </c>
      <c r="C37" s="13">
        <f>SUM(C36)</f>
        <v>20</v>
      </c>
      <c r="D37" s="13">
        <f>SUM(D36)</f>
        <v>51781</v>
      </c>
      <c r="E37" s="13">
        <f>SUM(E36)</f>
        <v>0</v>
      </c>
      <c r="F37" s="13">
        <f t="shared" si="4"/>
        <v>51781</v>
      </c>
      <c r="G37" s="13">
        <f>SUM(G36)</f>
        <v>41618</v>
      </c>
      <c r="H37" s="15">
        <f t="shared" si="2"/>
        <v>80.37310982792917</v>
      </c>
      <c r="I37" s="16">
        <f t="shared" si="3"/>
        <v>80.37310982792917</v>
      </c>
      <c r="L37" s="72"/>
      <c r="M37" s="72"/>
      <c r="N37" s="72"/>
      <c r="O37" s="72"/>
      <c r="P37" s="72"/>
      <c r="Q37" s="72"/>
      <c r="R37" s="72"/>
      <c r="S37" s="72"/>
    </row>
    <row r="38" spans="1:19" s="1" customFormat="1" ht="34.950000000000003" customHeight="1" thickBot="1">
      <c r="A38" s="25"/>
      <c r="B38" s="26" t="s">
        <v>33</v>
      </c>
      <c r="C38" s="27">
        <f>C21+C30+C34+C37</f>
        <v>153</v>
      </c>
      <c r="D38" s="27">
        <f>D21+D30+D34+D37</f>
        <v>1094409</v>
      </c>
      <c r="E38" s="27">
        <f>E21+E30+E34+E37</f>
        <v>58197</v>
      </c>
      <c r="F38" s="27">
        <f>F21+F30+F34+F37</f>
        <v>1036212</v>
      </c>
      <c r="G38" s="27">
        <f>G21+G30+G34+G37</f>
        <v>479770</v>
      </c>
      <c r="H38" s="28">
        <f t="shared" si="2"/>
        <v>46.300370966558965</v>
      </c>
      <c r="I38" s="29">
        <f t="shared" si="3"/>
        <v>43.83827252882606</v>
      </c>
      <c r="L38" s="72"/>
      <c r="M38" s="72"/>
      <c r="N38" s="72"/>
      <c r="O38" s="72"/>
      <c r="P38" s="72"/>
      <c r="Q38" s="72"/>
      <c r="R38" s="72"/>
      <c r="S38" s="72"/>
    </row>
    <row r="39" spans="1:19" s="1" customFormat="1" ht="34.950000000000003" customHeight="1" thickBot="1">
      <c r="A39" s="23">
        <v>25</v>
      </c>
      <c r="B39" s="24" t="s">
        <v>34</v>
      </c>
      <c r="C39" s="69">
        <v>24</v>
      </c>
      <c r="D39" s="68">
        <v>56233</v>
      </c>
      <c r="E39" s="69">
        <v>0</v>
      </c>
      <c r="F39" s="69">
        <v>56233</v>
      </c>
      <c r="G39" s="69">
        <v>32073</v>
      </c>
      <c r="H39" s="9">
        <f t="shared" si="2"/>
        <v>57.035904184375724</v>
      </c>
      <c r="I39" s="10">
        <f t="shared" si="3"/>
        <v>57.035904184375724</v>
      </c>
      <c r="L39" s="72"/>
      <c r="M39" s="72"/>
      <c r="N39" s="72"/>
      <c r="O39" s="72"/>
      <c r="P39" s="72"/>
      <c r="Q39" s="72"/>
      <c r="R39" s="72"/>
      <c r="S39" s="72"/>
    </row>
    <row r="40" spans="1:19" s="1" customFormat="1" ht="34.950000000000003" customHeight="1" thickBot="1">
      <c r="A40" s="21"/>
      <c r="B40" s="22" t="s">
        <v>35</v>
      </c>
      <c r="C40" s="13">
        <f>SUM(C39)</f>
        <v>24</v>
      </c>
      <c r="D40" s="13">
        <f>SUM(D39)</f>
        <v>56233</v>
      </c>
      <c r="E40" s="13">
        <f>SUM(E39)</f>
        <v>0</v>
      </c>
      <c r="F40" s="13">
        <f t="shared" si="4"/>
        <v>56233</v>
      </c>
      <c r="G40" s="13">
        <f>SUM(G39)</f>
        <v>32073</v>
      </c>
      <c r="H40" s="15">
        <f t="shared" si="2"/>
        <v>57.035904184375724</v>
      </c>
      <c r="I40" s="16">
        <f t="shared" si="3"/>
        <v>57.035904184375724</v>
      </c>
      <c r="L40" s="72"/>
      <c r="M40" s="72"/>
      <c r="N40" s="72"/>
      <c r="O40" s="72"/>
      <c r="P40" s="72"/>
      <c r="Q40" s="72"/>
      <c r="R40" s="72"/>
      <c r="S40" s="72"/>
    </row>
    <row r="41" spans="1:19" s="1" customFormat="1" ht="34.950000000000003" customHeight="1" thickBot="1">
      <c r="A41" s="19">
        <v>26</v>
      </c>
      <c r="B41" s="30" t="s">
        <v>44</v>
      </c>
      <c r="C41" s="70">
        <v>3</v>
      </c>
      <c r="D41" s="70">
        <v>0</v>
      </c>
      <c r="E41" s="70">
        <v>0</v>
      </c>
      <c r="F41" s="70">
        <v>0</v>
      </c>
      <c r="G41" s="70">
        <v>8879</v>
      </c>
      <c r="H41" s="9">
        <v>0</v>
      </c>
      <c r="I41" s="10">
        <v>0</v>
      </c>
      <c r="L41" s="71"/>
      <c r="M41" s="71"/>
      <c r="N41" s="71"/>
      <c r="O41" s="71"/>
      <c r="P41" s="71"/>
      <c r="Q41" s="72"/>
      <c r="R41" s="72"/>
      <c r="S41" s="72"/>
    </row>
    <row r="42" spans="1:19" s="1" customFormat="1" ht="34.950000000000003" customHeight="1" thickBot="1">
      <c r="A42" s="21"/>
      <c r="B42" s="22" t="s">
        <v>36</v>
      </c>
      <c r="C42" s="13">
        <f>SUM(C41:C41)</f>
        <v>3</v>
      </c>
      <c r="D42" s="56">
        <f>SUM(D41:D41)</f>
        <v>0</v>
      </c>
      <c r="E42" s="56">
        <f>SUM(E41:E41)</f>
        <v>0</v>
      </c>
      <c r="F42" s="56">
        <f t="shared" si="4"/>
        <v>0</v>
      </c>
      <c r="G42" s="56">
        <f>SUM(G41:G41)</f>
        <v>8879</v>
      </c>
      <c r="H42" s="56">
        <v>0</v>
      </c>
      <c r="I42" s="16">
        <v>0</v>
      </c>
      <c r="L42" s="71"/>
      <c r="M42" s="71"/>
      <c r="N42" s="71"/>
      <c r="O42" s="71"/>
      <c r="P42" s="71"/>
      <c r="Q42" s="72"/>
      <c r="R42" s="72"/>
      <c r="S42" s="72"/>
    </row>
    <row r="43" spans="1:19" s="1" customFormat="1" ht="34.950000000000003" customHeight="1" thickBot="1">
      <c r="A43" s="21"/>
      <c r="B43" s="31" t="s">
        <v>2</v>
      </c>
      <c r="C43" s="13"/>
      <c r="D43" s="13"/>
      <c r="E43" s="14"/>
      <c r="F43" s="13">
        <f t="shared" si="4"/>
        <v>0</v>
      </c>
      <c r="G43" s="13"/>
      <c r="H43" s="32">
        <v>0</v>
      </c>
      <c r="I43" s="33">
        <v>0</v>
      </c>
      <c r="L43" s="72"/>
      <c r="M43" s="72"/>
      <c r="N43" s="72"/>
      <c r="O43" s="72"/>
      <c r="P43" s="72"/>
      <c r="Q43" s="72"/>
      <c r="R43" s="72"/>
      <c r="S43" s="72"/>
    </row>
    <row r="44" spans="1:19" s="48" customFormat="1" ht="34.950000000000003" customHeight="1" thickBot="1">
      <c r="A44" s="43"/>
      <c r="B44" s="44" t="s">
        <v>3</v>
      </c>
      <c r="C44" s="45">
        <f>C38+C40+C42</f>
        <v>180</v>
      </c>
      <c r="D44" s="45">
        <f>D38+D40+D42</f>
        <v>1150642</v>
      </c>
      <c r="E44" s="45">
        <f>E38+E40+E42</f>
        <v>58197</v>
      </c>
      <c r="F44" s="45">
        <f>F38+F40+F42</f>
        <v>1092445</v>
      </c>
      <c r="G44" s="45">
        <f>G38+G40+G42</f>
        <v>520722</v>
      </c>
      <c r="H44" s="46">
        <f t="shared" si="2"/>
        <v>47.665740609367063</v>
      </c>
      <c r="I44" s="47">
        <f t="shared" si="3"/>
        <v>45.254909867708633</v>
      </c>
      <c r="L44" s="75"/>
      <c r="M44" s="75"/>
      <c r="N44" s="75"/>
      <c r="O44" s="75"/>
      <c r="P44" s="75"/>
      <c r="Q44" s="75"/>
      <c r="R44" s="75"/>
      <c r="S44" s="75"/>
    </row>
    <row r="45" spans="1:19">
      <c r="H45" s="78" t="s">
        <v>4</v>
      </c>
      <c r="I45" s="78"/>
      <c r="L45" s="73"/>
      <c r="M45" s="73"/>
      <c r="N45" s="73"/>
      <c r="O45" s="73"/>
      <c r="P45" s="73"/>
      <c r="Q45" s="73"/>
      <c r="R45" s="73"/>
      <c r="S45" s="73"/>
    </row>
    <row r="46" spans="1:19">
      <c r="L46" s="73"/>
      <c r="M46" s="73"/>
      <c r="N46" s="73"/>
      <c r="O46" s="73"/>
      <c r="P46" s="73"/>
      <c r="Q46" s="73"/>
      <c r="R46" s="73"/>
      <c r="S46" s="73"/>
    </row>
  </sheetData>
  <mergeCells count="14">
    <mergeCell ref="H45:I45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93" right="0.25" top="0.75" bottom="0.64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2022-05-09T12:13:23Z</dcterms:modified>
</cp:coreProperties>
</file>