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Sheet1" sheetId="1" r:id="rId1"/>
    <sheet name="Sheet2" sheetId="2" r:id="rId2"/>
  </sheets>
  <definedNames>
    <definedName name="_xlnm.Print_Area" localSheetId="0">'Sheet1'!$A$1:$K$49</definedName>
    <definedName name="_xlnm.Print_Area" localSheetId="1">'Sheet2'!$A$1:$J$48</definedName>
  </definedNames>
  <calcPr fullCalcOnLoad="1"/>
</workbook>
</file>

<file path=xl/sharedStrings.xml><?xml version="1.0" encoding="utf-8"?>
<sst xmlns="http://schemas.openxmlformats.org/spreadsheetml/2006/main" count="110" uniqueCount="58">
  <si>
    <t>BANK NAME</t>
  </si>
  <si>
    <t>TOTAL</t>
  </si>
  <si>
    <t>RRBs</t>
  </si>
  <si>
    <t>SYSTEM</t>
  </si>
  <si>
    <t>Com. Bks</t>
  </si>
  <si>
    <t>Sr. No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</si>
  <si>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</si>
  <si>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</si>
  <si>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</si>
  <si>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</si>
  <si>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</si>
  <si>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</si>
  <si>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</si>
  <si>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</si>
  <si>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</si>
  <si>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</si>
  <si>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</si>
  <si>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</si>
  <si>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</si>
  <si>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</si>
  <si>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</si>
  <si>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</si>
  <si>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</si>
  <si>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</si>
  <si>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</si>
  <si>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</si>
  <si>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</si>
  <si>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</si>
  <si>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</si>
  <si>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</si>
  <si>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</si>
  <si>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</si>
  <si>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</si>
  <si>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</si>
  <si>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</si>
  <si>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</si>
  <si>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</si>
  <si>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</si>
  <si>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</si>
  <si>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</si>
  <si>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</si>
  <si>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</si>
  <si>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</si>
  <si>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</si>
  <si>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</si>
  <si>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</si>
  <si>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</si>
  <si>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</si>
  <si>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</si>
  <si>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</si>
  <si>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RBL Bank</t>
  </si>
  <si>
    <t>Total Advances as on 31.03.2021</t>
  </si>
  <si>
    <t>Total Advances as on 31.03..2021</t>
  </si>
  <si>
    <t xml:space="preserve">(Amount  in lacs) </t>
  </si>
  <si>
    <t>BANKWISE PERFORMANCE UNDER NATIONAL GOALS  AS AT 31.03.2022</t>
  </si>
  <si>
    <t>BANKWISE PERFORMANCE UNDER NATIONAL  GOALS AS AT 31.03.2022</t>
  </si>
  <si>
    <t>Annexure - 13</t>
  </si>
  <si>
    <t xml:space="preserve"> contd. Annexure13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</si>
</sst>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7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4"/>
      <color indexed="8"/>
      <name val="Tahoma"/>
      <family val="2"/>
    </font>
    <font>
      <b/>
      <sz val="10"/>
      <color indexed="10"/>
      <name val="Tahoma"/>
      <family val="2"/>
    </font>
    <font>
      <sz val="12"/>
      <color indexed="10"/>
      <name val="Times New Roman"/>
      <family val="1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8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0" fillId="0" borderId="12" xfId="0" applyFont="1" applyFill="1" applyBorder="1" applyAlignment="1">
      <alignment horizontal="center"/>
    </xf>
    <xf numFmtId="10" fontId="59" fillId="0" borderId="11" xfId="59" applyNumberFormat="1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2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center" vertical="center"/>
    </xf>
    <xf numFmtId="10" fontId="61" fillId="0" borderId="11" xfId="59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0" fontId="60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vertical="center"/>
    </xf>
    <xf numFmtId="0" fontId="58" fillId="0" borderId="27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61" fillId="0" borderId="11" xfId="59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0" fontId="61" fillId="0" borderId="0" xfId="59" applyNumberFormat="1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vertical="center"/>
    </xf>
    <xf numFmtId="0" fontId="60" fillId="0" borderId="31" xfId="0" applyFont="1" applyFill="1" applyBorder="1" applyAlignment="1">
      <alignment horizontal="center"/>
    </xf>
    <xf numFmtId="0" fontId="59" fillId="0" borderId="32" xfId="0" applyFont="1" applyFill="1" applyBorder="1" applyAlignment="1">
      <alignment/>
    </xf>
    <xf numFmtId="0" fontId="58" fillId="0" borderId="3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61" fillId="0" borderId="34" xfId="59" applyNumberFormat="1" applyFont="1" applyFill="1" applyBorder="1" applyAlignment="1">
      <alignment horizontal="center" vertical="center"/>
    </xf>
    <xf numFmtId="10" fontId="61" fillId="0" borderId="10" xfId="59" applyNumberFormat="1" applyFont="1" applyFill="1" applyBorder="1" applyAlignment="1">
      <alignment horizontal="center" vertical="center"/>
    </xf>
    <xf numFmtId="10" fontId="61" fillId="0" borderId="30" xfId="59" applyNumberFormat="1" applyFont="1" applyFill="1" applyBorder="1" applyAlignment="1">
      <alignment horizontal="center" vertical="center"/>
    </xf>
    <xf numFmtId="10" fontId="61" fillId="0" borderId="25" xfId="59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/>
    </xf>
    <xf numFmtId="10" fontId="61" fillId="0" borderId="34" xfId="59" applyNumberFormat="1" applyFont="1" applyFill="1" applyBorder="1" applyAlignment="1">
      <alignment horizontal="center"/>
    </xf>
    <xf numFmtId="10" fontId="61" fillId="0" borderId="10" xfId="59" applyNumberFormat="1" applyFont="1" applyFill="1" applyBorder="1" applyAlignment="1">
      <alignment horizontal="center"/>
    </xf>
    <xf numFmtId="10" fontId="61" fillId="0" borderId="30" xfId="59" applyNumberFormat="1" applyFont="1" applyFill="1" applyBorder="1" applyAlignment="1">
      <alignment horizontal="center"/>
    </xf>
    <xf numFmtId="10" fontId="61" fillId="0" borderId="32" xfId="59" applyNumberFormat="1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10" fontId="61" fillId="0" borderId="36" xfId="59" applyNumberFormat="1" applyFont="1" applyFill="1" applyBorder="1" applyAlignment="1">
      <alignment horizontal="center"/>
    </xf>
    <xf numFmtId="10" fontId="61" fillId="0" borderId="37" xfId="59" applyNumberFormat="1" applyFont="1" applyFill="1" applyBorder="1" applyAlignment="1">
      <alignment horizontal="center"/>
    </xf>
    <xf numFmtId="10" fontId="61" fillId="0" borderId="35" xfId="59" applyNumberFormat="1" applyFont="1" applyFill="1" applyBorder="1" applyAlignment="1">
      <alignment horizontal="center"/>
    </xf>
    <xf numFmtId="10" fontId="61" fillId="0" borderId="27" xfId="59" applyNumberFormat="1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7" fillId="0" borderId="14" xfId="0" applyNumberFormat="1" applyFont="1" applyFill="1" applyBorder="1" applyAlignment="1">
      <alignment horizontal="center" vertical="center" wrapText="1"/>
    </xf>
    <xf numFmtId="1" fontId="67" fillId="0" borderId="34" xfId="0" applyNumberFormat="1" applyFont="1" applyFill="1" applyBorder="1" applyAlignment="1">
      <alignment horizontal="center" vertical="center"/>
    </xf>
    <xf numFmtId="1" fontId="67" fillId="0" borderId="16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/>
    </xf>
    <xf numFmtId="1" fontId="67" fillId="0" borderId="30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" fontId="67" fillId="0" borderId="29" xfId="0" applyNumberFormat="1" applyFont="1" applyFill="1" applyBorder="1" applyAlignment="1">
      <alignment horizontal="center" vertical="center" wrapText="1"/>
    </xf>
    <xf numFmtId="1" fontId="67" fillId="0" borderId="16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1" fontId="67" fillId="0" borderId="29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60" fillId="0" borderId="38" xfId="0" applyFont="1" applyFill="1" applyBorder="1" applyAlignment="1">
      <alignment/>
    </xf>
    <xf numFmtId="0" fontId="67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/>
    </xf>
    <xf numFmtId="10" fontId="67" fillId="0" borderId="12" xfId="59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/>
    </xf>
    <xf numFmtId="10" fontId="67" fillId="0" borderId="14" xfId="59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/>
    </xf>
    <xf numFmtId="1" fontId="67" fillId="0" borderId="12" xfId="0" applyNumberFormat="1" applyFont="1" applyFill="1" applyBorder="1" applyAlignment="1">
      <alignment horizontal="center"/>
    </xf>
    <xf numFmtId="1" fontId="67" fillId="0" borderId="11" xfId="0" applyNumberFormat="1" applyFont="1" applyFill="1" applyBorder="1" applyAlignment="1">
      <alignment horizontal="center"/>
    </xf>
    <xf numFmtId="1" fontId="61" fillId="0" borderId="12" xfId="0" applyNumberFormat="1" applyFont="1" applyFill="1" applyBorder="1" applyAlignment="1">
      <alignment horizontal="center"/>
    </xf>
    <xf numFmtId="1" fontId="61" fillId="0" borderId="39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1" fontId="67" fillId="0" borderId="17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2" fillId="0" borderId="38" xfId="0" applyFont="1" applyFill="1" applyBorder="1" applyAlignment="1">
      <alignment vertical="center"/>
    </xf>
    <xf numFmtId="1" fontId="67" fillId="0" borderId="40" xfId="0" applyNumberFormat="1" applyFont="1" applyFill="1" applyBorder="1" applyAlignment="1">
      <alignment horizontal="center" vertical="center"/>
    </xf>
    <xf numFmtId="1" fontId="67" fillId="0" borderId="33" xfId="0" applyNumberFormat="1" applyFont="1" applyFill="1" applyBorder="1" applyAlignment="1">
      <alignment horizontal="center" vertical="center"/>
    </xf>
    <xf numFmtId="1" fontId="67" fillId="0" borderId="33" xfId="53" applyNumberFormat="1" applyFont="1" applyFill="1" applyBorder="1" applyAlignment="1" applyProtection="1">
      <alignment horizontal="center" vertical="center"/>
      <protection/>
    </xf>
    <xf numFmtId="1" fontId="67" fillId="0" borderId="41" xfId="0" applyNumberFormat="1" applyFont="1" applyFill="1" applyBorder="1" applyAlignment="1">
      <alignment horizontal="center" vertical="center"/>
    </xf>
    <xf numFmtId="1" fontId="61" fillId="0" borderId="38" xfId="0" applyNumberFormat="1" applyFont="1" applyFill="1" applyBorder="1" applyAlignment="1">
      <alignment horizontal="center" vertical="center"/>
    </xf>
    <xf numFmtId="1" fontId="67" fillId="0" borderId="25" xfId="0" applyNumberFormat="1" applyFont="1" applyFill="1" applyBorder="1" applyAlignment="1">
      <alignment horizontal="center" vertical="center"/>
    </xf>
    <xf numFmtId="1" fontId="67" fillId="0" borderId="42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1" fontId="67" fillId="0" borderId="11" xfId="0" applyNumberFormat="1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7" fillId="0" borderId="40" xfId="0" applyNumberFormat="1" applyFont="1" applyFill="1" applyBorder="1" applyAlignment="1">
      <alignment horizontal="center"/>
    </xf>
    <xf numFmtId="1" fontId="67" fillId="0" borderId="33" xfId="0" applyNumberFormat="1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1" fontId="67" fillId="0" borderId="41" xfId="0" applyNumberFormat="1" applyFont="1" applyFill="1" applyBorder="1" applyAlignment="1">
      <alignment horizontal="center"/>
    </xf>
    <xf numFmtId="1" fontId="67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" fontId="61" fillId="0" borderId="38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" fontId="66" fillId="0" borderId="0" xfId="0" applyNumberFormat="1" applyFont="1" applyFill="1" applyAlignment="1">
      <alignment/>
    </xf>
    <xf numFmtId="0" fontId="63" fillId="0" borderId="42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left" vertical="center"/>
    </xf>
    <xf numFmtId="0" fontId="63" fillId="0" borderId="3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63" fillId="0" borderId="23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70" fillId="0" borderId="44" xfId="0" applyFont="1" applyFill="1" applyBorder="1" applyAlignment="1">
      <alignment horizontal="right" vertical="center"/>
    </xf>
    <xf numFmtId="0" fontId="63" fillId="0" borderId="25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59" fillId="0" borderId="12" xfId="0" applyFont="1" applyFill="1" applyBorder="1" applyAlignment="1">
      <alignment horizontal="right"/>
    </xf>
    <xf numFmtId="0" fontId="59" fillId="0" borderId="38" xfId="0" applyFont="1" applyFill="1" applyBorder="1" applyAlignment="1">
      <alignment horizontal="right"/>
    </xf>
    <xf numFmtId="0" fontId="59" fillId="0" borderId="46" xfId="0" applyFont="1" applyFill="1" applyBorder="1" applyAlignment="1">
      <alignment horizontal="right"/>
    </xf>
    <xf numFmtId="0" fontId="59" fillId="0" borderId="47" xfId="0" applyFont="1" applyFill="1" applyBorder="1" applyAlignment="1">
      <alignment horizontal="right"/>
    </xf>
    <xf numFmtId="0" fontId="59" fillId="0" borderId="48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9" fillId="0" borderId="46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62" fillId="0" borderId="38" xfId="0" applyFont="1" applyFill="1" applyBorder="1" applyAlignment="1">
      <alignment vertical="center"/>
    </xf>
    <xf numFmtId="0" fontId="0" fillId="0" borderId="38" xfId="0" applyFill="1" applyBorder="1" applyAlignment="1">
      <alignment/>
    </xf>
    <xf numFmtId="0" fontId="0" fillId="0" borderId="35" xfId="0" applyFill="1" applyBorder="1" applyAlignment="1">
      <alignment/>
    </xf>
    <xf numFmtId="0" fontId="60" fillId="0" borderId="17" xfId="0" applyFont="1" applyFill="1" applyBorder="1" applyAlignment="1">
      <alignment horizontal="center" vertical="top" wrapText="1"/>
    </xf>
    <xf numFmtId="0" fontId="60" fillId="0" borderId="49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center" vertical="top" wrapText="1"/>
    </xf>
    <xf numFmtId="0" fontId="71" fillId="0" borderId="46" xfId="0" applyFont="1" applyFill="1" applyBorder="1" applyAlignment="1">
      <alignment horizontal="right" vertical="center"/>
    </xf>
    <xf numFmtId="0" fontId="72" fillId="0" borderId="44" xfId="0" applyFont="1" applyFill="1" applyBorder="1" applyAlignment="1">
      <alignment horizontal="right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vertical="center" wrapText="1"/>
    </xf>
    <xf numFmtId="0" fontId="61" fillId="0" borderId="35" xfId="0" applyFont="1" applyFill="1" applyBorder="1" applyAlignment="1">
      <alignment vertical="center" wrapText="1"/>
    </xf>
    <xf numFmtId="0" fontId="60" fillId="0" borderId="23" xfId="0" applyFont="1" applyFill="1" applyBorder="1" applyAlignment="1">
      <alignment horizontal="center" vertical="top"/>
    </xf>
    <xf numFmtId="0" fontId="60" fillId="0" borderId="50" xfId="0" applyFont="1" applyFill="1" applyBorder="1" applyAlignment="1">
      <alignment horizontal="center" vertical="top"/>
    </xf>
    <xf numFmtId="0" fontId="60" fillId="0" borderId="25" xfId="0" applyFont="1" applyFill="1" applyBorder="1" applyAlignment="1">
      <alignment horizontal="left" vertical="top"/>
    </xf>
    <xf numFmtId="0" fontId="60" fillId="0" borderId="45" xfId="0" applyFont="1" applyFill="1" applyBorder="1" applyAlignment="1">
      <alignment horizontal="left" vertical="top"/>
    </xf>
    <xf numFmtId="0" fontId="60" fillId="0" borderId="25" xfId="0" applyFont="1" applyFill="1" applyBorder="1" applyAlignment="1">
      <alignment horizontal="center" vertical="top" wrapText="1"/>
    </xf>
    <xf numFmtId="0" fontId="60" fillId="0" borderId="45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right"/>
    </xf>
    <xf numFmtId="0" fontId="60" fillId="0" borderId="38" xfId="0" applyFont="1" applyFill="1" applyBorder="1" applyAlignment="1">
      <alignment horizontal="right"/>
    </xf>
    <xf numFmtId="0" fontId="60" fillId="0" borderId="3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K3"/>
    </sheetView>
  </sheetViews>
  <sheetFormatPr defaultColWidth="9.140625" defaultRowHeight="409.5" customHeight="1"/>
  <cols>
    <col min="1" max="1" width="6.421875" style="90" customWidth="1"/>
    <col min="2" max="2" width="36.421875" style="57" customWidth="1"/>
    <col min="3" max="3" width="15.7109375" style="75" customWidth="1"/>
    <col min="4" max="4" width="15.8515625" style="75" customWidth="1"/>
    <col min="5" max="5" width="14.00390625" style="57" customWidth="1"/>
    <col min="6" max="6" width="16.140625" style="75" customWidth="1"/>
    <col min="7" max="7" width="15.7109375" style="57" customWidth="1"/>
    <col min="8" max="8" width="13.140625" style="75" customWidth="1"/>
    <col min="9" max="9" width="15.421875" style="57" customWidth="1"/>
    <col min="10" max="10" width="13.8515625" style="75" customWidth="1"/>
    <col min="11" max="11" width="14.7109375" style="57" customWidth="1"/>
  </cols>
  <sheetData>
    <row r="1" spans="1:11" s="57" customFormat="1" ht="3.75" customHeight="1">
      <c r="A1" s="73"/>
      <c r="B1" s="74"/>
      <c r="C1" s="104"/>
      <c r="D1" s="134"/>
      <c r="E1" s="134"/>
      <c r="F1" s="134"/>
      <c r="G1" s="134"/>
      <c r="H1" s="75"/>
      <c r="I1" s="76"/>
      <c r="J1" s="75"/>
      <c r="K1" s="76"/>
    </row>
    <row r="2" spans="1:11" ht="34.5" customHeight="1" thickBot="1">
      <c r="A2" s="27"/>
      <c r="B2" s="44"/>
      <c r="C2" s="44"/>
      <c r="D2" s="44"/>
      <c r="E2" s="44"/>
      <c r="F2" s="45"/>
      <c r="G2" s="45"/>
      <c r="H2" s="45"/>
      <c r="I2" s="137" t="s">
        <v>56</v>
      </c>
      <c r="J2" s="137"/>
      <c r="K2" s="137"/>
    </row>
    <row r="3" spans="1:11" ht="29.25" customHeight="1" thickBot="1">
      <c r="A3" s="140" t="s">
        <v>54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21" customHeight="1" thickBot="1">
      <c r="A4" s="146" t="s">
        <v>53</v>
      </c>
      <c r="B4" s="147"/>
      <c r="C4" s="147"/>
      <c r="D4" s="148"/>
      <c r="E4" s="148"/>
      <c r="F4" s="148"/>
      <c r="G4" s="148"/>
      <c r="H4" s="148"/>
      <c r="I4" s="148"/>
      <c r="J4" s="148"/>
      <c r="K4" s="149"/>
    </row>
    <row r="5" spans="1:11" s="1" customFormat="1" ht="24.75" customHeight="1">
      <c r="A5" s="130" t="s">
        <v>5</v>
      </c>
      <c r="B5" s="132" t="s">
        <v>0</v>
      </c>
      <c r="C5" s="135" t="s">
        <v>51</v>
      </c>
      <c r="D5" s="138" t="s">
        <v>11</v>
      </c>
      <c r="E5" s="138" t="s">
        <v>6</v>
      </c>
      <c r="F5" s="128" t="s">
        <v>12</v>
      </c>
      <c r="G5" s="138" t="s">
        <v>6</v>
      </c>
      <c r="H5" s="128" t="s">
        <v>13</v>
      </c>
      <c r="I5" s="138" t="s">
        <v>6</v>
      </c>
      <c r="J5" s="128" t="s">
        <v>14</v>
      </c>
      <c r="K5" s="138" t="s">
        <v>6</v>
      </c>
    </row>
    <row r="6" spans="1:11" ht="18" customHeight="1" thickBot="1">
      <c r="A6" s="131"/>
      <c r="B6" s="133"/>
      <c r="C6" s="136"/>
      <c r="D6" s="139"/>
      <c r="E6" s="139"/>
      <c r="F6" s="129"/>
      <c r="G6" s="139"/>
      <c r="H6" s="129"/>
      <c r="I6" s="139"/>
      <c r="J6" s="129"/>
      <c r="K6" s="139"/>
    </row>
    <row r="7" spans="1:11" ht="21.75" customHeight="1" thickBot="1">
      <c r="A7" s="11"/>
      <c r="B7" s="156" t="s">
        <v>10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1:11" ht="32.25" customHeight="1">
      <c r="A8" s="12">
        <v>1</v>
      </c>
      <c r="B8" s="13" t="s">
        <v>21</v>
      </c>
      <c r="C8" s="77">
        <v>4486201</v>
      </c>
      <c r="D8" s="78">
        <v>2557409.5307739</v>
      </c>
      <c r="E8" s="58">
        <f aca="true" t="shared" si="0" ref="E8:E20">SUM(D8/C8)</f>
        <v>0.5700612903376153</v>
      </c>
      <c r="F8" s="78">
        <v>1464175.4539541998</v>
      </c>
      <c r="G8" s="58">
        <f aca="true" t="shared" si="1" ref="G8:G20">SUM(F8/C8)</f>
        <v>0.32637312816661573</v>
      </c>
      <c r="H8" s="106">
        <v>276</v>
      </c>
      <c r="I8" s="58">
        <f>SUM(H8/C8)</f>
        <v>6.152198708885313E-05</v>
      </c>
      <c r="J8" s="106">
        <v>387378.6175582</v>
      </c>
      <c r="K8" s="58">
        <f>SUM(J8/C8)</f>
        <v>0.08634892140548317</v>
      </c>
    </row>
    <row r="9" spans="1:11" ht="32.25" customHeight="1">
      <c r="A9" s="14">
        <v>2</v>
      </c>
      <c r="B9" s="15" t="s">
        <v>31</v>
      </c>
      <c r="C9" s="79">
        <v>1234782.5265800003</v>
      </c>
      <c r="D9" s="80">
        <v>938287.8215000001</v>
      </c>
      <c r="E9" s="59">
        <f t="shared" si="0"/>
        <v>0.7598810327343982</v>
      </c>
      <c r="F9" s="78">
        <v>659809.9014300001</v>
      </c>
      <c r="G9" s="59">
        <f t="shared" si="1"/>
        <v>0.5343531247218792</v>
      </c>
      <c r="H9" s="107">
        <v>0</v>
      </c>
      <c r="I9" s="59">
        <f aca="true" t="shared" si="2" ref="I9:I47">SUM(H9/C9)</f>
        <v>0</v>
      </c>
      <c r="J9" s="107">
        <v>175644.4138</v>
      </c>
      <c r="K9" s="59">
        <f aca="true" t="shared" si="3" ref="K9:K47">SUM(J9/C9)</f>
        <v>0.14224724598791136</v>
      </c>
    </row>
    <row r="10" spans="1:14" ht="32.25" customHeight="1">
      <c r="A10" s="12">
        <v>3</v>
      </c>
      <c r="B10" s="15" t="s">
        <v>8</v>
      </c>
      <c r="C10" s="79">
        <v>481102</v>
      </c>
      <c r="D10" s="80">
        <v>457026</v>
      </c>
      <c r="E10" s="59">
        <f>SUM(D10/C10)</f>
        <v>0.9499565580687671</v>
      </c>
      <c r="F10" s="78">
        <v>131473</v>
      </c>
      <c r="G10" s="59">
        <f t="shared" si="1"/>
        <v>0.27327469019043776</v>
      </c>
      <c r="H10" s="107">
        <v>1812</v>
      </c>
      <c r="I10" s="59">
        <f t="shared" si="2"/>
        <v>0.0037663530810514195</v>
      </c>
      <c r="J10" s="107">
        <v>117693</v>
      </c>
      <c r="K10" s="59">
        <f t="shared" si="3"/>
        <v>0.24463211543498053</v>
      </c>
      <c r="N10" s="2"/>
    </row>
    <row r="11" spans="1:11" s="57" customFormat="1" ht="32.25" customHeight="1">
      <c r="A11" s="14">
        <v>4</v>
      </c>
      <c r="B11" s="15" t="s">
        <v>22</v>
      </c>
      <c r="C11" s="79">
        <v>540245.3228982355</v>
      </c>
      <c r="D11" s="80">
        <v>294066.30732913053</v>
      </c>
      <c r="E11" s="59">
        <f t="shared" si="0"/>
        <v>0.5443199503358273</v>
      </c>
      <c r="F11" s="78">
        <v>90760.48161130003</v>
      </c>
      <c r="G11" s="59">
        <f t="shared" si="1"/>
        <v>0.16799864388348684</v>
      </c>
      <c r="H11" s="107">
        <v>1267.1001690305402</v>
      </c>
      <c r="I11" s="59">
        <f t="shared" si="2"/>
        <v>0.0023454162679890896</v>
      </c>
      <c r="J11" s="107">
        <v>94741.4505333</v>
      </c>
      <c r="K11" s="59">
        <f t="shared" si="3"/>
        <v>0.1753674608880347</v>
      </c>
    </row>
    <row r="12" spans="1:11" ht="32.25" customHeight="1">
      <c r="A12" s="12">
        <v>5</v>
      </c>
      <c r="B12" s="15" t="s">
        <v>32</v>
      </c>
      <c r="C12" s="79">
        <v>700433.5004</v>
      </c>
      <c r="D12" s="80">
        <v>438335.74664700014</v>
      </c>
      <c r="E12" s="59">
        <f t="shared" si="0"/>
        <v>0.6258063704786787</v>
      </c>
      <c r="F12" s="78">
        <v>266027.7246000001</v>
      </c>
      <c r="G12" s="59">
        <f t="shared" si="1"/>
        <v>0.3798043989159261</v>
      </c>
      <c r="H12" s="107">
        <v>4567.9379045999995</v>
      </c>
      <c r="I12" s="59">
        <f t="shared" si="2"/>
        <v>0.006521586848703503</v>
      </c>
      <c r="J12" s="107">
        <v>90227.04</v>
      </c>
      <c r="K12" s="59">
        <f t="shared" si="3"/>
        <v>0.1288159974479713</v>
      </c>
    </row>
    <row r="13" spans="1:11" ht="32.25" customHeight="1">
      <c r="A13" s="14">
        <v>6</v>
      </c>
      <c r="B13" s="15" t="s">
        <v>33</v>
      </c>
      <c r="C13" s="79">
        <v>63593.59</v>
      </c>
      <c r="D13" s="80">
        <v>25495.62</v>
      </c>
      <c r="E13" s="59">
        <f t="shared" si="0"/>
        <v>0.4009149349800821</v>
      </c>
      <c r="F13" s="78">
        <v>3580.6200000000003</v>
      </c>
      <c r="G13" s="59">
        <f t="shared" si="1"/>
        <v>0.056304731341633656</v>
      </c>
      <c r="H13" s="107">
        <v>0</v>
      </c>
      <c r="I13" s="59">
        <f t="shared" si="2"/>
        <v>0</v>
      </c>
      <c r="J13" s="107">
        <v>14893.618747419998</v>
      </c>
      <c r="K13" s="59">
        <f t="shared" si="3"/>
        <v>0.2341999995191339</v>
      </c>
    </row>
    <row r="14" spans="1:11" ht="32.25" customHeight="1">
      <c r="A14" s="12">
        <v>7</v>
      </c>
      <c r="B14" s="15" t="s">
        <v>23</v>
      </c>
      <c r="C14" s="79">
        <v>1015335.3800299</v>
      </c>
      <c r="D14" s="80">
        <v>739405.8383039578</v>
      </c>
      <c r="E14" s="59">
        <f t="shared" si="0"/>
        <v>0.7282380313411156</v>
      </c>
      <c r="F14" s="78">
        <v>358981.020518725</v>
      </c>
      <c r="G14" s="59">
        <f t="shared" si="1"/>
        <v>0.3535590580012622</v>
      </c>
      <c r="H14" s="107">
        <v>0</v>
      </c>
      <c r="I14" s="59">
        <f t="shared" si="2"/>
        <v>0</v>
      </c>
      <c r="J14" s="107">
        <v>164826.15210848697</v>
      </c>
      <c r="K14" s="59">
        <f t="shared" si="3"/>
        <v>0.16233665776881834</v>
      </c>
    </row>
    <row r="15" spans="1:11" ht="32.25" customHeight="1">
      <c r="A15" s="14">
        <v>8</v>
      </c>
      <c r="B15" s="15" t="s">
        <v>24</v>
      </c>
      <c r="C15" s="79">
        <v>412075.1229034</v>
      </c>
      <c r="D15" s="80">
        <v>263560.96843911754</v>
      </c>
      <c r="E15" s="59">
        <f t="shared" si="0"/>
        <v>0.6395944666159873</v>
      </c>
      <c r="F15" s="78">
        <v>80240.71999999999</v>
      </c>
      <c r="G15" s="59">
        <f t="shared" si="1"/>
        <v>0.19472352379498115</v>
      </c>
      <c r="H15" s="108">
        <v>0</v>
      </c>
      <c r="I15" s="59">
        <f t="shared" si="2"/>
        <v>0</v>
      </c>
      <c r="J15" s="107">
        <v>82676.90526620003</v>
      </c>
      <c r="K15" s="59">
        <f t="shared" si="3"/>
        <v>0.2006355168535166</v>
      </c>
    </row>
    <row r="16" spans="1:11" ht="32.25" customHeight="1">
      <c r="A16" s="12">
        <v>9</v>
      </c>
      <c r="B16" s="15" t="s">
        <v>25</v>
      </c>
      <c r="C16" s="79">
        <v>599670.97</v>
      </c>
      <c r="D16" s="80">
        <v>361505.57999999996</v>
      </c>
      <c r="E16" s="59">
        <f t="shared" si="0"/>
        <v>0.6028398873468895</v>
      </c>
      <c r="F16" s="78">
        <v>144075</v>
      </c>
      <c r="G16" s="59">
        <f t="shared" si="1"/>
        <v>0.24025675279895575</v>
      </c>
      <c r="H16" s="107">
        <v>6812.5</v>
      </c>
      <c r="I16" s="59">
        <f t="shared" si="2"/>
        <v>0.011360396518777623</v>
      </c>
      <c r="J16" s="107">
        <v>60738.34</v>
      </c>
      <c r="K16" s="59">
        <f t="shared" si="3"/>
        <v>0.10128611028144317</v>
      </c>
    </row>
    <row r="17" spans="1:11" ht="32.25" customHeight="1">
      <c r="A17" s="14">
        <v>10</v>
      </c>
      <c r="B17" s="15" t="s">
        <v>26</v>
      </c>
      <c r="C17" s="79">
        <v>557676.8700000001</v>
      </c>
      <c r="D17" s="80">
        <v>615870.817</v>
      </c>
      <c r="E17" s="59">
        <f t="shared" si="0"/>
        <v>1.1043506556045617</v>
      </c>
      <c r="F17" s="78">
        <v>185649</v>
      </c>
      <c r="G17" s="59">
        <f t="shared" si="1"/>
        <v>0.3328970771192285</v>
      </c>
      <c r="H17" s="107">
        <v>941.817</v>
      </c>
      <c r="I17" s="59">
        <f t="shared" si="2"/>
        <v>0.0016888220592688376</v>
      </c>
      <c r="J17" s="107">
        <v>196271</v>
      </c>
      <c r="K17" s="59">
        <f t="shared" si="3"/>
        <v>0.3519439491905052</v>
      </c>
    </row>
    <row r="18" spans="1:11" ht="32.25" customHeight="1">
      <c r="A18" s="12">
        <v>11</v>
      </c>
      <c r="B18" s="15" t="s">
        <v>27</v>
      </c>
      <c r="C18" s="79">
        <v>6222010.153816298</v>
      </c>
      <c r="D18" s="80">
        <v>1738166.8523377997</v>
      </c>
      <c r="E18" s="59">
        <f t="shared" si="0"/>
        <v>0.2793577653150706</v>
      </c>
      <c r="F18" s="78">
        <v>704945.2147884996</v>
      </c>
      <c r="G18" s="59">
        <f t="shared" si="1"/>
        <v>0.11329862815413735</v>
      </c>
      <c r="H18" s="107">
        <v>56799.99999999999</v>
      </c>
      <c r="I18" s="59">
        <f t="shared" si="2"/>
        <v>0.009128882563002804</v>
      </c>
      <c r="J18" s="107">
        <v>265700.4281879995</v>
      </c>
      <c r="K18" s="59">
        <f t="shared" si="3"/>
        <v>0.042703309962461404</v>
      </c>
    </row>
    <row r="19" spans="1:11" ht="32.25" customHeight="1" thickBot="1">
      <c r="A19" s="14">
        <v>12</v>
      </c>
      <c r="B19" s="15" t="s">
        <v>28</v>
      </c>
      <c r="C19" s="79">
        <v>871218.097013</v>
      </c>
      <c r="D19" s="81">
        <v>579853.135989</v>
      </c>
      <c r="E19" s="60">
        <f t="shared" si="0"/>
        <v>0.6655659908546959</v>
      </c>
      <c r="F19" s="78">
        <v>256591.1753935</v>
      </c>
      <c r="G19" s="60">
        <f t="shared" si="1"/>
        <v>0.29452002463359206</v>
      </c>
      <c r="H19" s="109">
        <v>0</v>
      </c>
      <c r="I19" s="60">
        <f t="shared" si="2"/>
        <v>0</v>
      </c>
      <c r="J19" s="109">
        <v>121761.89954730004</v>
      </c>
      <c r="K19" s="60">
        <f t="shared" si="3"/>
        <v>0.1397605260551459</v>
      </c>
    </row>
    <row r="20" spans="1:11" ht="32.25" customHeight="1" thickBot="1">
      <c r="A20" s="19"/>
      <c r="B20" s="20" t="s">
        <v>1</v>
      </c>
      <c r="C20" s="82">
        <v>17184344.53364083</v>
      </c>
      <c r="D20" s="83">
        <v>9116273</v>
      </c>
      <c r="E20" s="17">
        <f t="shared" si="0"/>
        <v>0.5304987328526602</v>
      </c>
      <c r="F20" s="110">
        <v>4346309.312296226</v>
      </c>
      <c r="G20" s="17">
        <f t="shared" si="1"/>
        <v>0.2529226124271251</v>
      </c>
      <c r="H20" s="110">
        <v>72477.35507363053</v>
      </c>
      <c r="I20" s="17">
        <f t="shared" si="2"/>
        <v>0.0042176386147138555</v>
      </c>
      <c r="J20" s="110">
        <v>1772552.8657489067</v>
      </c>
      <c r="K20" s="17">
        <f t="shared" si="3"/>
        <v>0.10314928580946914</v>
      </c>
    </row>
    <row r="21" spans="1:11" ht="32.25" customHeight="1" thickBot="1">
      <c r="A21" s="16"/>
      <c r="B21" s="153" t="s">
        <v>30</v>
      </c>
      <c r="C21" s="154"/>
      <c r="D21" s="154"/>
      <c r="E21" s="154"/>
      <c r="F21" s="154"/>
      <c r="G21" s="154"/>
      <c r="H21" s="154"/>
      <c r="I21" s="154"/>
      <c r="J21" s="154"/>
      <c r="K21" s="155"/>
    </row>
    <row r="22" spans="1:11" ht="32.25" customHeight="1">
      <c r="A22" s="31">
        <v>13</v>
      </c>
      <c r="B22" s="32" t="s">
        <v>45</v>
      </c>
      <c r="C22" s="103">
        <v>206552.693295417</v>
      </c>
      <c r="D22" s="111">
        <v>151035.89046099994</v>
      </c>
      <c r="E22" s="61">
        <f>SUM(D22/C22)</f>
        <v>0.7312220821298345</v>
      </c>
      <c r="F22" s="112">
        <v>95249.70378180004</v>
      </c>
      <c r="G22" s="61">
        <f>F22/C22</f>
        <v>0.46113997480328883</v>
      </c>
      <c r="H22" s="112">
        <v>0</v>
      </c>
      <c r="I22" s="61">
        <f>SUM(H22/C22)</f>
        <v>0</v>
      </c>
      <c r="J22" s="112">
        <v>23299.1910105</v>
      </c>
      <c r="K22" s="61">
        <f>SUM(J22/C22)</f>
        <v>0.11280022854592796</v>
      </c>
    </row>
    <row r="23" spans="1:11" ht="32.25" customHeight="1">
      <c r="A23" s="54">
        <v>14</v>
      </c>
      <c r="B23" s="55" t="s">
        <v>46</v>
      </c>
      <c r="C23" s="79">
        <v>68572</v>
      </c>
      <c r="D23" s="80">
        <v>26612.8359171</v>
      </c>
      <c r="E23" s="59">
        <f aca="true" t="shared" si="4" ref="E23:E37">SUM(D23/C23)</f>
        <v>0.38810062295251707</v>
      </c>
      <c r="F23" s="107">
        <v>3653.8254836</v>
      </c>
      <c r="G23" s="59">
        <f aca="true" t="shared" si="5" ref="G23:G37">F23/C23</f>
        <v>0.053284510931575574</v>
      </c>
      <c r="H23" s="108">
        <v>0</v>
      </c>
      <c r="I23" s="59">
        <f aca="true" t="shared" si="6" ref="I23:I29">SUM(H23/C23)</f>
        <v>0</v>
      </c>
      <c r="J23" s="106">
        <v>12591.4169973</v>
      </c>
      <c r="K23" s="59">
        <f t="shared" si="3"/>
        <v>0.18362330101644989</v>
      </c>
    </row>
    <row r="24" spans="1:11" ht="32.25" customHeight="1">
      <c r="A24" s="54">
        <v>15</v>
      </c>
      <c r="B24" s="55" t="s">
        <v>47</v>
      </c>
      <c r="C24" s="79">
        <v>4474583.374821414</v>
      </c>
      <c r="D24" s="80">
        <v>3240076.2216610326</v>
      </c>
      <c r="E24" s="59">
        <f t="shared" si="4"/>
        <v>0.7241067939180702</v>
      </c>
      <c r="F24" s="107">
        <v>1241769.4905718002</v>
      </c>
      <c r="G24" s="59">
        <f t="shared" si="5"/>
        <v>0.27751622588133373</v>
      </c>
      <c r="H24" s="108">
        <v>0</v>
      </c>
      <c r="I24" s="59">
        <f t="shared" si="6"/>
        <v>0</v>
      </c>
      <c r="J24" s="106">
        <v>603381.494711718</v>
      </c>
      <c r="K24" s="59">
        <f t="shared" si="3"/>
        <v>0.1348464078481496</v>
      </c>
    </row>
    <row r="25" spans="1:11" ht="32.25" customHeight="1">
      <c r="A25" s="54">
        <v>16</v>
      </c>
      <c r="B25" s="55" t="s">
        <v>48</v>
      </c>
      <c r="C25" s="79">
        <v>1658663.5471073003</v>
      </c>
      <c r="D25" s="80">
        <v>975100.2589476958</v>
      </c>
      <c r="E25" s="59">
        <f t="shared" si="4"/>
        <v>0.5878830945843508</v>
      </c>
      <c r="F25" s="107">
        <v>344661.48309694976</v>
      </c>
      <c r="G25" s="59">
        <f t="shared" si="5"/>
        <v>0.20779469332284864</v>
      </c>
      <c r="H25" s="108">
        <v>0</v>
      </c>
      <c r="I25" s="59">
        <f t="shared" si="6"/>
        <v>0</v>
      </c>
      <c r="J25" s="106">
        <v>280279.9814636419</v>
      </c>
      <c r="K25" s="59">
        <f t="shared" si="3"/>
        <v>0.16897940631326264</v>
      </c>
    </row>
    <row r="26" spans="1:11" ht="32.25" customHeight="1">
      <c r="A26" s="54">
        <v>17</v>
      </c>
      <c r="B26" s="55" t="s">
        <v>34</v>
      </c>
      <c r="C26" s="79">
        <v>469827.303811811</v>
      </c>
      <c r="D26" s="80">
        <v>363646.39897551696</v>
      </c>
      <c r="E26" s="59">
        <f t="shared" si="4"/>
        <v>0.7740001401050444</v>
      </c>
      <c r="F26" s="107">
        <v>183904.959183899</v>
      </c>
      <c r="G26" s="59">
        <f t="shared" si="5"/>
        <v>0.39143097408736804</v>
      </c>
      <c r="H26" s="108">
        <v>0</v>
      </c>
      <c r="I26" s="59">
        <f t="shared" si="6"/>
        <v>0</v>
      </c>
      <c r="J26" s="106">
        <v>69385.37520885949</v>
      </c>
      <c r="K26" s="59">
        <f t="shared" si="3"/>
        <v>0.1476827222384073</v>
      </c>
    </row>
    <row r="27" spans="1:11" ht="32.25" customHeight="1">
      <c r="A27" s="54">
        <v>18</v>
      </c>
      <c r="B27" s="55" t="s">
        <v>35</v>
      </c>
      <c r="C27" s="79">
        <v>261950.8365705</v>
      </c>
      <c r="D27" s="80">
        <v>188855.81763000003</v>
      </c>
      <c r="E27" s="59">
        <f t="shared" si="4"/>
        <v>0.7209590169763495</v>
      </c>
      <c r="F27" s="107">
        <v>47760.124859999996</v>
      </c>
      <c r="G27" s="59">
        <f t="shared" si="5"/>
        <v>0.1823247655372389</v>
      </c>
      <c r="H27" s="108">
        <v>0</v>
      </c>
      <c r="I27" s="59">
        <f t="shared" si="6"/>
        <v>0</v>
      </c>
      <c r="J27" s="106">
        <v>59878.5255188998</v>
      </c>
      <c r="K27" s="59">
        <f t="shared" si="3"/>
        <v>0.2285868840994689</v>
      </c>
    </row>
    <row r="28" spans="1:11" ht="32.25" customHeight="1">
      <c r="A28" s="54">
        <v>19</v>
      </c>
      <c r="B28" s="55" t="s">
        <v>36</v>
      </c>
      <c r="C28" s="79">
        <v>103749</v>
      </c>
      <c r="D28" s="80">
        <v>56302.344000000005</v>
      </c>
      <c r="E28" s="59">
        <f t="shared" si="4"/>
        <v>0.5426784258161524</v>
      </c>
      <c r="F28" s="107">
        <v>34232.142</v>
      </c>
      <c r="G28" s="59">
        <f t="shared" si="5"/>
        <v>0.3299515368822832</v>
      </c>
      <c r="H28" s="108">
        <v>0</v>
      </c>
      <c r="I28" s="59">
        <f t="shared" si="6"/>
        <v>0</v>
      </c>
      <c r="J28" s="106">
        <v>7926</v>
      </c>
      <c r="K28" s="59">
        <f t="shared" si="3"/>
        <v>0.07639591706908018</v>
      </c>
    </row>
    <row r="29" spans="1:11" ht="32.25" customHeight="1">
      <c r="A29" s="54">
        <v>20</v>
      </c>
      <c r="B29" s="55" t="s">
        <v>37</v>
      </c>
      <c r="C29" s="79">
        <v>334255.48795737466</v>
      </c>
      <c r="D29" s="80">
        <v>250877.8241736091</v>
      </c>
      <c r="E29" s="59">
        <f t="shared" si="4"/>
        <v>0.7505570834654534</v>
      </c>
      <c r="F29" s="107">
        <v>134626.44384102602</v>
      </c>
      <c r="G29" s="59">
        <f t="shared" si="5"/>
        <v>0.40276509643483854</v>
      </c>
      <c r="H29" s="108">
        <v>205.95837649999999</v>
      </c>
      <c r="I29" s="59">
        <f t="shared" si="6"/>
        <v>0.0006161705160283396</v>
      </c>
      <c r="J29" s="106">
        <v>48980.95673384101</v>
      </c>
      <c r="K29" s="59">
        <f t="shared" si="3"/>
        <v>0.1465374795584126</v>
      </c>
    </row>
    <row r="30" spans="1:11" ht="32.25" customHeight="1">
      <c r="A30" s="54">
        <v>21</v>
      </c>
      <c r="B30" s="55" t="s">
        <v>44</v>
      </c>
      <c r="C30" s="79">
        <v>1312156.4265823</v>
      </c>
      <c r="D30" s="80">
        <v>883556.2659267001</v>
      </c>
      <c r="E30" s="59">
        <f>SUM(D30/C30)</f>
        <v>0.6733619925392961</v>
      </c>
      <c r="F30" s="107">
        <v>471745.76184239995</v>
      </c>
      <c r="G30" s="59">
        <f t="shared" si="5"/>
        <v>0.35951945384372314</v>
      </c>
      <c r="H30" s="108">
        <v>0</v>
      </c>
      <c r="I30" s="59">
        <f>SUM(H30/C30)</f>
        <v>0</v>
      </c>
      <c r="J30" s="106">
        <v>111825.26181340001</v>
      </c>
      <c r="K30" s="59">
        <f aca="true" t="shared" si="7" ref="K30:K36">SUM(J30/C30)</f>
        <v>0.085222508191851</v>
      </c>
    </row>
    <row r="31" spans="1:11" ht="32.25" customHeight="1">
      <c r="A31" s="54">
        <v>22</v>
      </c>
      <c r="B31" s="55" t="s">
        <v>29</v>
      </c>
      <c r="C31" s="79">
        <v>25914</v>
      </c>
      <c r="D31" s="80">
        <v>13737</v>
      </c>
      <c r="E31" s="59">
        <f>SUM(D31/C31)</f>
        <v>0.5300995600833527</v>
      </c>
      <c r="F31" s="107">
        <v>2365</v>
      </c>
      <c r="G31" s="59">
        <f t="shared" si="5"/>
        <v>0.09126340973990893</v>
      </c>
      <c r="H31" s="108">
        <v>68</v>
      </c>
      <c r="I31" s="59">
        <v>0</v>
      </c>
      <c r="J31" s="106">
        <v>3187</v>
      </c>
      <c r="K31" s="59">
        <f t="shared" si="7"/>
        <v>0.12298371536621132</v>
      </c>
    </row>
    <row r="32" spans="1:11" ht="32.25" customHeight="1">
      <c r="A32" s="54">
        <v>23</v>
      </c>
      <c r="B32" s="55" t="s">
        <v>50</v>
      </c>
      <c r="C32" s="79"/>
      <c r="D32" s="80">
        <v>90378.71442539993</v>
      </c>
      <c r="E32" s="59">
        <v>0</v>
      </c>
      <c r="F32" s="107">
        <v>16418.517663900002</v>
      </c>
      <c r="G32" s="58">
        <v>0</v>
      </c>
      <c r="H32" s="108">
        <v>0</v>
      </c>
      <c r="I32" s="59">
        <v>0</v>
      </c>
      <c r="J32" s="106">
        <v>18231.8726646</v>
      </c>
      <c r="K32" s="59">
        <v>0</v>
      </c>
    </row>
    <row r="33" spans="1:11" ht="32.25" customHeight="1">
      <c r="A33" s="54">
        <v>24</v>
      </c>
      <c r="B33" s="55" t="s">
        <v>41</v>
      </c>
      <c r="C33" s="79">
        <v>139267</v>
      </c>
      <c r="D33" s="80">
        <v>153804.11842721427</v>
      </c>
      <c r="E33" s="59">
        <f>SUM(D33/C33)</f>
        <v>1.1043830801784649</v>
      </c>
      <c r="F33" s="107">
        <v>39838.7151120346</v>
      </c>
      <c r="G33" s="59">
        <f t="shared" si="5"/>
        <v>0.2860599791194942</v>
      </c>
      <c r="H33" s="108">
        <v>0</v>
      </c>
      <c r="I33" s="59">
        <v>0</v>
      </c>
      <c r="J33" s="106">
        <v>92290.3323663972</v>
      </c>
      <c r="K33" s="59">
        <f t="shared" si="7"/>
        <v>0.6626862958661937</v>
      </c>
    </row>
    <row r="34" spans="1:11" ht="32.25" customHeight="1">
      <c r="A34" s="54">
        <v>25</v>
      </c>
      <c r="B34" s="55" t="s">
        <v>40</v>
      </c>
      <c r="C34" s="79">
        <v>348765.61</v>
      </c>
      <c r="D34" s="80">
        <v>301294.4275008001</v>
      </c>
      <c r="E34" s="59">
        <f>SUM(D34/C34)</f>
        <v>0.8638880063341111</v>
      </c>
      <c r="F34" s="107">
        <v>169238.25040560012</v>
      </c>
      <c r="G34" s="59">
        <f t="shared" si="5"/>
        <v>0.4852492492181214</v>
      </c>
      <c r="H34" s="108">
        <v>0</v>
      </c>
      <c r="I34" s="59">
        <f>SUM(H34/C34)</f>
        <v>0</v>
      </c>
      <c r="J34" s="106">
        <v>61874.85067189998</v>
      </c>
      <c r="K34" s="59">
        <f t="shared" si="7"/>
        <v>0.17741098576749004</v>
      </c>
    </row>
    <row r="35" spans="1:11" ht="32.25" customHeight="1" thickBot="1">
      <c r="A35" s="54">
        <v>26</v>
      </c>
      <c r="B35" s="55" t="s">
        <v>43</v>
      </c>
      <c r="C35" s="79">
        <v>37128.5057258</v>
      </c>
      <c r="D35" s="80">
        <v>38423.5610949</v>
      </c>
      <c r="E35" s="59">
        <f>SUM(D35/C35)</f>
        <v>1.0348803525427117</v>
      </c>
      <c r="F35" s="107">
        <v>17353.2051798</v>
      </c>
      <c r="G35" s="59">
        <f t="shared" si="5"/>
        <v>0.46738226709031105</v>
      </c>
      <c r="H35" s="108">
        <v>0</v>
      </c>
      <c r="I35" s="59">
        <v>0</v>
      </c>
      <c r="J35" s="106">
        <v>1370.7342961999998</v>
      </c>
      <c r="K35" s="59">
        <f t="shared" si="7"/>
        <v>0.03691864968450639</v>
      </c>
    </row>
    <row r="36" spans="1:11" ht="32.25" customHeight="1" thickBot="1">
      <c r="A36" s="72">
        <v>27</v>
      </c>
      <c r="B36" s="33" t="s">
        <v>42</v>
      </c>
      <c r="C36" s="84">
        <v>26860</v>
      </c>
      <c r="D36" s="81">
        <v>28416.199698399992</v>
      </c>
      <c r="E36" s="59">
        <f>SUM(D36/C36)</f>
        <v>1.0579374422338046</v>
      </c>
      <c r="F36" s="107">
        <v>3309.0967532999994</v>
      </c>
      <c r="G36" s="17">
        <f t="shared" si="5"/>
        <v>0.12319794316083393</v>
      </c>
      <c r="H36" s="109">
        <v>0</v>
      </c>
      <c r="I36" s="60">
        <v>0</v>
      </c>
      <c r="J36" s="113">
        <v>7171.222703700003</v>
      </c>
      <c r="K36" s="60">
        <f t="shared" si="7"/>
        <v>0.2669852086262101</v>
      </c>
    </row>
    <row r="37" spans="1:11" ht="32.25" customHeight="1" thickBot="1">
      <c r="A37" s="19"/>
      <c r="B37" s="20" t="s">
        <v>1</v>
      </c>
      <c r="C37" s="82">
        <v>9468245.785871917</v>
      </c>
      <c r="D37" s="83">
        <v>6762117.878839368</v>
      </c>
      <c r="E37" s="17">
        <f t="shared" si="4"/>
        <v>0.7141890939216524</v>
      </c>
      <c r="F37" s="82">
        <v>2806126.71977611</v>
      </c>
      <c r="G37" s="17">
        <f t="shared" si="5"/>
        <v>0.296372399200207</v>
      </c>
      <c r="H37" s="110">
        <v>273.9583765</v>
      </c>
      <c r="I37" s="17">
        <f t="shared" si="2"/>
        <v>2.8934438616790885E-05</v>
      </c>
      <c r="J37" s="82">
        <v>1401674.2161609575</v>
      </c>
      <c r="K37" s="17">
        <f t="shared" si="3"/>
        <v>0.1480394835390175</v>
      </c>
    </row>
    <row r="38" spans="1:11" ht="32.25" customHeight="1">
      <c r="A38" s="21"/>
      <c r="B38" s="150" t="s">
        <v>2</v>
      </c>
      <c r="C38" s="151"/>
      <c r="D38" s="151"/>
      <c r="E38" s="151"/>
      <c r="F38" s="151"/>
      <c r="G38" s="151"/>
      <c r="H38" s="151"/>
      <c r="I38" s="151"/>
      <c r="J38" s="151"/>
      <c r="K38" s="152"/>
    </row>
    <row r="39" spans="1:11" ht="32.25" customHeight="1" thickBot="1">
      <c r="A39" s="14">
        <v>28</v>
      </c>
      <c r="B39" s="22" t="s">
        <v>38</v>
      </c>
      <c r="C39" s="85">
        <v>762590</v>
      </c>
      <c r="D39" s="80">
        <v>816895.3800000001</v>
      </c>
      <c r="E39" s="59">
        <f>SUM(D39/C39)</f>
        <v>1.0712117651687016</v>
      </c>
      <c r="F39" s="107">
        <v>714024.6300000001</v>
      </c>
      <c r="G39" s="59">
        <f>SUM(F39/C39)</f>
        <v>0.9363152283664881</v>
      </c>
      <c r="H39" s="114">
        <v>0</v>
      </c>
      <c r="I39" s="59">
        <f>SUM(H39/C39)</f>
        <v>0</v>
      </c>
      <c r="J39" s="107">
        <v>69464.18000000002</v>
      </c>
      <c r="K39" s="59">
        <f>SUM(J39/C39)</f>
        <v>0.09108981235001773</v>
      </c>
    </row>
    <row r="40" spans="1:11" s="5" customFormat="1" ht="32.25" customHeight="1" thickBot="1">
      <c r="A40" s="19"/>
      <c r="B40" s="20" t="s">
        <v>1</v>
      </c>
      <c r="C40" s="86">
        <v>762590</v>
      </c>
      <c r="D40" s="80">
        <f>D39</f>
        <v>816895.3800000001</v>
      </c>
      <c r="E40" s="17">
        <f>SUM(D40/C40)</f>
        <v>1.0712117651687016</v>
      </c>
      <c r="F40" s="110">
        <f>F39</f>
        <v>714024.6300000001</v>
      </c>
      <c r="G40" s="17">
        <f>SUM(F40/C40)</f>
        <v>0.9363152283664881</v>
      </c>
      <c r="H40" s="115">
        <v>0</v>
      </c>
      <c r="I40" s="17">
        <f t="shared" si="2"/>
        <v>0</v>
      </c>
      <c r="J40" s="110">
        <f>J39</f>
        <v>69464.18000000002</v>
      </c>
      <c r="K40" s="17">
        <f t="shared" si="3"/>
        <v>0.09108981235001773</v>
      </c>
    </row>
    <row r="41" spans="1:11" ht="32.25" customHeight="1" thickBot="1">
      <c r="A41" s="23"/>
      <c r="B41" s="143" t="s">
        <v>3</v>
      </c>
      <c r="C41" s="144"/>
      <c r="D41" s="144"/>
      <c r="E41" s="144"/>
      <c r="F41" s="144"/>
      <c r="G41" s="144"/>
      <c r="H41" s="144"/>
      <c r="I41" s="144"/>
      <c r="J41" s="144"/>
      <c r="K41" s="145"/>
    </row>
    <row r="42" spans="1:11" s="5" customFormat="1" ht="32.25" customHeight="1" thickBot="1">
      <c r="A42" s="24"/>
      <c r="B42" s="20" t="s">
        <v>4</v>
      </c>
      <c r="C42" s="86">
        <f>SUM(C20+C37)</f>
        <v>26652590.319512747</v>
      </c>
      <c r="D42" s="86">
        <f>SUM(D20+D37)</f>
        <v>15878390.878839368</v>
      </c>
      <c r="E42" s="17">
        <f aca="true" t="shared" si="8" ref="E42:E47">SUM(D42/C42)</f>
        <v>0.5957541345320784</v>
      </c>
      <c r="F42" s="110">
        <f>F37+F20</f>
        <v>7152436.0320723355</v>
      </c>
      <c r="G42" s="17">
        <f aca="true" t="shared" si="9" ref="G42:G47">SUM(F42/C42)</f>
        <v>0.2683580074705134</v>
      </c>
      <c r="H42" s="110">
        <f>SUM(H20+H37)</f>
        <v>72751.31345013053</v>
      </c>
      <c r="I42" s="17">
        <f t="shared" si="2"/>
        <v>0.0027296151172544096</v>
      </c>
      <c r="J42" s="110">
        <f>SUM(J20+J37)</f>
        <v>3174227.081909864</v>
      </c>
      <c r="K42" s="17">
        <f t="shared" si="3"/>
        <v>0.1190963821473655</v>
      </c>
    </row>
    <row r="43" spans="1:11" s="5" customFormat="1" ht="32.25" customHeight="1" thickBot="1">
      <c r="A43" s="25"/>
      <c r="B43" s="20" t="s">
        <v>2</v>
      </c>
      <c r="C43" s="86">
        <f>SUM(C40)</f>
        <v>762590</v>
      </c>
      <c r="D43" s="83">
        <f>D40</f>
        <v>816895.3800000001</v>
      </c>
      <c r="E43" s="17">
        <f t="shared" si="8"/>
        <v>1.0712117651687016</v>
      </c>
      <c r="F43" s="115">
        <f>SUM(F40)</f>
        <v>714024.6300000001</v>
      </c>
      <c r="G43" s="17">
        <f t="shared" si="9"/>
        <v>0.9363152283664881</v>
      </c>
      <c r="H43" s="115">
        <f>SUM(H40)</f>
        <v>0</v>
      </c>
      <c r="I43" s="17">
        <f t="shared" si="2"/>
        <v>0</v>
      </c>
      <c r="J43" s="115">
        <f>SUM(J40)</f>
        <v>69464.18000000002</v>
      </c>
      <c r="K43" s="17">
        <f t="shared" si="3"/>
        <v>0.09108981235001773</v>
      </c>
    </row>
    <row r="44" spans="1:11" s="5" customFormat="1" ht="32.25" customHeight="1" thickBot="1">
      <c r="A44" s="26"/>
      <c r="B44" s="20" t="s">
        <v>1</v>
      </c>
      <c r="C44" s="86">
        <f>SUM(C42:C43)</f>
        <v>27415180.319512747</v>
      </c>
      <c r="D44" s="86">
        <f>SUM(D42:D43)</f>
        <v>16695286.258839369</v>
      </c>
      <c r="E44" s="17">
        <f t="shared" si="8"/>
        <v>0.6089796260415804</v>
      </c>
      <c r="F44" s="110">
        <f>SUM(F42:F43)</f>
        <v>7866460.662072335</v>
      </c>
      <c r="G44" s="17">
        <f t="shared" si="9"/>
        <v>0.28693813319452743</v>
      </c>
      <c r="H44" s="110">
        <f>SUM(H42:H43)</f>
        <v>72751.31345013053</v>
      </c>
      <c r="I44" s="17">
        <v>0.0026</v>
      </c>
      <c r="J44" s="115">
        <f>SUM(J42:J43)</f>
        <v>3243691.2619098644</v>
      </c>
      <c r="K44" s="17">
        <f t="shared" si="3"/>
        <v>0.11831734185607994</v>
      </c>
    </row>
    <row r="45" spans="1:11" ht="32.25" customHeight="1" thickBot="1">
      <c r="A45" s="18">
        <v>29</v>
      </c>
      <c r="B45" s="9" t="s">
        <v>49</v>
      </c>
      <c r="C45" s="87">
        <v>1186710</v>
      </c>
      <c r="D45" s="116">
        <v>1053476.3789103997</v>
      </c>
      <c r="E45" s="60">
        <f t="shared" si="8"/>
        <v>0.8877285764090634</v>
      </c>
      <c r="F45" s="107">
        <v>909671.9180851998</v>
      </c>
      <c r="G45" s="60">
        <f t="shared" si="9"/>
        <v>0.76654946708564</v>
      </c>
      <c r="H45" s="117">
        <v>0</v>
      </c>
      <c r="I45" s="60">
        <f t="shared" si="2"/>
        <v>0</v>
      </c>
      <c r="J45" s="109">
        <v>13760.83</v>
      </c>
      <c r="K45" s="60">
        <f t="shared" si="3"/>
        <v>0.011595781614716317</v>
      </c>
    </row>
    <row r="46" spans="1:11" ht="32.25" customHeight="1" thickBot="1">
      <c r="A46" s="11"/>
      <c r="B46" s="20" t="s">
        <v>15</v>
      </c>
      <c r="C46" s="82">
        <v>1186710</v>
      </c>
      <c r="D46" s="83">
        <f>D45</f>
        <v>1053476.3789103997</v>
      </c>
      <c r="E46" s="17">
        <f t="shared" si="8"/>
        <v>0.8877285764090634</v>
      </c>
      <c r="F46" s="110">
        <f>F45</f>
        <v>909671.9180851998</v>
      </c>
      <c r="G46" s="17">
        <f t="shared" si="9"/>
        <v>0.76654946708564</v>
      </c>
      <c r="H46" s="110">
        <f>SUM(H45:H45)</f>
        <v>0</v>
      </c>
      <c r="I46" s="17">
        <f t="shared" si="2"/>
        <v>0</v>
      </c>
      <c r="J46" s="110">
        <f>J45</f>
        <v>13760.83</v>
      </c>
      <c r="K46" s="17">
        <f t="shared" si="3"/>
        <v>0.011595781614716317</v>
      </c>
    </row>
    <row r="47" spans="1:11" ht="32.25" customHeight="1" thickBot="1">
      <c r="A47" s="11"/>
      <c r="B47" s="20" t="s">
        <v>16</v>
      </c>
      <c r="C47" s="82">
        <f>C46+C44</f>
        <v>28601890.319512747</v>
      </c>
      <c r="D47" s="83">
        <f>D46+D44</f>
        <v>17748762.63774977</v>
      </c>
      <c r="E47" s="17">
        <f t="shared" si="8"/>
        <v>0.6205450912327019</v>
      </c>
      <c r="F47" s="110">
        <f>F46+F44</f>
        <v>8776132.580157535</v>
      </c>
      <c r="G47" s="17">
        <f t="shared" si="9"/>
        <v>0.3068375020713331</v>
      </c>
      <c r="H47" s="110">
        <f>H44</f>
        <v>72751.31345013053</v>
      </c>
      <c r="I47" s="17">
        <f t="shared" si="2"/>
        <v>0.00254358410012146</v>
      </c>
      <c r="J47" s="110">
        <f>J46+J44</f>
        <v>3257452.0919098645</v>
      </c>
      <c r="K47" s="17">
        <f t="shared" si="3"/>
        <v>0.11388939876073748</v>
      </c>
    </row>
    <row r="48" spans="1:11" ht="14.25" customHeight="1">
      <c r="A48" s="47"/>
      <c r="B48" s="48"/>
      <c r="C48" s="88"/>
      <c r="D48" s="88"/>
      <c r="E48" s="49"/>
      <c r="F48" s="88"/>
      <c r="G48" s="49"/>
      <c r="H48" s="88"/>
      <c r="I48" s="49"/>
      <c r="J48" s="88"/>
      <c r="K48" s="49"/>
    </row>
    <row r="49" spans="1:11" ht="18.75" customHeight="1">
      <c r="A49" s="27"/>
      <c r="B49" s="28"/>
      <c r="C49" s="89"/>
      <c r="D49" s="89"/>
      <c r="E49" s="46"/>
      <c r="F49" s="46"/>
      <c r="G49" s="46"/>
      <c r="H49" s="46"/>
      <c r="I49" s="46"/>
      <c r="J49" s="118" t="s">
        <v>39</v>
      </c>
      <c r="K49" s="46"/>
    </row>
    <row r="54" ht="12.75">
      <c r="F54" s="75">
        <v>8090271</v>
      </c>
    </row>
  </sheetData>
  <sheetProtection/>
  <mergeCells count="19">
    <mergeCell ref="B41:K41"/>
    <mergeCell ref="E5:E6"/>
    <mergeCell ref="G5:G6"/>
    <mergeCell ref="I5:I6"/>
    <mergeCell ref="A4:K4"/>
    <mergeCell ref="D5:D6"/>
    <mergeCell ref="B38:K38"/>
    <mergeCell ref="B21:K21"/>
    <mergeCell ref="B7:K7"/>
    <mergeCell ref="F5:F6"/>
    <mergeCell ref="H5:H6"/>
    <mergeCell ref="J5:J6"/>
    <mergeCell ref="A5:A6"/>
    <mergeCell ref="B5:B6"/>
    <mergeCell ref="D1:G1"/>
    <mergeCell ref="C5:C6"/>
    <mergeCell ref="I2:K2"/>
    <mergeCell ref="K5:K6"/>
    <mergeCell ref="A3:K3"/>
  </mergeCells>
  <printOptions/>
  <pageMargins left="1.1" right="0.24" top="0.94" bottom="0.18" header="0.17" footer="0.1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2" sqref="H12"/>
    </sheetView>
  </sheetViews>
  <sheetFormatPr defaultColWidth="9.140625" defaultRowHeight="12.75"/>
  <cols>
    <col min="1" max="1" width="8.8515625" style="57" customWidth="1"/>
    <col min="2" max="2" width="7.8515625" style="57" customWidth="1"/>
    <col min="3" max="3" width="36.140625" style="57" customWidth="1"/>
    <col min="4" max="4" width="15.28125" style="75" customWidth="1"/>
    <col min="5" max="5" width="19.8515625" style="75" customWidth="1"/>
    <col min="6" max="6" width="15.421875" style="75" customWidth="1"/>
    <col min="7" max="7" width="14.421875" style="75" bestFit="1" customWidth="1"/>
    <col min="8" max="8" width="15.28125" style="75" customWidth="1"/>
    <col min="9" max="9" width="13.8515625" style="75" customWidth="1"/>
    <col min="10" max="10" width="14.8515625" style="75" customWidth="1"/>
    <col min="11" max="11" width="22.140625" style="0" customWidth="1"/>
    <col min="12" max="12" width="18.421875" style="0" customWidth="1"/>
  </cols>
  <sheetData>
    <row r="1" spans="2:10" ht="21" thickBot="1">
      <c r="B1" s="164" t="s">
        <v>57</v>
      </c>
      <c r="C1" s="164"/>
      <c r="D1" s="164"/>
      <c r="E1" s="164"/>
      <c r="F1" s="164"/>
      <c r="G1" s="164"/>
      <c r="H1" s="164"/>
      <c r="I1" s="164"/>
      <c r="J1" s="164"/>
    </row>
    <row r="2" spans="2:10" ht="18" thickBot="1">
      <c r="B2" s="165" t="s">
        <v>55</v>
      </c>
      <c r="C2" s="166"/>
      <c r="D2" s="166"/>
      <c r="E2" s="166"/>
      <c r="F2" s="166"/>
      <c r="G2" s="166"/>
      <c r="H2" s="166"/>
      <c r="I2" s="167"/>
      <c r="J2" s="168"/>
    </row>
    <row r="3" spans="2:10" ht="18" customHeight="1" thickBot="1">
      <c r="B3" s="175" t="s">
        <v>7</v>
      </c>
      <c r="C3" s="176"/>
      <c r="D3" s="176"/>
      <c r="E3" s="176"/>
      <c r="F3" s="176"/>
      <c r="G3" s="176"/>
      <c r="H3" s="176"/>
      <c r="I3" s="176"/>
      <c r="J3" s="177"/>
    </row>
    <row r="4" spans="2:10" ht="43.5" customHeight="1">
      <c r="B4" s="169" t="s">
        <v>5</v>
      </c>
      <c r="C4" s="171" t="s">
        <v>0</v>
      </c>
      <c r="D4" s="173" t="s">
        <v>52</v>
      </c>
      <c r="E4" s="159" t="s">
        <v>17</v>
      </c>
      <c r="F4" s="161" t="s">
        <v>19</v>
      </c>
      <c r="G4" s="159" t="s">
        <v>18</v>
      </c>
      <c r="H4" s="161" t="s">
        <v>19</v>
      </c>
      <c r="I4" s="161" t="s">
        <v>20</v>
      </c>
      <c r="J4" s="161" t="s">
        <v>19</v>
      </c>
    </row>
    <row r="5" spans="2:10" ht="18" customHeight="1" thickBot="1">
      <c r="B5" s="170"/>
      <c r="C5" s="172"/>
      <c r="D5" s="174"/>
      <c r="E5" s="160"/>
      <c r="F5" s="162"/>
      <c r="G5" s="160"/>
      <c r="H5" s="162"/>
      <c r="I5" s="162"/>
      <c r="J5" s="162"/>
    </row>
    <row r="6" spans="2:10" ht="24" customHeight="1" thickBot="1">
      <c r="B6" s="6"/>
      <c r="C6" s="105" t="s">
        <v>10</v>
      </c>
      <c r="D6" s="91"/>
      <c r="E6" s="62"/>
      <c r="F6" s="62"/>
      <c r="G6" s="91"/>
      <c r="H6" s="62"/>
      <c r="I6" s="62"/>
      <c r="J6" s="67"/>
    </row>
    <row r="7" spans="2:10" ht="24" customHeight="1">
      <c r="B7" s="38">
        <v>1</v>
      </c>
      <c r="C7" s="13" t="s">
        <v>21</v>
      </c>
      <c r="D7" s="77">
        <v>4486201</v>
      </c>
      <c r="E7" s="78">
        <v>1030010.3537602001</v>
      </c>
      <c r="F7" s="63">
        <f aca="true" t="shared" si="0" ref="F7:F19">SUM(E7/D7)</f>
        <v>0.22959523074427562</v>
      </c>
      <c r="G7" s="119">
        <v>471257.88776928803</v>
      </c>
      <c r="H7" s="63">
        <f aca="true" t="shared" si="1" ref="H7:H19">SUM(G7/D7)</f>
        <v>0.1050460930683418</v>
      </c>
      <c r="I7" s="78">
        <v>678393.125465</v>
      </c>
      <c r="J7" s="68">
        <f aca="true" t="shared" si="2" ref="J7:J19">SUM(I7/D7)</f>
        <v>0.15121772864501615</v>
      </c>
    </row>
    <row r="8" spans="2:10" ht="24" customHeight="1">
      <c r="B8" s="39">
        <v>2</v>
      </c>
      <c r="C8" s="15" t="s">
        <v>31</v>
      </c>
      <c r="D8" s="79">
        <v>1234782.5265800003</v>
      </c>
      <c r="E8" s="78">
        <v>540715.24949</v>
      </c>
      <c r="F8" s="64">
        <f t="shared" si="0"/>
        <v>0.43790322413099647</v>
      </c>
      <c r="G8" s="120">
        <v>168559.07901999998</v>
      </c>
      <c r="H8" s="64">
        <f t="shared" si="1"/>
        <v>0.13650912236899004</v>
      </c>
      <c r="I8" s="78">
        <v>457997.1808400001</v>
      </c>
      <c r="J8" s="69">
        <f t="shared" si="2"/>
        <v>0.370913234501725</v>
      </c>
    </row>
    <row r="9" spans="2:10" ht="24" customHeight="1">
      <c r="B9" s="38">
        <v>3</v>
      </c>
      <c r="C9" s="15" t="s">
        <v>8</v>
      </c>
      <c r="D9" s="79">
        <v>481102</v>
      </c>
      <c r="E9" s="80">
        <v>111081</v>
      </c>
      <c r="F9" s="64">
        <f t="shared" si="0"/>
        <v>0.23088866809948827</v>
      </c>
      <c r="G9" s="120">
        <v>42782</v>
      </c>
      <c r="H9" s="64">
        <f t="shared" si="1"/>
        <v>0.08892500966531006</v>
      </c>
      <c r="I9" s="78">
        <v>61466</v>
      </c>
      <c r="J9" s="69">
        <f t="shared" si="2"/>
        <v>0.12776084905072105</v>
      </c>
    </row>
    <row r="10" spans="2:10" s="57" customFormat="1" ht="24" customHeight="1">
      <c r="B10" s="39">
        <v>4</v>
      </c>
      <c r="C10" s="15" t="s">
        <v>22</v>
      </c>
      <c r="D10" s="79">
        <v>540245.3228982355</v>
      </c>
      <c r="E10" s="80">
        <v>65997.88393332195</v>
      </c>
      <c r="F10" s="64">
        <f t="shared" si="0"/>
        <v>0.12216280481479297</v>
      </c>
      <c r="G10" s="120">
        <v>63528.44552561999</v>
      </c>
      <c r="H10" s="64">
        <f t="shared" si="1"/>
        <v>0.1175918473200492</v>
      </c>
      <c r="I10" s="78">
        <v>43995.5996632</v>
      </c>
      <c r="J10" s="69">
        <f t="shared" si="2"/>
        <v>0.08143633604670249</v>
      </c>
    </row>
    <row r="11" spans="2:10" ht="24" customHeight="1">
      <c r="B11" s="38">
        <v>5</v>
      </c>
      <c r="C11" s="15" t="s">
        <v>32</v>
      </c>
      <c r="D11" s="79">
        <v>700433.5004</v>
      </c>
      <c r="E11" s="80">
        <v>161113.60661341102</v>
      </c>
      <c r="F11" s="64">
        <f t="shared" si="0"/>
        <v>0.23001984702531086</v>
      </c>
      <c r="G11" s="120">
        <v>74314.17559269999</v>
      </c>
      <c r="H11" s="64">
        <f t="shared" si="1"/>
        <v>0.10609740332274374</v>
      </c>
      <c r="I11" s="78">
        <v>151290.1830178</v>
      </c>
      <c r="J11" s="69">
        <f t="shared" si="2"/>
        <v>0.2159950700978779</v>
      </c>
    </row>
    <row r="12" spans="2:10" ht="24" customHeight="1">
      <c r="B12" s="39">
        <v>6</v>
      </c>
      <c r="C12" s="15" t="s">
        <v>33</v>
      </c>
      <c r="D12" s="79">
        <v>63593.59</v>
      </c>
      <c r="E12" s="80">
        <v>11819.569519799998</v>
      </c>
      <c r="F12" s="64">
        <f t="shared" si="0"/>
        <v>0.1858610202663507</v>
      </c>
      <c r="G12" s="120">
        <v>7444.233616</v>
      </c>
      <c r="H12" s="64">
        <f t="shared" si="1"/>
        <v>0.11705949634232005</v>
      </c>
      <c r="I12" s="78">
        <v>1995.2360000000003</v>
      </c>
      <c r="J12" s="69">
        <f t="shared" si="2"/>
        <v>0.03137479736558355</v>
      </c>
    </row>
    <row r="13" spans="2:10" ht="24" customHeight="1">
      <c r="B13" s="38">
        <v>7</v>
      </c>
      <c r="C13" s="15" t="s">
        <v>23</v>
      </c>
      <c r="D13" s="79">
        <v>1015335.3800299</v>
      </c>
      <c r="E13" s="80">
        <v>278486.9866212</v>
      </c>
      <c r="F13" s="64">
        <f t="shared" si="0"/>
        <v>0.27428078652494015</v>
      </c>
      <c r="G13" s="120">
        <v>192945.96850000002</v>
      </c>
      <c r="H13" s="64">
        <f t="shared" si="1"/>
        <v>0.1900317592540881</v>
      </c>
      <c r="I13" s="78">
        <v>234355.48934640002</v>
      </c>
      <c r="J13" s="69">
        <f t="shared" si="2"/>
        <v>0.23081584071215822</v>
      </c>
    </row>
    <row r="14" spans="2:10" ht="24" customHeight="1">
      <c r="B14" s="39">
        <v>8</v>
      </c>
      <c r="C14" s="15" t="s">
        <v>24</v>
      </c>
      <c r="D14" s="79">
        <v>412075.1229034</v>
      </c>
      <c r="E14" s="80">
        <v>66943.16356249999</v>
      </c>
      <c r="F14" s="64">
        <f t="shared" si="0"/>
        <v>0.16245378534581673</v>
      </c>
      <c r="G14" s="120">
        <v>47111.66798450001</v>
      </c>
      <c r="H14" s="64">
        <f t="shared" si="1"/>
        <v>0.11432786248429776</v>
      </c>
      <c r="I14" s="78">
        <v>37939.95085759999</v>
      </c>
      <c r="J14" s="69">
        <f t="shared" si="2"/>
        <v>0.09207047149627133</v>
      </c>
    </row>
    <row r="15" spans="2:10" ht="24" customHeight="1">
      <c r="B15" s="38">
        <v>9</v>
      </c>
      <c r="C15" s="15" t="s">
        <v>25</v>
      </c>
      <c r="D15" s="79">
        <v>599670.97</v>
      </c>
      <c r="E15" s="80">
        <v>65744.45527073492</v>
      </c>
      <c r="F15" s="64">
        <f t="shared" si="0"/>
        <v>0.10963421369344413</v>
      </c>
      <c r="G15" s="120">
        <v>21522.84</v>
      </c>
      <c r="H15" s="64">
        <f t="shared" si="1"/>
        <v>0.03589108207122316</v>
      </c>
      <c r="I15" s="78">
        <v>98297.28</v>
      </c>
      <c r="J15" s="69">
        <f t="shared" si="2"/>
        <v>0.16391869027777017</v>
      </c>
    </row>
    <row r="16" spans="2:10" ht="24" customHeight="1">
      <c r="B16" s="39">
        <v>10</v>
      </c>
      <c r="C16" s="15" t="s">
        <v>26</v>
      </c>
      <c r="D16" s="79">
        <v>557676.8700000001</v>
      </c>
      <c r="E16" s="80">
        <v>97047.75100000002</v>
      </c>
      <c r="F16" s="64">
        <f t="shared" si="0"/>
        <v>0.1740214741199505</v>
      </c>
      <c r="G16" s="120">
        <v>46893</v>
      </c>
      <c r="H16" s="64">
        <f t="shared" si="1"/>
        <v>0.0840863276255298</v>
      </c>
      <c r="I16" s="78">
        <v>31441</v>
      </c>
      <c r="J16" s="69">
        <f t="shared" si="2"/>
        <v>0.05637852615260876</v>
      </c>
    </row>
    <row r="17" spans="2:10" ht="24" customHeight="1">
      <c r="B17" s="38">
        <v>11</v>
      </c>
      <c r="C17" s="15" t="s">
        <v>27</v>
      </c>
      <c r="D17" s="79">
        <v>6222010.153816298</v>
      </c>
      <c r="E17" s="80">
        <v>821049.7656129992</v>
      </c>
      <c r="F17" s="64">
        <f t="shared" si="0"/>
        <v>0.13195892409616283</v>
      </c>
      <c r="G17" s="120">
        <v>569386.3026988001</v>
      </c>
      <c r="H17" s="64">
        <f t="shared" si="1"/>
        <v>0.09151163187182594</v>
      </c>
      <c r="I17" s="78">
        <v>48540.03500640005</v>
      </c>
      <c r="J17" s="69">
        <f t="shared" si="2"/>
        <v>0.0078013429432653375</v>
      </c>
    </row>
    <row r="18" spans="2:10" ht="24" customHeight="1" thickBot="1">
      <c r="B18" s="39">
        <v>12</v>
      </c>
      <c r="C18" s="13" t="s">
        <v>28</v>
      </c>
      <c r="D18" s="79">
        <v>871218.097013</v>
      </c>
      <c r="E18" s="80">
        <v>489810.83975040005</v>
      </c>
      <c r="F18" s="64">
        <f t="shared" si="0"/>
        <v>0.5622138032138366</v>
      </c>
      <c r="G18" s="120">
        <v>236685.29928362803</v>
      </c>
      <c r="H18" s="64">
        <f t="shared" si="1"/>
        <v>0.2716716974717483</v>
      </c>
      <c r="I18" s="78">
        <v>64242.8390582</v>
      </c>
      <c r="J18" s="69">
        <f t="shared" si="2"/>
        <v>0.07373910078137574</v>
      </c>
    </row>
    <row r="19" spans="2:10" ht="24" customHeight="1" thickBot="1">
      <c r="B19" s="34"/>
      <c r="C19" s="4" t="s">
        <v>1</v>
      </c>
      <c r="D19" s="82">
        <v>17184344.53364083</v>
      </c>
      <c r="E19" s="83">
        <v>3739821</v>
      </c>
      <c r="F19" s="37">
        <f t="shared" si="0"/>
        <v>0.2176295402294083</v>
      </c>
      <c r="G19" s="82">
        <v>1942430.8999905365</v>
      </c>
      <c r="H19" s="37">
        <f t="shared" si="1"/>
        <v>0.11303491362082202</v>
      </c>
      <c r="I19" s="83">
        <v>1909953.9192546003</v>
      </c>
      <c r="J19" s="70">
        <f t="shared" si="2"/>
        <v>0.11114499686127627</v>
      </c>
    </row>
    <row r="20" spans="2:10" ht="24" customHeight="1" thickBot="1">
      <c r="B20" s="6"/>
      <c r="C20" s="4" t="s">
        <v>30</v>
      </c>
      <c r="D20" s="92"/>
      <c r="E20" s="93"/>
      <c r="F20" s="37"/>
      <c r="G20" s="121"/>
      <c r="H20" s="37"/>
      <c r="I20" s="93"/>
      <c r="J20" s="70"/>
    </row>
    <row r="21" spans="2:10" ht="24" customHeight="1">
      <c r="B21" s="40">
        <v>13</v>
      </c>
      <c r="C21" s="33" t="s">
        <v>45</v>
      </c>
      <c r="D21" s="84">
        <v>206552.693295417</v>
      </c>
      <c r="E21" s="81">
        <v>37596.506823200005</v>
      </c>
      <c r="F21" s="65">
        <f>SUM(E21/D21)</f>
        <v>0.18201896195770495</v>
      </c>
      <c r="G21" s="122">
        <v>29667.923844700003</v>
      </c>
      <c r="H21" s="65">
        <f>SUM(G21/D21)</f>
        <v>0.14363368190153866</v>
      </c>
      <c r="I21" s="123">
        <v>35820.88029480001</v>
      </c>
      <c r="J21" s="71">
        <f>SUM(I21/D21)</f>
        <v>0.1734224798684569</v>
      </c>
    </row>
    <row r="22" spans="2:10" ht="24" customHeight="1">
      <c r="B22" s="56">
        <v>14</v>
      </c>
      <c r="C22" s="3" t="s">
        <v>46</v>
      </c>
      <c r="D22" s="79">
        <v>68572</v>
      </c>
      <c r="E22" s="80">
        <v>3984.0919984</v>
      </c>
      <c r="F22" s="64">
        <f aca="true" t="shared" si="3" ref="F22:F30">SUM(E22/D22)</f>
        <v>0.05810085746952109</v>
      </c>
      <c r="G22" s="120">
        <v>10063.601131899999</v>
      </c>
      <c r="H22" s="64">
        <f aca="true" t="shared" si="4" ref="H22:H30">SUM(G22/D22)</f>
        <v>0.14675962684331795</v>
      </c>
      <c r="I22" s="80">
        <v>236</v>
      </c>
      <c r="J22" s="69">
        <f aca="true" t="shared" si="5" ref="J22:J30">SUM(I22/D22)</f>
        <v>0.0034416379863501136</v>
      </c>
    </row>
    <row r="23" spans="2:10" ht="24" customHeight="1">
      <c r="B23" s="56">
        <v>15</v>
      </c>
      <c r="C23" s="3" t="s">
        <v>47</v>
      </c>
      <c r="D23" s="79">
        <v>4474583.374821414</v>
      </c>
      <c r="E23" s="80">
        <v>148111.4372232</v>
      </c>
      <c r="F23" s="64">
        <f t="shared" si="3"/>
        <v>0.03310060955766888</v>
      </c>
      <c r="G23" s="120">
        <v>167961.51054489997</v>
      </c>
      <c r="H23" s="64">
        <f t="shared" si="4"/>
        <v>0.03753679314369765</v>
      </c>
      <c r="I23" s="80">
        <v>100485.86498619997</v>
      </c>
      <c r="J23" s="69">
        <f t="shared" si="5"/>
        <v>0.02245703265954017</v>
      </c>
    </row>
    <row r="24" spans="2:10" ht="24" customHeight="1">
      <c r="B24" s="56">
        <v>16</v>
      </c>
      <c r="C24" s="3" t="s">
        <v>48</v>
      </c>
      <c r="D24" s="79">
        <v>1658663.5471073003</v>
      </c>
      <c r="E24" s="80">
        <v>648146.3036637668</v>
      </c>
      <c r="F24" s="64">
        <f t="shared" si="3"/>
        <v>0.3907641816775501</v>
      </c>
      <c r="G24" s="120">
        <v>611450.0522567668</v>
      </c>
      <c r="H24" s="64">
        <f t="shared" si="4"/>
        <v>0.36864019428360395</v>
      </c>
      <c r="I24" s="80">
        <v>22078.1151729</v>
      </c>
      <c r="J24" s="69">
        <f t="shared" si="5"/>
        <v>0.013310785789802946</v>
      </c>
    </row>
    <row r="25" spans="2:10" ht="24" customHeight="1">
      <c r="B25" s="56">
        <v>17</v>
      </c>
      <c r="C25" s="3" t="s">
        <v>34</v>
      </c>
      <c r="D25" s="79">
        <v>469827.303811811</v>
      </c>
      <c r="E25" s="80">
        <v>46713.4329074</v>
      </c>
      <c r="F25" s="64">
        <f t="shared" si="3"/>
        <v>0.099426816041562</v>
      </c>
      <c r="G25" s="120">
        <v>0</v>
      </c>
      <c r="H25" s="64">
        <f t="shared" si="4"/>
        <v>0</v>
      </c>
      <c r="I25" s="80">
        <v>42116.190628099015</v>
      </c>
      <c r="J25" s="69">
        <f t="shared" si="5"/>
        <v>0.08964185411618526</v>
      </c>
    </row>
    <row r="26" spans="2:10" ht="24" customHeight="1">
      <c r="B26" s="56">
        <v>18</v>
      </c>
      <c r="C26" s="3" t="s">
        <v>35</v>
      </c>
      <c r="D26" s="79">
        <v>261950.8365705</v>
      </c>
      <c r="E26" s="80">
        <v>18533.5696</v>
      </c>
      <c r="F26" s="64">
        <f t="shared" si="3"/>
        <v>0.0707520916621008</v>
      </c>
      <c r="G26" s="120">
        <v>2431.68599</v>
      </c>
      <c r="H26" s="64">
        <f t="shared" si="4"/>
        <v>0.0092829861581509</v>
      </c>
      <c r="I26" s="80">
        <v>14382.964049999995</v>
      </c>
      <c r="J26" s="69">
        <f t="shared" si="5"/>
        <v>0.05490711248837354</v>
      </c>
    </row>
    <row r="27" spans="2:10" ht="24" customHeight="1">
      <c r="B27" s="56">
        <v>19</v>
      </c>
      <c r="C27" s="3" t="s">
        <v>36</v>
      </c>
      <c r="D27" s="79">
        <v>103749</v>
      </c>
      <c r="E27" s="80">
        <v>26373.960484000003</v>
      </c>
      <c r="F27" s="64">
        <f t="shared" si="3"/>
        <v>0.25420929824865784</v>
      </c>
      <c r="G27" s="120">
        <v>22605.427649999998</v>
      </c>
      <c r="H27" s="64">
        <f t="shared" si="4"/>
        <v>0.21788574010351905</v>
      </c>
      <c r="I27" s="80">
        <v>32489.205</v>
      </c>
      <c r="J27" s="69">
        <f t="shared" si="5"/>
        <v>0.3131519821877801</v>
      </c>
    </row>
    <row r="28" spans="2:10" ht="24" customHeight="1">
      <c r="B28" s="56">
        <v>20</v>
      </c>
      <c r="C28" s="3" t="s">
        <v>37</v>
      </c>
      <c r="D28" s="79">
        <v>334255.48795737466</v>
      </c>
      <c r="E28" s="80">
        <v>174194.84779245636</v>
      </c>
      <c r="F28" s="64">
        <f t="shared" si="3"/>
        <v>0.5211428205919846</v>
      </c>
      <c r="G28" s="120">
        <v>102436.80549852137</v>
      </c>
      <c r="H28" s="64">
        <f t="shared" si="4"/>
        <v>0.30646259878786025</v>
      </c>
      <c r="I28" s="80">
        <v>57840.29582652602</v>
      </c>
      <c r="J28" s="69">
        <f t="shared" si="5"/>
        <v>0.17304217256083465</v>
      </c>
    </row>
    <row r="29" spans="2:10" ht="24" customHeight="1">
      <c r="B29" s="56">
        <v>21</v>
      </c>
      <c r="C29" s="3" t="s">
        <v>44</v>
      </c>
      <c r="D29" s="79">
        <v>1312156.4265823</v>
      </c>
      <c r="E29" s="80">
        <v>153183.08328000005</v>
      </c>
      <c r="F29" s="64">
        <f t="shared" si="3"/>
        <v>0.11674148003754964</v>
      </c>
      <c r="G29" s="120">
        <v>110665.86857</v>
      </c>
      <c r="H29" s="64">
        <f t="shared" si="4"/>
        <v>0.08433892966423612</v>
      </c>
      <c r="I29" s="80">
        <v>0</v>
      </c>
      <c r="J29" s="69">
        <f t="shared" si="5"/>
        <v>0</v>
      </c>
    </row>
    <row r="30" spans="2:10" ht="24" customHeight="1">
      <c r="B30" s="56">
        <v>22</v>
      </c>
      <c r="C30" s="3" t="s">
        <v>29</v>
      </c>
      <c r="D30" s="79">
        <v>25914</v>
      </c>
      <c r="E30" s="80">
        <v>5792</v>
      </c>
      <c r="F30" s="64">
        <f t="shared" si="3"/>
        <v>0.22350852820869027</v>
      </c>
      <c r="G30" s="120">
        <v>4149</v>
      </c>
      <c r="H30" s="64">
        <f t="shared" si="4"/>
        <v>0.16010650613567956</v>
      </c>
      <c r="I30" s="80">
        <v>1068</v>
      </c>
      <c r="J30" s="69">
        <f t="shared" si="5"/>
        <v>0.04121324380643668</v>
      </c>
    </row>
    <row r="31" spans="2:10" ht="24" customHeight="1">
      <c r="B31" s="56">
        <v>23</v>
      </c>
      <c r="C31" s="3" t="s">
        <v>50</v>
      </c>
      <c r="E31" s="80">
        <v>50480.01737019999</v>
      </c>
      <c r="F31" s="64">
        <f>SUM(E31/D32)</f>
        <v>0.3624693385382035</v>
      </c>
      <c r="G31" s="120">
        <v>39473.266384500006</v>
      </c>
      <c r="H31" s="64">
        <f>SUM(G31/D32)</f>
        <v>0.28343589209575853</v>
      </c>
      <c r="I31" s="80">
        <v>0</v>
      </c>
      <c r="J31" s="69">
        <f>SUM(I31/D32)</f>
        <v>0</v>
      </c>
    </row>
    <row r="32" spans="2:10" ht="24" customHeight="1">
      <c r="B32" s="56">
        <v>24</v>
      </c>
      <c r="C32" s="3" t="s">
        <v>41</v>
      </c>
      <c r="D32" s="79">
        <v>139267</v>
      </c>
      <c r="E32" s="80">
        <v>20965.96068280174</v>
      </c>
      <c r="F32" s="64">
        <f>SUM(E32/D33)</f>
        <v>0.06011475925852248</v>
      </c>
      <c r="G32" s="120">
        <v>19343.259934835158</v>
      </c>
      <c r="H32" s="64">
        <f>SUM(G32/D33)</f>
        <v>0.05546206214206486</v>
      </c>
      <c r="I32" s="80">
        <v>20962.550012801737</v>
      </c>
      <c r="J32" s="69">
        <f>SUM(I32/D33)</f>
        <v>0.06010497999731607</v>
      </c>
    </row>
    <row r="33" spans="2:10" ht="24" customHeight="1">
      <c r="B33" s="56">
        <v>25</v>
      </c>
      <c r="C33" s="3" t="s">
        <v>40</v>
      </c>
      <c r="D33" s="79">
        <v>348765.61</v>
      </c>
      <c r="E33" s="80">
        <v>3189.8926737</v>
      </c>
      <c r="F33" s="64">
        <f>SUM(E33/D34)</f>
        <v>0.0859149220078468</v>
      </c>
      <c r="G33" s="120">
        <v>48061.21720829999</v>
      </c>
      <c r="H33" s="64">
        <f>SUM(G33/D34)</f>
        <v>1.2944560054002665</v>
      </c>
      <c r="I33" s="80">
        <v>2470.5105997</v>
      </c>
      <c r="J33" s="69">
        <f>SUM(I33/D34)</f>
        <v>0.06653945671676417</v>
      </c>
    </row>
    <row r="34" spans="2:10" ht="24" customHeight="1">
      <c r="B34" s="56">
        <v>26</v>
      </c>
      <c r="C34" s="3" t="s">
        <v>43</v>
      </c>
      <c r="D34" s="79">
        <v>37128.5057258</v>
      </c>
      <c r="E34" s="80">
        <v>60495.5338558</v>
      </c>
      <c r="F34" s="64">
        <f>SUM(E34/D35)</f>
        <v>2.252253680409531</v>
      </c>
      <c r="G34" s="120">
        <v>39279.283492999995</v>
      </c>
      <c r="H34" s="64">
        <f>SUM(G34/D35)</f>
        <v>1.4623709416604616</v>
      </c>
      <c r="I34" s="80">
        <v>17240.8271175</v>
      </c>
      <c r="J34" s="69">
        <f>SUM(I34/D35)</f>
        <v>0.6418774057148176</v>
      </c>
    </row>
    <row r="35" spans="2:10" ht="24" customHeight="1" thickBot="1">
      <c r="B35" s="56">
        <v>27</v>
      </c>
      <c r="C35" s="3" t="s">
        <v>42</v>
      </c>
      <c r="D35" s="79">
        <v>26860</v>
      </c>
      <c r="E35" s="80">
        <v>10349.197125199995</v>
      </c>
      <c r="F35" s="64">
        <f>SUM(E35/D36)</f>
        <v>0.001093042719765745</v>
      </c>
      <c r="G35" s="120">
        <v>14026.908674300008</v>
      </c>
      <c r="H35" s="64">
        <f>SUM(G35/D36)</f>
        <v>0.0014814685836768537</v>
      </c>
      <c r="I35" s="80">
        <v>978.0890496999999</v>
      </c>
      <c r="J35" s="69">
        <f>SUM(I35/D36)</f>
        <v>0.00010330203416977828</v>
      </c>
    </row>
    <row r="36" spans="1:10" s="35" customFormat="1" ht="24" customHeight="1" thickBot="1">
      <c r="A36" s="124"/>
      <c r="B36" s="34"/>
      <c r="C36" s="4" t="s">
        <v>1</v>
      </c>
      <c r="D36" s="83">
        <v>9468245.785871917</v>
      </c>
      <c r="E36" s="83">
        <v>1408109.835480125</v>
      </c>
      <c r="F36" s="37">
        <f>E36/D36</f>
        <v>0.14871918910060847</v>
      </c>
      <c r="G36" s="82">
        <v>1221615.8111817234</v>
      </c>
      <c r="H36" s="37">
        <f>SUM(G36/D36)</f>
        <v>0.1290224017002772</v>
      </c>
      <c r="I36" s="83">
        <v>348169.4927382267</v>
      </c>
      <c r="J36" s="70">
        <f>SUM(I36/D36)</f>
        <v>0.03677233360985931</v>
      </c>
    </row>
    <row r="37" spans="2:10" ht="24" customHeight="1" thickBot="1">
      <c r="B37" s="6"/>
      <c r="C37" s="7" t="s">
        <v>9</v>
      </c>
      <c r="D37" s="94"/>
      <c r="E37" s="93"/>
      <c r="F37" s="37"/>
      <c r="G37" s="121"/>
      <c r="H37" s="37"/>
      <c r="I37" s="93"/>
      <c r="J37" s="70"/>
    </row>
    <row r="38" spans="2:10" ht="24" customHeight="1" thickBot="1">
      <c r="B38" s="41">
        <v>28</v>
      </c>
      <c r="C38" s="50" t="s">
        <v>38</v>
      </c>
      <c r="D38" s="87">
        <v>762590</v>
      </c>
      <c r="E38" s="81">
        <v>507569.0599999999</v>
      </c>
      <c r="F38" s="65">
        <f>SUM(E38/D38)</f>
        <v>0.6655857800390772</v>
      </c>
      <c r="G38" s="122">
        <v>155443.98</v>
      </c>
      <c r="H38" s="65">
        <f>SUM(G38/D38)</f>
        <v>0.2038368979399153</v>
      </c>
      <c r="I38" s="81">
        <v>472181.0199999999</v>
      </c>
      <c r="J38" s="71">
        <f>SUM(I38/D38)</f>
        <v>0.619180713096159</v>
      </c>
    </row>
    <row r="39" spans="1:13" s="35" customFormat="1" ht="24" customHeight="1" thickBot="1">
      <c r="A39" s="124"/>
      <c r="B39" s="34"/>
      <c r="C39" s="4" t="s">
        <v>1</v>
      </c>
      <c r="D39" s="82">
        <v>762590</v>
      </c>
      <c r="E39" s="95">
        <f>E38</f>
        <v>507569.0599999999</v>
      </c>
      <c r="F39" s="37">
        <f>SUM(E39/D39)</f>
        <v>0.6655857800390772</v>
      </c>
      <c r="G39" s="125">
        <f>G38</f>
        <v>155443.98</v>
      </c>
      <c r="H39" s="37">
        <f>SUM(G39/D39)</f>
        <v>0.2038368979399153</v>
      </c>
      <c r="I39" s="95">
        <f>I38</f>
        <v>472181.0199999999</v>
      </c>
      <c r="J39" s="70">
        <f>SUM(I39/D39)</f>
        <v>0.619180713096159</v>
      </c>
      <c r="M39" s="36"/>
    </row>
    <row r="40" spans="2:13" ht="24" customHeight="1" thickBot="1">
      <c r="B40" s="51"/>
      <c r="C40" s="52" t="s">
        <v>3</v>
      </c>
      <c r="D40" s="96"/>
      <c r="E40" s="97"/>
      <c r="F40" s="66"/>
      <c r="G40" s="126"/>
      <c r="H40" s="66"/>
      <c r="I40" s="97"/>
      <c r="J40" s="70"/>
      <c r="M40" s="30"/>
    </row>
    <row r="41" spans="2:13" ht="24" customHeight="1" thickBot="1">
      <c r="B41" s="38"/>
      <c r="C41" s="8" t="s">
        <v>4</v>
      </c>
      <c r="D41" s="98">
        <f>D36+D19</f>
        <v>26652590.319512747</v>
      </c>
      <c r="E41" s="95">
        <f>E36+E19</f>
        <v>5147930.835480125</v>
      </c>
      <c r="F41" s="37">
        <f aca="true" t="shared" si="6" ref="F41:F46">SUM(E41/D41)</f>
        <v>0.19314936273609587</v>
      </c>
      <c r="G41" s="125">
        <f>SUM(G19+G36)</f>
        <v>3164046.71117226</v>
      </c>
      <c r="H41" s="37">
        <f aca="true" t="shared" si="7" ref="H41:H46">SUM(G41/D41)</f>
        <v>0.11871441661922877</v>
      </c>
      <c r="I41" s="95">
        <f>SUM(I19+I36)</f>
        <v>2258123.411992827</v>
      </c>
      <c r="J41" s="70">
        <f aca="true" t="shared" si="8" ref="J41:J46">SUM(I41/D41)</f>
        <v>0.0847243508012661</v>
      </c>
      <c r="M41" s="29"/>
    </row>
    <row r="42" spans="2:13" ht="24" customHeight="1" thickBot="1">
      <c r="B42" s="41"/>
      <c r="C42" s="8" t="s">
        <v>2</v>
      </c>
      <c r="D42" s="98">
        <f>SUM(D39)</f>
        <v>762590</v>
      </c>
      <c r="E42" s="99">
        <f>SUM(E39)</f>
        <v>507569.0599999999</v>
      </c>
      <c r="F42" s="37">
        <f t="shared" si="6"/>
        <v>0.6655857800390772</v>
      </c>
      <c r="G42" s="122">
        <f>G39</f>
        <v>155443.98</v>
      </c>
      <c r="H42" s="37">
        <f t="shared" si="7"/>
        <v>0.2038368979399153</v>
      </c>
      <c r="I42" s="95">
        <f>I39</f>
        <v>472181.0199999999</v>
      </c>
      <c r="J42" s="70">
        <f t="shared" si="8"/>
        <v>0.619180713096159</v>
      </c>
      <c r="M42" s="29"/>
    </row>
    <row r="43" spans="1:10" s="35" customFormat="1" ht="24" customHeight="1" thickBot="1">
      <c r="A43" s="124"/>
      <c r="B43" s="34"/>
      <c r="C43" s="8" t="s">
        <v>1</v>
      </c>
      <c r="D43" s="100">
        <f>SUM(D41:D42)</f>
        <v>27415180.319512747</v>
      </c>
      <c r="E43" s="95">
        <f>SUM(E41:E42)</f>
        <v>5655499.895480124</v>
      </c>
      <c r="F43" s="37">
        <f t="shared" si="6"/>
        <v>0.20629081514575426</v>
      </c>
      <c r="G43" s="125">
        <f>G41+G42</f>
        <v>3319490.69117226</v>
      </c>
      <c r="H43" s="37">
        <f t="shared" si="7"/>
        <v>0.12108221257292308</v>
      </c>
      <c r="I43" s="95">
        <f>I42+I41</f>
        <v>2730304.431992827</v>
      </c>
      <c r="J43" s="70">
        <f t="shared" si="8"/>
        <v>0.09959097113979344</v>
      </c>
    </row>
    <row r="44" spans="2:10" ht="24" customHeight="1" thickBot="1">
      <c r="B44" s="41">
        <v>29</v>
      </c>
      <c r="C44" s="53" t="s">
        <v>49</v>
      </c>
      <c r="D44" s="87">
        <v>1186710</v>
      </c>
      <c r="E44" s="81">
        <v>489192.9323195001</v>
      </c>
      <c r="F44" s="65">
        <f t="shared" si="6"/>
        <v>0.41222618189743077</v>
      </c>
      <c r="G44" s="125">
        <v>71003.23</v>
      </c>
      <c r="H44" s="65">
        <f t="shared" si="7"/>
        <v>0.059831997707948864</v>
      </c>
      <c r="I44" s="81">
        <v>581458.8371596399</v>
      </c>
      <c r="J44" s="71">
        <f t="shared" si="8"/>
        <v>0.48997550973670057</v>
      </c>
    </row>
    <row r="45" spans="2:10" ht="24" customHeight="1" thickBot="1">
      <c r="B45" s="34"/>
      <c r="C45" s="4" t="s">
        <v>15</v>
      </c>
      <c r="D45" s="100">
        <v>1186710</v>
      </c>
      <c r="E45" s="95">
        <f>E44</f>
        <v>489192.9323195001</v>
      </c>
      <c r="F45" s="37">
        <f t="shared" si="6"/>
        <v>0.41222618189743077</v>
      </c>
      <c r="G45" s="125">
        <f>G44</f>
        <v>71003.23</v>
      </c>
      <c r="H45" s="37">
        <f t="shared" si="7"/>
        <v>0.059831997707948864</v>
      </c>
      <c r="I45" s="95">
        <f>I44</f>
        <v>581458.8371596399</v>
      </c>
      <c r="J45" s="70">
        <f t="shared" si="8"/>
        <v>0.48997550973670057</v>
      </c>
    </row>
    <row r="46" spans="1:10" s="35" customFormat="1" ht="24" customHeight="1" thickBot="1">
      <c r="A46" s="124"/>
      <c r="B46" s="6"/>
      <c r="C46" s="10" t="s">
        <v>16</v>
      </c>
      <c r="D46" s="101">
        <f>SUM(D45+D43)</f>
        <v>28601890.319512747</v>
      </c>
      <c r="E46" s="95">
        <f>E45+E43</f>
        <v>6144692.827799625</v>
      </c>
      <c r="F46" s="37">
        <f t="shared" si="6"/>
        <v>0.21483520002199294</v>
      </c>
      <c r="G46" s="125">
        <f>G45+G43</f>
        <v>3390493.92117226</v>
      </c>
      <c r="H46" s="37">
        <f t="shared" si="7"/>
        <v>0.11854090353109288</v>
      </c>
      <c r="I46" s="95">
        <f>I45+I43</f>
        <v>3311763.269152467</v>
      </c>
      <c r="J46" s="70">
        <f t="shared" si="8"/>
        <v>0.11578826546625556</v>
      </c>
    </row>
    <row r="47" spans="2:10" ht="9.75" customHeight="1">
      <c r="B47" s="42"/>
      <c r="C47" s="43"/>
      <c r="D47" s="102"/>
      <c r="E47" s="102"/>
      <c r="F47" s="163"/>
      <c r="G47" s="163"/>
      <c r="H47" s="163"/>
      <c r="I47" s="163"/>
      <c r="J47" s="163"/>
    </row>
    <row r="48" spans="4:10" s="57" customFormat="1" ht="24" customHeight="1">
      <c r="D48" s="75"/>
      <c r="E48" s="75"/>
      <c r="F48" s="75"/>
      <c r="G48" s="75"/>
      <c r="H48" s="75"/>
      <c r="I48" s="118" t="s">
        <v>39</v>
      </c>
      <c r="J48" s="75"/>
    </row>
    <row r="51" ht="12.75">
      <c r="D51" s="127"/>
    </row>
  </sheetData>
  <sheetProtection/>
  <mergeCells count="13">
    <mergeCell ref="F47:J47"/>
    <mergeCell ref="B1:J1"/>
    <mergeCell ref="B2:J2"/>
    <mergeCell ref="B4:B5"/>
    <mergeCell ref="C4:C5"/>
    <mergeCell ref="D4:D5"/>
    <mergeCell ref="B3:J3"/>
    <mergeCell ref="E4:E5"/>
    <mergeCell ref="F4:F5"/>
    <mergeCell ref="G4:G5"/>
    <mergeCell ref="H4:H5"/>
    <mergeCell ref="J4:J5"/>
    <mergeCell ref="I4:I5"/>
  </mergeCells>
  <printOptions/>
  <pageMargins left="0.75" right="0.99" top="0.89" bottom="0.25" header="0.17" footer="0.3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2022-05-18T14:27:09Z</cp:lastPrinted>
  <dcterms:created xsi:type="dcterms:W3CDTF">2005-03-03T10:01:26Z</dcterms:created>
  <dcterms:modified xsi:type="dcterms:W3CDTF">2022-05-18T14:27:12Z</dcterms:modified>
  <cp:category/>
  <cp:version/>
  <cp:contentType/>
  <cp:contentStatus/>
</cp:coreProperties>
</file>