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162nd SLBC\FINAL AGENDA AND ANNEXURES 162 SLBC MEETING\"/>
    </mc:Choice>
  </mc:AlternateContent>
  <bookViews>
    <workbookView xWindow="0" yWindow="0" windowWidth="23040" windowHeight="9072"/>
  </bookViews>
  <sheets>
    <sheet name="Coll free sme" sheetId="1" r:id="rId1"/>
  </sheets>
  <definedNames>
    <definedName name="\D">#REF!</definedName>
    <definedName name="\I">#REF!</definedName>
    <definedName name="OLE_LINK3" localSheetId="0">'Coll free sme'!$AM$52</definedName>
    <definedName name="_xlnm.Print_Area" localSheetId="0">'Coll free sme'!$A$1:$AT$52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51" i="1" l="1"/>
  <c r="AH51" i="1"/>
  <c r="S49" i="1"/>
  <c r="S51" i="1" s="1"/>
  <c r="AE48" i="1"/>
  <c r="AG48" i="1" s="1"/>
  <c r="AC48" i="1"/>
  <c r="AC49" i="1" s="1"/>
  <c r="AC51" i="1" s="1"/>
  <c r="AB48" i="1"/>
  <c r="Y48" i="1"/>
  <c r="Y49" i="1" s="1"/>
  <c r="Y51" i="1" s="1"/>
  <c r="X48" i="1"/>
  <c r="X49" i="1" s="1"/>
  <c r="X51" i="1" s="1"/>
  <c r="W48" i="1"/>
  <c r="W49" i="1" s="1"/>
  <c r="W51" i="1" s="1"/>
  <c r="V48" i="1"/>
  <c r="S48" i="1"/>
  <c r="Q48" i="1"/>
  <c r="P48" i="1"/>
  <c r="M48" i="1"/>
  <c r="L48" i="1"/>
  <c r="K48" i="1"/>
  <c r="J48" i="1"/>
  <c r="I48" i="1"/>
  <c r="H48" i="1"/>
  <c r="G48" i="1"/>
  <c r="F48" i="1"/>
  <c r="E48" i="1"/>
  <c r="AE47" i="1"/>
  <c r="AG47" i="1" s="1"/>
  <c r="AD47" i="1"/>
  <c r="AC47" i="1"/>
  <c r="Y47" i="1"/>
  <c r="X47" i="1"/>
  <c r="W47" i="1"/>
  <c r="S47" i="1"/>
  <c r="R47" i="1"/>
  <c r="E47" i="1"/>
  <c r="E49" i="1" s="1"/>
  <c r="AF45" i="1"/>
  <c r="AE45" i="1"/>
  <c r="AG45" i="1" s="1"/>
  <c r="AD45" i="1"/>
  <c r="AC45" i="1"/>
  <c r="AB45" i="1"/>
  <c r="Y45" i="1"/>
  <c r="X45" i="1"/>
  <c r="W45" i="1"/>
  <c r="V45" i="1"/>
  <c r="U45" i="1"/>
  <c r="T45" i="1"/>
  <c r="S45" i="1"/>
  <c r="R45" i="1"/>
  <c r="Q45" i="1"/>
  <c r="P45" i="1"/>
  <c r="O45" i="1"/>
  <c r="N45" i="1"/>
  <c r="I45" i="1"/>
  <c r="H45" i="1"/>
  <c r="G45" i="1"/>
  <c r="F45" i="1"/>
  <c r="E45" i="1"/>
  <c r="D45" i="1"/>
  <c r="AK44" i="1"/>
  <c r="AK45" i="1" s="1"/>
  <c r="AJ44" i="1"/>
  <c r="AJ45" i="1" s="1"/>
  <c r="AG44" i="1"/>
  <c r="AF44" i="1"/>
  <c r="AA44" i="1"/>
  <c r="AA45" i="1" s="1"/>
  <c r="Z44" i="1"/>
  <c r="Z45" i="1" s="1"/>
  <c r="AK42" i="1"/>
  <c r="AK48" i="1" s="1"/>
  <c r="AF42" i="1"/>
  <c r="AE42" i="1"/>
  <c r="AD42" i="1"/>
  <c r="AD48" i="1" s="1"/>
  <c r="AC42" i="1"/>
  <c r="AB42" i="1"/>
  <c r="Y42" i="1"/>
  <c r="X42" i="1"/>
  <c r="W42" i="1"/>
  <c r="V42" i="1"/>
  <c r="U42" i="1"/>
  <c r="U48" i="1" s="1"/>
  <c r="T42" i="1"/>
  <c r="T48" i="1" s="1"/>
  <c r="S42" i="1"/>
  <c r="R42" i="1"/>
  <c r="R48" i="1" s="1"/>
  <c r="R49" i="1" s="1"/>
  <c r="R51" i="1" s="1"/>
  <c r="Q42" i="1"/>
  <c r="P42" i="1"/>
  <c r="O42" i="1"/>
  <c r="O48" i="1" s="1"/>
  <c r="O49" i="1" s="1"/>
  <c r="O51" i="1" s="1"/>
  <c r="N42" i="1"/>
  <c r="N48" i="1" s="1"/>
  <c r="M42" i="1"/>
  <c r="I42" i="1"/>
  <c r="H42" i="1"/>
  <c r="G42" i="1"/>
  <c r="F42" i="1"/>
  <c r="E42" i="1"/>
  <c r="D42" i="1"/>
  <c r="D48" i="1" s="1"/>
  <c r="AK41" i="1"/>
  <c r="AJ41" i="1"/>
  <c r="AJ42" i="1" s="1"/>
  <c r="AJ48" i="1" s="1"/>
  <c r="AG41" i="1"/>
  <c r="AG42" i="1" s="1"/>
  <c r="AF41" i="1"/>
  <c r="AA41" i="1"/>
  <c r="AA48" i="1" s="1"/>
  <c r="Z41" i="1"/>
  <c r="AK39" i="1"/>
  <c r="AI39" i="1"/>
  <c r="AH39" i="1"/>
  <c r="AE39" i="1"/>
  <c r="AG39" i="1" s="1"/>
  <c r="AD39" i="1"/>
  <c r="AC39" i="1"/>
  <c r="AB39" i="1"/>
  <c r="AF39" i="1" s="1"/>
  <c r="Y39" i="1"/>
  <c r="X39" i="1"/>
  <c r="W39" i="1"/>
  <c r="V39" i="1"/>
  <c r="V47" i="1" s="1"/>
  <c r="V49" i="1" s="1"/>
  <c r="V51" i="1" s="1"/>
  <c r="S39" i="1"/>
  <c r="R39" i="1"/>
  <c r="O39" i="1"/>
  <c r="O47" i="1" s="1"/>
  <c r="N39" i="1"/>
  <c r="M39" i="1"/>
  <c r="L39" i="1"/>
  <c r="K39" i="1"/>
  <c r="K47" i="1" s="1"/>
  <c r="J39" i="1"/>
  <c r="I39" i="1"/>
  <c r="H39" i="1"/>
  <c r="AN39" i="1" s="1"/>
  <c r="G39" i="1"/>
  <c r="F39" i="1"/>
  <c r="E39" i="1"/>
  <c r="D39" i="1"/>
  <c r="AN38" i="1"/>
  <c r="AL38" i="1"/>
  <c r="AK38" i="1"/>
  <c r="AJ38" i="1"/>
  <c r="AG38" i="1"/>
  <c r="AF38" i="1"/>
  <c r="T38" i="1" s="1"/>
  <c r="AA38" i="1"/>
  <c r="Q38" i="1" s="1"/>
  <c r="Z38" i="1"/>
  <c r="U38" i="1"/>
  <c r="P38" i="1"/>
  <c r="AK37" i="1"/>
  <c r="AJ37" i="1"/>
  <c r="AG37" i="1"/>
  <c r="U37" i="1" s="1"/>
  <c r="AF37" i="1"/>
  <c r="T37" i="1"/>
  <c r="AN36" i="1"/>
  <c r="AL36" i="1"/>
  <c r="AK36" i="1"/>
  <c r="AJ36" i="1"/>
  <c r="AG36" i="1"/>
  <c r="AF36" i="1"/>
  <c r="T36" i="1" s="1"/>
  <c r="AA36" i="1"/>
  <c r="Z36" i="1"/>
  <c r="U36" i="1"/>
  <c r="AN35" i="1"/>
  <c r="AN34" i="1"/>
  <c r="AL34" i="1"/>
  <c r="AK34" i="1"/>
  <c r="AJ34" i="1"/>
  <c r="AG34" i="1"/>
  <c r="AF34" i="1"/>
  <c r="AA34" i="1"/>
  <c r="Z34" i="1"/>
  <c r="P34" i="1" s="1"/>
  <c r="U34" i="1"/>
  <c r="T34" i="1"/>
  <c r="AK33" i="1"/>
  <c r="AJ33" i="1"/>
  <c r="AG33" i="1"/>
  <c r="U33" i="1" s="1"/>
  <c r="AF33" i="1"/>
  <c r="AA33" i="1"/>
  <c r="Z33" i="1"/>
  <c r="T33" i="1"/>
  <c r="Q33" i="1"/>
  <c r="P33" i="1"/>
  <c r="AN32" i="1"/>
  <c r="AL32" i="1"/>
  <c r="AK32" i="1"/>
  <c r="AJ32" i="1"/>
  <c r="AG32" i="1"/>
  <c r="U32" i="1" s="1"/>
  <c r="AF32" i="1"/>
  <c r="AA32" i="1"/>
  <c r="Z32" i="1"/>
  <c r="T32" i="1"/>
  <c r="Q32" i="1"/>
  <c r="P32" i="1"/>
  <c r="AN31" i="1"/>
  <c r="AM31" i="1"/>
  <c r="AL31" i="1"/>
  <c r="AG31" i="1"/>
  <c r="U31" i="1" s="1"/>
  <c r="AF31" i="1"/>
  <c r="T31" i="1" s="1"/>
  <c r="AA31" i="1"/>
  <c r="Q31" i="1" s="1"/>
  <c r="Z31" i="1"/>
  <c r="P31" i="1"/>
  <c r="AN30" i="1"/>
  <c r="AN28" i="1"/>
  <c r="AM28" i="1"/>
  <c r="AL28" i="1"/>
  <c r="AK28" i="1"/>
  <c r="AJ28" i="1"/>
  <c r="AG28" i="1"/>
  <c r="U28" i="1" s="1"/>
  <c r="AF28" i="1"/>
  <c r="T28" i="1" s="1"/>
  <c r="AA28" i="1"/>
  <c r="Z28" i="1"/>
  <c r="Q28" i="1"/>
  <c r="P28" i="1"/>
  <c r="P39" i="1" s="1"/>
  <c r="AN27" i="1"/>
  <c r="AM27" i="1"/>
  <c r="AL27" i="1"/>
  <c r="AK27" i="1"/>
  <c r="AJ27" i="1"/>
  <c r="AG27" i="1"/>
  <c r="U27" i="1" s="1"/>
  <c r="AF27" i="1"/>
  <c r="AA27" i="1"/>
  <c r="Z27" i="1"/>
  <c r="P27" i="1" s="1"/>
  <c r="T27" i="1"/>
  <c r="Q27" i="1"/>
  <c r="AN26" i="1"/>
  <c r="AK26" i="1"/>
  <c r="AJ26" i="1"/>
  <c r="AG26" i="1"/>
  <c r="U26" i="1" s="1"/>
  <c r="AF26" i="1"/>
  <c r="T26" i="1" s="1"/>
  <c r="AA26" i="1"/>
  <c r="Z26" i="1"/>
  <c r="Q26" i="1"/>
  <c r="P26" i="1"/>
  <c r="AO25" i="1"/>
  <c r="AN25" i="1"/>
  <c r="AM25" i="1"/>
  <c r="AL25" i="1"/>
  <c r="AK25" i="1"/>
  <c r="AJ25" i="1"/>
  <c r="AG25" i="1"/>
  <c r="AF25" i="1"/>
  <c r="AA25" i="1"/>
  <c r="Q25" i="1" s="1"/>
  <c r="Z25" i="1"/>
  <c r="P25" i="1" s="1"/>
  <c r="U25" i="1"/>
  <c r="T25" i="1"/>
  <c r="AO24" i="1"/>
  <c r="AN24" i="1"/>
  <c r="AM24" i="1"/>
  <c r="AL24" i="1"/>
  <c r="AK24" i="1"/>
  <c r="AJ24" i="1"/>
  <c r="AJ39" i="1" s="1"/>
  <c r="AG24" i="1"/>
  <c r="U24" i="1" s="1"/>
  <c r="AF24" i="1"/>
  <c r="T24" i="1" s="1"/>
  <c r="AA24" i="1"/>
  <c r="AA39" i="1" s="1"/>
  <c r="Z24" i="1"/>
  <c r="Z39" i="1" s="1"/>
  <c r="Q24" i="1"/>
  <c r="P24" i="1"/>
  <c r="AG22" i="1"/>
  <c r="AF22" i="1"/>
  <c r="AE22" i="1"/>
  <c r="AD22" i="1"/>
  <c r="AC22" i="1"/>
  <c r="AB22" i="1"/>
  <c r="Y22" i="1"/>
  <c r="X22" i="1"/>
  <c r="W22" i="1"/>
  <c r="V22" i="1"/>
  <c r="S22" i="1"/>
  <c r="R22" i="1"/>
  <c r="O22" i="1"/>
  <c r="N22" i="1"/>
  <c r="M22" i="1"/>
  <c r="L22" i="1"/>
  <c r="K22" i="1"/>
  <c r="J22" i="1"/>
  <c r="I22" i="1"/>
  <c r="AO22" i="1" s="1"/>
  <c r="H22" i="1"/>
  <c r="G22" i="1"/>
  <c r="F22" i="1"/>
  <c r="E22" i="1"/>
  <c r="D22" i="1"/>
  <c r="D47" i="1" s="1"/>
  <c r="D49" i="1" s="1"/>
  <c r="AO21" i="1"/>
  <c r="AN21" i="1"/>
  <c r="AM21" i="1"/>
  <c r="AL21" i="1"/>
  <c r="AG21" i="1"/>
  <c r="U21" i="1" s="1"/>
  <c r="AF21" i="1"/>
  <c r="T21" i="1" s="1"/>
  <c r="AA21" i="1"/>
  <c r="Z21" i="1"/>
  <c r="Q21" i="1"/>
  <c r="P21" i="1"/>
  <c r="AO20" i="1"/>
  <c r="AN20" i="1"/>
  <c r="AM20" i="1"/>
  <c r="AL20" i="1"/>
  <c r="AK20" i="1"/>
  <c r="AJ20" i="1"/>
  <c r="AG20" i="1"/>
  <c r="AF20" i="1"/>
  <c r="AA20" i="1"/>
  <c r="Z20" i="1"/>
  <c r="U20" i="1"/>
  <c r="T20" i="1"/>
  <c r="Q20" i="1"/>
  <c r="P20" i="1"/>
  <c r="AO19" i="1"/>
  <c r="AN19" i="1"/>
  <c r="AM19" i="1"/>
  <c r="AL19" i="1"/>
  <c r="AK19" i="1"/>
  <c r="AJ19" i="1"/>
  <c r="AG19" i="1"/>
  <c r="AF19" i="1"/>
  <c r="AA19" i="1"/>
  <c r="Q19" i="1" s="1"/>
  <c r="Z19" i="1"/>
  <c r="P19" i="1" s="1"/>
  <c r="U19" i="1"/>
  <c r="T19" i="1"/>
  <c r="AO18" i="1"/>
  <c r="AN18" i="1"/>
  <c r="AM18" i="1"/>
  <c r="AL18" i="1"/>
  <c r="AK18" i="1"/>
  <c r="AJ18" i="1"/>
  <c r="AG18" i="1"/>
  <c r="U18" i="1" s="1"/>
  <c r="AF18" i="1"/>
  <c r="T18" i="1" s="1"/>
  <c r="AA18" i="1"/>
  <c r="Q18" i="1" s="1"/>
  <c r="Z18" i="1"/>
  <c r="P18" i="1" s="1"/>
  <c r="AO17" i="1"/>
  <c r="AN17" i="1"/>
  <c r="AM17" i="1"/>
  <c r="AL17" i="1"/>
  <c r="AK17" i="1"/>
  <c r="AJ17" i="1"/>
  <c r="AG17" i="1"/>
  <c r="U17" i="1" s="1"/>
  <c r="AF17" i="1"/>
  <c r="T17" i="1" s="1"/>
  <c r="AA17" i="1"/>
  <c r="Z17" i="1"/>
  <c r="Q17" i="1"/>
  <c r="P17" i="1"/>
  <c r="AO16" i="1"/>
  <c r="AN16" i="1"/>
  <c r="AM16" i="1"/>
  <c r="AL16" i="1"/>
  <c r="AK16" i="1"/>
  <c r="AJ16" i="1"/>
  <c r="AG16" i="1"/>
  <c r="AF16" i="1"/>
  <c r="AA16" i="1"/>
  <c r="Q16" i="1" s="1"/>
  <c r="Z16" i="1"/>
  <c r="P16" i="1" s="1"/>
  <c r="U16" i="1"/>
  <c r="T16" i="1"/>
  <c r="AK15" i="1"/>
  <c r="AJ15" i="1"/>
  <c r="AG15" i="1"/>
  <c r="AF15" i="1"/>
  <c r="AA15" i="1"/>
  <c r="Z15" i="1"/>
  <c r="U15" i="1"/>
  <c r="T15" i="1"/>
  <c r="Q15" i="1"/>
  <c r="P15" i="1"/>
  <c r="AO14" i="1"/>
  <c r="AN14" i="1"/>
  <c r="AM14" i="1"/>
  <c r="AL14" i="1"/>
  <c r="AK14" i="1"/>
  <c r="AJ14" i="1"/>
  <c r="AG14" i="1"/>
  <c r="AF14" i="1"/>
  <c r="AA14" i="1"/>
  <c r="Q14" i="1" s="1"/>
  <c r="Z14" i="1"/>
  <c r="P14" i="1" s="1"/>
  <c r="U14" i="1"/>
  <c r="T14" i="1"/>
  <c r="AO13" i="1"/>
  <c r="AN13" i="1"/>
  <c r="AM13" i="1"/>
  <c r="AL13" i="1"/>
  <c r="AK13" i="1"/>
  <c r="AJ13" i="1"/>
  <c r="AG13" i="1"/>
  <c r="U13" i="1" s="1"/>
  <c r="AF13" i="1"/>
  <c r="T13" i="1" s="1"/>
  <c r="AA13" i="1"/>
  <c r="Q13" i="1" s="1"/>
  <c r="Z13" i="1"/>
  <c r="P13" i="1" s="1"/>
  <c r="AO12" i="1"/>
  <c r="AN12" i="1"/>
  <c r="AM12" i="1"/>
  <c r="AL12" i="1"/>
  <c r="AO11" i="1"/>
  <c r="AN11" i="1"/>
  <c r="AM11" i="1"/>
  <c r="AL11" i="1"/>
  <c r="AK11" i="1"/>
  <c r="AJ11" i="1"/>
  <c r="AG11" i="1"/>
  <c r="U11" i="1" s="1"/>
  <c r="AF11" i="1"/>
  <c r="T11" i="1" s="1"/>
  <c r="AA11" i="1"/>
  <c r="AA22" i="1" s="1"/>
  <c r="AA47" i="1" s="1"/>
  <c r="Z11" i="1"/>
  <c r="Z22" i="1" s="1"/>
  <c r="Z47" i="1" s="1"/>
  <c r="Q11" i="1"/>
  <c r="P11" i="1"/>
  <c r="AO10" i="1"/>
  <c r="AN10" i="1"/>
  <c r="AM10" i="1"/>
  <c r="AL10" i="1"/>
  <c r="AK10" i="1"/>
  <c r="AK22" i="1" s="1"/>
  <c r="AK47" i="1" s="1"/>
  <c r="AK49" i="1" s="1"/>
  <c r="AJ10" i="1"/>
  <c r="AJ22" i="1" s="1"/>
  <c r="AJ47" i="1" s="1"/>
  <c r="AJ49" i="1" s="1"/>
  <c r="AG10" i="1"/>
  <c r="AF10" i="1"/>
  <c r="AA10" i="1"/>
  <c r="Z10" i="1"/>
  <c r="U10" i="1"/>
  <c r="T10" i="1"/>
  <c r="Q10" i="1"/>
  <c r="P10" i="1"/>
  <c r="AL48" i="1" l="1"/>
  <c r="L47" i="1"/>
  <c r="H47" i="1"/>
  <c r="H49" i="1" s="1"/>
  <c r="H51" i="1" s="1"/>
  <c r="G47" i="1"/>
  <c r="AM47" i="1" s="1"/>
  <c r="F47" i="1"/>
  <c r="AL39" i="1"/>
  <c r="M47" i="1"/>
  <c r="M49" i="1" s="1"/>
  <c r="K49" i="1"/>
  <c r="K51" i="1" s="1"/>
  <c r="AN22" i="1"/>
  <c r="AM22" i="1"/>
  <c r="AL22" i="1"/>
  <c r="AD49" i="1"/>
  <c r="AF48" i="1"/>
  <c r="Q22" i="1"/>
  <c r="AK51" i="1"/>
  <c r="P47" i="1"/>
  <c r="P49" i="1" s="1"/>
  <c r="P51" i="1" s="1"/>
  <c r="D51" i="1"/>
  <c r="T39" i="1"/>
  <c r="T47" i="1" s="1"/>
  <c r="T49" i="1" s="1"/>
  <c r="T51" i="1" s="1"/>
  <c r="U22" i="1"/>
  <c r="U39" i="1"/>
  <c r="T22" i="1"/>
  <c r="P22" i="1"/>
  <c r="AA49" i="1"/>
  <c r="AA51" i="1" s="1"/>
  <c r="J47" i="1"/>
  <c r="AB47" i="1"/>
  <c r="AB49" i="1" s="1"/>
  <c r="AB51" i="1" s="1"/>
  <c r="N47" i="1"/>
  <c r="N49" i="1" s="1"/>
  <c r="N51" i="1" s="1"/>
  <c r="Z48" i="1"/>
  <c r="Z49" i="1" s="1"/>
  <c r="Z51" i="1" s="1"/>
  <c r="Z42" i="1"/>
  <c r="AJ51" i="1"/>
  <c r="F49" i="1"/>
  <c r="F51" i="1" s="1"/>
  <c r="L49" i="1"/>
  <c r="E51" i="1"/>
  <c r="AE49" i="1"/>
  <c r="I47" i="1"/>
  <c r="I49" i="1" s="1"/>
  <c r="I51" i="1" s="1"/>
  <c r="Q39" i="1"/>
  <c r="AF47" i="1"/>
  <c r="AA42" i="1"/>
  <c r="AN47" i="1" l="1"/>
  <c r="G49" i="1"/>
  <c r="G51" i="1" s="1"/>
  <c r="AM51" i="1" s="1"/>
  <c r="AM49" i="1"/>
  <c r="AD51" i="1"/>
  <c r="AF51" i="1" s="1"/>
  <c r="AF49" i="1"/>
  <c r="AG49" i="1"/>
  <c r="AE51" i="1"/>
  <c r="AG51" i="1" s="1"/>
  <c r="J49" i="1"/>
  <c r="AL47" i="1"/>
  <c r="AO49" i="1"/>
  <c r="M51" i="1"/>
  <c r="AO51" i="1" s="1"/>
  <c r="AO47" i="1"/>
  <c r="Q47" i="1"/>
  <c r="Q49" i="1" s="1"/>
  <c r="Q51" i="1" s="1"/>
  <c r="L51" i="1"/>
  <c r="AN51" i="1" s="1"/>
  <c r="AN49" i="1"/>
  <c r="U47" i="1"/>
  <c r="U49" i="1" s="1"/>
  <c r="U51" i="1" s="1"/>
  <c r="AL49" i="1" l="1"/>
  <c r="J51" i="1"/>
  <c r="AL51" i="1" s="1"/>
</calcChain>
</file>

<file path=xl/sharedStrings.xml><?xml version="1.0" encoding="utf-8"?>
<sst xmlns="http://schemas.openxmlformats.org/spreadsheetml/2006/main" count="108" uniqueCount="68">
  <si>
    <t>BANKWISE POSITION OF NEW COLLATERAL FREE MSE LOANS UPTO RS. 10 LAC SANCTIONED UPTO THE PERIOD ENDED SEPTEMBER 2022 (2022-23)</t>
  </si>
  <si>
    <t>(Amount in lacs)</t>
  </si>
  <si>
    <t>S. No.</t>
  </si>
  <si>
    <t>NAME OF BANKS</t>
  </si>
  <si>
    <t xml:space="preserve">TOTAL NEW MSE LOANS (UPTO 10 LACS) SANCTIONED                                                   OUT OF WHICH COLLATERAL FREE LOANS </t>
  </si>
  <si>
    <t xml:space="preserve"> OUT OF WHICH COLLATRAL FREE MSE SANCTIONED</t>
  </si>
  <si>
    <t>%AGE OF COLLATERAL FREE LOANS SANCTIONED DURING CURRENT QUARTER</t>
  </si>
  <si>
    <t>%AGE OF COLLATERAL FREE LOANS SANCTIONED DURING CURRENT YEAR</t>
  </si>
  <si>
    <t>DURING THE Q.E. June 2020 (01.04.2020 - 30.06.2020</t>
  </si>
  <si>
    <t>DURING THE Q.E.SEPTEMBER 2022 (01.07.2022-30.09.2022)</t>
  </si>
  <si>
    <t>UPTO THE PERIOD ENDED SEPTEMBER 2022</t>
  </si>
  <si>
    <t>DURING THE Q.E.SEP 2022 (01.07.2022-30.09.2022)</t>
  </si>
  <si>
    <t>UPTO THE PERIOD ENDED SEPTEMBER  2022</t>
  </si>
  <si>
    <t>DURING THE Q.E.DEC 2021 (01.10.2021-31.12.2021)</t>
  </si>
  <si>
    <t>UPTO THE PERIOD ENDED DEC 2021</t>
  </si>
  <si>
    <t>DURING THE Q.E.SEP 2021 (01.07.2021-30.09.2021)</t>
  </si>
  <si>
    <t>DURING THE Q.E. June 2021 (01.04.2021-30.06.2021)</t>
  </si>
  <si>
    <t>UPTO THE PERIOD ENDED SEP 2021</t>
  </si>
  <si>
    <t>UPTO THE PERIOD ENDED dec2020</t>
  </si>
  <si>
    <t>UPTO THE PERIOD ENDED DEC. 2020</t>
  </si>
  <si>
    <t>NO.</t>
  </si>
  <si>
    <t>AMT.</t>
  </si>
  <si>
    <t>A.</t>
  </si>
  <si>
    <t>PUBLIC SECTOR BANKS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</si>
  <si>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</si>
  <si>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</si>
  <si>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</si>
  <si>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</si>
  <si>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</si>
  <si>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</si>
  <si>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</si>
  <si>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</si>
  <si>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</si>
  <si>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</si>
  <si>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</si>
  <si>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</si>
  <si>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TOTAL</t>
  </si>
  <si>
    <t>B.</t>
  </si>
  <si>
    <t>PRIVATE SECTOR BANKS &amp; SMALL FINANCE BANKS</t>
  </si>
  <si>
    <t>IDBI BANK</t>
  </si>
  <si>
    <t>J&amp;K BANK</t>
  </si>
  <si>
    <t>CAPITAL SMALL FINANCE BANK</t>
  </si>
  <si>
    <t>HDFC BANK</t>
  </si>
  <si>
    <t>ICICI BANK</t>
  </si>
  <si>
    <t>KOTAK MAHINDRA BANK</t>
  </si>
  <si>
    <t>AXIS BANK</t>
  </si>
  <si>
    <t>YES BANK</t>
  </si>
  <si>
    <t>INDUSIND BANK</t>
  </si>
  <si>
    <t>FEDERAL BANK</t>
  </si>
  <si>
    <t>BANDHAN BANK</t>
  </si>
  <si>
    <t>RBL Bank</t>
  </si>
  <si>
    <t>AU SMALL FINANCE BANK</t>
  </si>
  <si>
    <t>UJJIVAN SMALL FINANCE BANK</t>
  </si>
  <si>
    <t>JANA SMALL FINANCE BANK</t>
  </si>
  <si>
    <t>C.</t>
  </si>
  <si>
    <t>REGIONAL RURAL BANKS</t>
  </si>
  <si>
    <t>PUNJAB GRAMIN BANK</t>
  </si>
  <si>
    <t>D.</t>
  </si>
  <si>
    <t xml:space="preserve">COOPERATIVE BANKS </t>
  </si>
  <si>
    <t>PUNJAB STATE COOPERATIVE BANK</t>
  </si>
  <si>
    <t>SCHEDULED COMMERCIAL BANKS</t>
  </si>
  <si>
    <t>Comm.Bks (A+B)</t>
  </si>
  <si>
    <t>RRBs ( C)</t>
  </si>
  <si>
    <t>TOTAL (A+B+C)</t>
  </si>
  <si>
    <t>System</t>
  </si>
  <si>
    <t>G. TOTAL (A+B+C+D)</t>
  </si>
  <si>
    <t>SLBC PUNJAB</t>
  </si>
  <si>
    <t>Annexure- 20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</si>
</sst>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name val="Tahoma"/>
      <family val="2"/>
    </font>
    <font>
      <b/>
      <sz val="20"/>
      <name val="Arial"/>
      <family val="2"/>
    </font>
    <font>
      <b/>
      <sz val="36"/>
      <name val="Arial"/>
      <family val="2"/>
    </font>
    <font>
      <sz val="28"/>
      <name val="Tahoma"/>
      <family val="2"/>
    </font>
    <font>
      <sz val="24"/>
      <name val="Tahoma"/>
      <family val="2"/>
    </font>
    <font>
      <b/>
      <sz val="24"/>
      <name val="Arial"/>
      <family val="2"/>
    </font>
    <font>
      <b/>
      <sz val="26"/>
      <name val="Arial"/>
      <family val="2"/>
    </font>
    <font>
      <sz val="22"/>
      <name val="Tahoma"/>
      <family val="2"/>
    </font>
    <font>
      <sz val="27"/>
      <name val="Tahoma"/>
      <family val="2"/>
    </font>
    <font>
      <sz val="36"/>
      <name val="Tahoma"/>
      <family val="2"/>
    </font>
    <font>
      <sz val="27"/>
      <color rgb="FFFF0000"/>
      <name val="Tahoma"/>
      <family val="2"/>
    </font>
    <font>
      <b/>
      <sz val="36"/>
      <color theme="1"/>
      <name val="Arial"/>
      <family val="2"/>
    </font>
    <font>
      <sz val="10"/>
      <name val="Tahoma"/>
      <family val="2"/>
    </font>
    <font>
      <sz val="3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24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43">
    <xf numFmtId="0" fontId="0" fillId="0" borderId="0" xfId="0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/>
    <xf numFmtId="1" fontId="3" fillId="0" borderId="0" xfId="1" applyNumberFormat="1" applyFont="1" applyFill="1"/>
    <xf numFmtId="0" fontId="2" fillId="0" borderId="0" xfId="1" applyFont="1"/>
    <xf numFmtId="0" fontId="5" fillId="0" borderId="0" xfId="1" applyFont="1" applyFill="1"/>
    <xf numFmtId="0" fontId="5" fillId="0" borderId="0" xfId="1" applyFont="1"/>
    <xf numFmtId="0" fontId="6" fillId="0" borderId="0" xfId="1" applyFont="1" applyFill="1"/>
    <xf numFmtId="0" fontId="6" fillId="0" borderId="0" xfId="1" applyFont="1"/>
    <xf numFmtId="0" fontId="9" fillId="0" borderId="0" xfId="1" applyFont="1" applyFill="1"/>
    <xf numFmtId="1" fontId="4" fillId="2" borderId="2" xfId="1" applyNumberFormat="1" applyFont="1" applyFill="1" applyBorder="1" applyAlignment="1" applyProtection="1">
      <alignment horizontal="center" vertical="center" wrapText="1"/>
    </xf>
    <xf numFmtId="1" fontId="4" fillId="2" borderId="32" xfId="1" applyNumberFormat="1" applyFont="1" applyFill="1" applyBorder="1" applyAlignment="1" applyProtection="1">
      <alignment horizontal="center" vertical="center" wrapText="1"/>
    </xf>
    <xf numFmtId="1" fontId="4" fillId="2" borderId="3" xfId="1" applyNumberFormat="1" applyFont="1" applyFill="1" applyBorder="1" applyAlignment="1" applyProtection="1">
      <alignment horizontal="center" vertical="center" wrapText="1"/>
    </xf>
    <xf numFmtId="1" fontId="4" fillId="2" borderId="4" xfId="1" applyNumberFormat="1" applyFont="1" applyFill="1" applyBorder="1" applyAlignment="1" applyProtection="1">
      <alignment horizontal="center" vertical="center" wrapText="1"/>
    </xf>
    <xf numFmtId="1" fontId="4" fillId="2" borderId="12" xfId="1" applyNumberFormat="1" applyFont="1" applyFill="1" applyBorder="1" applyAlignment="1" applyProtection="1">
      <alignment horizontal="center" vertical="center" wrapText="1"/>
    </xf>
    <xf numFmtId="1" fontId="4" fillId="2" borderId="8" xfId="1" applyNumberFormat="1" applyFont="1" applyFill="1" applyBorder="1" applyAlignment="1" applyProtection="1">
      <alignment horizontal="center" vertical="center" wrapText="1"/>
    </xf>
    <xf numFmtId="1" fontId="4" fillId="2" borderId="7" xfId="1" applyNumberFormat="1" applyFont="1" applyFill="1" applyBorder="1" applyAlignment="1" applyProtection="1">
      <alignment horizontal="center" vertical="center" wrapText="1"/>
    </xf>
    <xf numFmtId="1" fontId="4" fillId="2" borderId="43" xfId="1" applyNumberFormat="1" applyFont="1" applyFill="1" applyBorder="1" applyAlignment="1" applyProtection="1">
      <alignment horizontal="center" vertical="center" wrapText="1"/>
    </xf>
    <xf numFmtId="0" fontId="9" fillId="0" borderId="0" xfId="1" applyFont="1"/>
    <xf numFmtId="0" fontId="10" fillId="0" borderId="0" xfId="1" applyFont="1" applyFill="1"/>
    <xf numFmtId="0" fontId="4" fillId="2" borderId="13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44" xfId="1" applyFont="1" applyFill="1" applyBorder="1" applyAlignment="1">
      <alignment horizontal="center" vertical="center"/>
    </xf>
    <xf numFmtId="1" fontId="4" fillId="2" borderId="17" xfId="1" applyNumberFormat="1" applyFont="1" applyFill="1" applyBorder="1" applyAlignment="1">
      <alignment horizontal="center" vertical="center"/>
    </xf>
    <xf numFmtId="1" fontId="4" fillId="2" borderId="34" xfId="1" applyNumberFormat="1" applyFont="1" applyFill="1" applyBorder="1" applyAlignment="1">
      <alignment horizontal="center" vertical="center"/>
    </xf>
    <xf numFmtId="1" fontId="4" fillId="2" borderId="18" xfId="1" applyNumberFormat="1" applyFont="1" applyFill="1" applyBorder="1" applyAlignment="1">
      <alignment horizontal="center" vertical="center"/>
    </xf>
    <xf numFmtId="1" fontId="4" fillId="2" borderId="19" xfId="1" applyNumberFormat="1" applyFont="1" applyFill="1" applyBorder="1" applyAlignment="1">
      <alignment horizontal="center" vertical="center"/>
    </xf>
    <xf numFmtId="1" fontId="4" fillId="2" borderId="34" xfId="1" applyNumberFormat="1" applyFont="1" applyFill="1" applyBorder="1" applyAlignment="1" applyProtection="1">
      <alignment horizontal="center" vertical="center" wrapText="1"/>
    </xf>
    <xf numFmtId="1" fontId="4" fillId="2" borderId="44" xfId="1" applyNumberFormat="1" applyFont="1" applyFill="1" applyBorder="1" applyAlignment="1">
      <alignment horizontal="center" vertical="center"/>
    </xf>
    <xf numFmtId="1" fontId="4" fillId="2" borderId="14" xfId="1" applyNumberFormat="1" applyFont="1" applyFill="1" applyBorder="1" applyAlignment="1">
      <alignment horizontal="center" vertical="center"/>
    </xf>
    <xf numFmtId="1" fontId="4" fillId="2" borderId="13" xfId="1" applyNumberFormat="1" applyFont="1" applyFill="1" applyBorder="1" applyAlignment="1">
      <alignment horizontal="center" vertical="center"/>
    </xf>
    <xf numFmtId="1" fontId="4" fillId="2" borderId="31" xfId="1" applyNumberFormat="1" applyFont="1" applyFill="1" applyBorder="1" applyAlignment="1">
      <alignment horizontal="center" vertical="center"/>
    </xf>
    <xf numFmtId="0" fontId="10" fillId="3" borderId="0" xfId="1" applyFont="1" applyFill="1"/>
    <xf numFmtId="0" fontId="4" fillId="2" borderId="5" xfId="1" applyFont="1" applyFill="1" applyBorder="1" applyAlignment="1">
      <alignment horizontal="center" vertical="center"/>
    </xf>
    <xf numFmtId="0" fontId="4" fillId="2" borderId="29" xfId="1" applyFont="1" applyFill="1" applyBorder="1" applyAlignment="1">
      <alignment horizontal="center" vertical="center"/>
    </xf>
    <xf numFmtId="0" fontId="4" fillId="2" borderId="46" xfId="1" applyFont="1" applyFill="1" applyBorder="1" applyAlignment="1">
      <alignment horizontal="center" vertical="center"/>
    </xf>
    <xf numFmtId="1" fontId="4" fillId="2" borderId="29" xfId="1" applyNumberFormat="1" applyFont="1" applyFill="1" applyBorder="1" applyAlignment="1">
      <alignment horizontal="center" vertical="center"/>
    </xf>
    <xf numFmtId="1" fontId="4" fillId="2" borderId="47" xfId="1" applyNumberFormat="1" applyFont="1" applyFill="1" applyBorder="1" applyAlignment="1">
      <alignment horizontal="center" vertical="center"/>
    </xf>
    <xf numFmtId="1" fontId="4" fillId="2" borderId="30" xfId="1" applyNumberFormat="1" applyFont="1" applyFill="1" applyBorder="1" applyAlignment="1">
      <alignment horizontal="center" vertical="center"/>
    </xf>
    <xf numFmtId="1" fontId="4" fillId="2" borderId="48" xfId="1" applyNumberFormat="1" applyFont="1" applyFill="1" applyBorder="1" applyAlignment="1">
      <alignment horizontal="center" vertical="center"/>
    </xf>
    <xf numFmtId="1" fontId="4" fillId="2" borderId="47" xfId="1" applyNumberFormat="1" applyFont="1" applyFill="1" applyBorder="1" applyAlignment="1" applyProtection="1">
      <alignment horizontal="center" vertical="center" wrapText="1"/>
    </xf>
    <xf numFmtId="1" fontId="4" fillId="2" borderId="46" xfId="1" applyNumberFormat="1" applyFont="1" applyFill="1" applyBorder="1" applyAlignment="1">
      <alignment horizontal="center" vertical="center"/>
    </xf>
    <xf numFmtId="1" fontId="4" fillId="2" borderId="45" xfId="1" applyNumberFormat="1" applyFont="1" applyFill="1" applyBorder="1" applyAlignment="1">
      <alignment horizontal="center" vertical="center"/>
    </xf>
    <xf numFmtId="1" fontId="4" fillId="2" borderId="35" xfId="1" applyNumberFormat="1" applyFont="1" applyFill="1" applyBorder="1" applyAlignment="1">
      <alignment horizontal="center" vertical="center"/>
    </xf>
    <xf numFmtId="1" fontId="4" fillId="2" borderId="49" xfId="1" applyNumberFormat="1" applyFont="1" applyFill="1" applyBorder="1" applyAlignment="1">
      <alignment horizontal="center" vertical="center"/>
    </xf>
    <xf numFmtId="0" fontId="11" fillId="0" borderId="0" xfId="1" applyFont="1" applyFill="1"/>
    <xf numFmtId="0" fontId="4" fillId="2" borderId="50" xfId="1" applyFont="1" applyFill="1" applyBorder="1" applyAlignment="1">
      <alignment horizontal="center" vertical="center"/>
    </xf>
    <xf numFmtId="0" fontId="4" fillId="2" borderId="51" xfId="1" applyFont="1" applyFill="1" applyBorder="1" applyAlignment="1">
      <alignment vertical="center"/>
    </xf>
    <xf numFmtId="1" fontId="4" fillId="2" borderId="52" xfId="1" applyNumberFormat="1" applyFont="1" applyFill="1" applyBorder="1" applyAlignment="1">
      <alignment horizontal="center" vertical="center"/>
    </xf>
    <xf numFmtId="1" fontId="4" fillId="2" borderId="53" xfId="1" applyNumberFormat="1" applyFont="1" applyFill="1" applyBorder="1" applyAlignment="1">
      <alignment horizontal="center" vertical="center"/>
    </xf>
    <xf numFmtId="1" fontId="4" fillId="2" borderId="54" xfId="1" applyNumberFormat="1" applyFont="1" applyFill="1" applyBorder="1" applyAlignment="1">
      <alignment horizontal="center" vertical="center"/>
    </xf>
    <xf numFmtId="1" fontId="4" fillId="2" borderId="55" xfId="1" applyNumberFormat="1" applyFont="1" applyFill="1" applyBorder="1" applyAlignment="1">
      <alignment horizontal="center" vertical="center"/>
    </xf>
    <xf numFmtId="1" fontId="4" fillId="2" borderId="56" xfId="1" applyNumberFormat="1" applyFont="1" applyFill="1" applyBorder="1" applyAlignment="1">
      <alignment horizontal="center" vertical="center"/>
    </xf>
    <xf numFmtId="1" fontId="4" fillId="2" borderId="50" xfId="1" applyNumberFormat="1" applyFont="1" applyFill="1" applyBorder="1" applyAlignment="1">
      <alignment horizontal="center" vertical="center"/>
    </xf>
    <xf numFmtId="1" fontId="4" fillId="2" borderId="57" xfId="1" applyNumberFormat="1" applyFont="1" applyFill="1" applyBorder="1" applyAlignment="1">
      <alignment horizontal="center" vertical="center"/>
    </xf>
    <xf numFmtId="1" fontId="4" fillId="2" borderId="51" xfId="1" applyNumberFormat="1" applyFont="1" applyFill="1" applyBorder="1" applyAlignment="1">
      <alignment horizontal="center" vertical="center"/>
    </xf>
    <xf numFmtId="2" fontId="4" fillId="2" borderId="50" xfId="1" applyNumberFormat="1" applyFont="1" applyFill="1" applyBorder="1" applyAlignment="1">
      <alignment horizontal="center" vertical="center" wrapText="1"/>
    </xf>
    <xf numFmtId="2" fontId="4" fillId="2" borderId="51" xfId="1" applyNumberFormat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/>
    </xf>
    <xf numFmtId="1" fontId="4" fillId="2" borderId="15" xfId="1" applyNumberFormat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1" fontId="4" fillId="2" borderId="16" xfId="1" applyNumberFormat="1" applyFont="1" applyFill="1" applyBorder="1" applyAlignment="1">
      <alignment horizontal="center" vertical="center"/>
    </xf>
    <xf numFmtId="1" fontId="4" fillId="2" borderId="58" xfId="1" applyNumberFormat="1" applyFont="1" applyFill="1" applyBorder="1" applyAlignment="1">
      <alignment horizontal="center" vertical="center"/>
    </xf>
    <xf numFmtId="1" fontId="4" fillId="2" borderId="59" xfId="1" applyNumberFormat="1" applyFont="1" applyFill="1" applyBorder="1" applyAlignment="1">
      <alignment horizontal="center" vertical="center"/>
    </xf>
    <xf numFmtId="0" fontId="4" fillId="2" borderId="58" xfId="1" applyFont="1" applyFill="1" applyBorder="1" applyAlignment="1">
      <alignment horizontal="center" vertical="center"/>
    </xf>
    <xf numFmtId="0" fontId="4" fillId="2" borderId="59" xfId="1" applyFont="1" applyFill="1" applyBorder="1" applyAlignment="1">
      <alignment horizontal="center" vertical="center"/>
    </xf>
    <xf numFmtId="1" fontId="4" fillId="2" borderId="59" xfId="1" applyNumberFormat="1" applyFont="1" applyFill="1" applyBorder="1" applyAlignment="1" applyProtection="1">
      <alignment horizontal="center" vertical="center" wrapText="1"/>
    </xf>
    <xf numFmtId="1" fontId="4" fillId="2" borderId="60" xfId="1" applyNumberFormat="1" applyFont="1" applyFill="1" applyBorder="1" applyAlignment="1">
      <alignment vertical="center"/>
    </xf>
    <xf numFmtId="1" fontId="4" fillId="2" borderId="1" xfId="1" applyNumberFormat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0" fontId="10" fillId="0" borderId="0" xfId="1" applyFont="1"/>
    <xf numFmtId="0" fontId="4" fillId="2" borderId="42" xfId="1" applyFont="1" applyFill="1" applyBorder="1" applyAlignment="1">
      <alignment horizontal="center" vertical="center"/>
    </xf>
    <xf numFmtId="0" fontId="4" fillId="2" borderId="61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" fontId="4" fillId="2" borderId="28" xfId="1" applyNumberFormat="1" applyFont="1" applyFill="1" applyBorder="1" applyAlignment="1">
      <alignment horizontal="center" vertical="center"/>
    </xf>
    <xf numFmtId="1" fontId="4" fillId="2" borderId="27" xfId="1" applyNumberFormat="1" applyFont="1" applyFill="1" applyBorder="1" applyAlignment="1">
      <alignment horizontal="center" vertical="center"/>
    </xf>
    <xf numFmtId="1" fontId="4" fillId="2" borderId="26" xfId="1" applyNumberFormat="1" applyFont="1" applyFill="1" applyBorder="1" applyAlignment="1">
      <alignment horizontal="center" vertical="center"/>
    </xf>
    <xf numFmtId="1" fontId="4" fillId="2" borderId="28" xfId="1" applyNumberFormat="1" applyFont="1" applyFill="1" applyBorder="1" applyAlignment="1" applyProtection="1">
      <alignment horizontal="center" vertical="center" wrapText="1"/>
    </xf>
    <xf numFmtId="1" fontId="4" fillId="2" borderId="33" xfId="1" applyNumberFormat="1" applyFont="1" applyFill="1" applyBorder="1" applyAlignment="1">
      <alignment horizontal="center" vertical="center"/>
    </xf>
    <xf numFmtId="1" fontId="4" fillId="2" borderId="62" xfId="1" applyNumberFormat="1" applyFont="1" applyFill="1" applyBorder="1" applyAlignment="1">
      <alignment horizontal="center" vertical="center"/>
    </xf>
    <xf numFmtId="1" fontId="4" fillId="2" borderId="42" xfId="1" applyNumberFormat="1" applyFont="1" applyFill="1" applyBorder="1" applyAlignment="1">
      <alignment horizontal="center" vertical="center"/>
    </xf>
    <xf numFmtId="1" fontId="4" fillId="2" borderId="21" xfId="1" applyNumberFormat="1" applyFont="1" applyFill="1" applyBorder="1" applyAlignment="1">
      <alignment horizontal="center" vertical="center"/>
    </xf>
    <xf numFmtId="9" fontId="4" fillId="2" borderId="42" xfId="1" applyNumberFormat="1" applyFont="1" applyFill="1" applyBorder="1" applyAlignment="1">
      <alignment horizontal="center" vertical="center"/>
    </xf>
    <xf numFmtId="9" fontId="4" fillId="2" borderId="13" xfId="1" applyNumberFormat="1" applyFont="1" applyFill="1" applyBorder="1" applyAlignment="1">
      <alignment horizontal="center" vertical="center"/>
    </xf>
    <xf numFmtId="9" fontId="4" fillId="2" borderId="51" xfId="1" applyNumberFormat="1" applyFont="1" applyFill="1" applyBorder="1" applyAlignment="1">
      <alignment horizontal="center" vertical="center"/>
    </xf>
    <xf numFmtId="0" fontId="4" fillId="2" borderId="37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12" fillId="0" borderId="0" xfId="1" applyFont="1" applyFill="1"/>
    <xf numFmtId="1" fontId="4" fillId="2" borderId="37" xfId="1" applyNumberFormat="1" applyFont="1" applyFill="1" applyBorder="1" applyAlignment="1">
      <alignment horizontal="center" vertical="center"/>
    </xf>
    <xf numFmtId="1" fontId="4" fillId="2" borderId="6" xfId="1" applyNumberFormat="1" applyFont="1" applyFill="1" applyBorder="1" applyAlignment="1">
      <alignment horizontal="center" vertical="center"/>
    </xf>
    <xf numFmtId="0" fontId="12" fillId="3" borderId="0" xfId="1" applyFont="1" applyFill="1"/>
    <xf numFmtId="1" fontId="4" fillId="2" borderId="38" xfId="1" applyNumberFormat="1" applyFont="1" applyFill="1" applyBorder="1" applyAlignment="1">
      <alignment horizontal="center" vertical="center"/>
    </xf>
    <xf numFmtId="1" fontId="4" fillId="2" borderId="41" xfId="1" applyNumberFormat="1" applyFont="1" applyFill="1" applyBorder="1" applyAlignment="1">
      <alignment horizontal="center" vertical="center"/>
    </xf>
    <xf numFmtId="1" fontId="4" fillId="2" borderId="39" xfId="1" applyNumberFormat="1" applyFont="1" applyFill="1" applyBorder="1" applyAlignment="1">
      <alignment horizontal="center" vertical="center"/>
    </xf>
    <xf numFmtId="1" fontId="4" fillId="2" borderId="40" xfId="1" applyNumberFormat="1" applyFont="1" applyFill="1" applyBorder="1" applyAlignment="1">
      <alignment horizontal="center" vertical="center"/>
    </xf>
    <xf numFmtId="1" fontId="4" fillId="2" borderId="41" xfId="1" applyNumberFormat="1" applyFont="1" applyFill="1" applyBorder="1" applyAlignment="1" applyProtection="1">
      <alignment horizontal="center" vertical="center" wrapText="1"/>
    </xf>
    <xf numFmtId="1" fontId="4" fillId="2" borderId="36" xfId="1" applyNumberFormat="1" applyFont="1" applyFill="1" applyBorder="1" applyAlignment="1">
      <alignment horizontal="center" vertical="center"/>
    </xf>
    <xf numFmtId="1" fontId="4" fillId="2" borderId="63" xfId="1" applyNumberFormat="1" applyFont="1" applyFill="1" applyBorder="1" applyAlignment="1">
      <alignment horizontal="center" vertical="center"/>
    </xf>
    <xf numFmtId="1" fontId="4" fillId="2" borderId="5" xfId="1" applyNumberFormat="1" applyFont="1" applyFill="1" applyBorder="1" applyAlignment="1">
      <alignment horizontal="center" vertical="center"/>
    </xf>
    <xf numFmtId="0" fontId="13" fillId="2" borderId="51" xfId="1" applyFont="1" applyFill="1" applyBorder="1" applyAlignment="1">
      <alignment vertical="center"/>
    </xf>
    <xf numFmtId="0" fontId="13" fillId="2" borderId="54" xfId="1" applyFont="1" applyFill="1" applyBorder="1" applyAlignment="1">
      <alignment horizontal="center" vertical="center"/>
    </xf>
    <xf numFmtId="0" fontId="13" fillId="2" borderId="53" xfId="1" applyFont="1" applyFill="1" applyBorder="1" applyAlignment="1">
      <alignment horizontal="center" vertical="center"/>
    </xf>
    <xf numFmtId="1" fontId="13" fillId="2" borderId="54" xfId="1" applyNumberFormat="1" applyFont="1" applyFill="1" applyBorder="1" applyAlignment="1">
      <alignment horizontal="center" vertical="center"/>
    </xf>
    <xf numFmtId="1" fontId="13" fillId="2" borderId="55" xfId="1" applyNumberFormat="1" applyFont="1" applyFill="1" applyBorder="1" applyAlignment="1">
      <alignment horizontal="center" vertical="center"/>
    </xf>
    <xf numFmtId="1" fontId="13" fillId="2" borderId="56" xfId="1" applyNumberFormat="1" applyFont="1" applyFill="1" applyBorder="1" applyAlignment="1">
      <alignment horizontal="center" vertical="center"/>
    </xf>
    <xf numFmtId="1" fontId="13" fillId="2" borderId="52" xfId="1" applyNumberFormat="1" applyFont="1" applyFill="1" applyBorder="1" applyAlignment="1">
      <alignment horizontal="center" vertical="center"/>
    </xf>
    <xf numFmtId="1" fontId="13" fillId="2" borderId="50" xfId="1" applyNumberFormat="1" applyFont="1" applyFill="1" applyBorder="1" applyAlignment="1">
      <alignment horizontal="center" vertical="center"/>
    </xf>
    <xf numFmtId="1" fontId="13" fillId="2" borderId="57" xfId="1" applyNumberFormat="1" applyFont="1" applyFill="1" applyBorder="1" applyAlignment="1">
      <alignment horizontal="center" vertical="center"/>
    </xf>
    <xf numFmtId="1" fontId="13" fillId="2" borderId="51" xfId="1" applyNumberFormat="1" applyFont="1" applyFill="1" applyBorder="1" applyAlignment="1">
      <alignment horizontal="center" vertical="center"/>
    </xf>
    <xf numFmtId="9" fontId="4" fillId="2" borderId="50" xfId="1" applyNumberFormat="1" applyFont="1" applyFill="1" applyBorder="1" applyAlignment="1">
      <alignment horizontal="center" vertical="center"/>
    </xf>
    <xf numFmtId="0" fontId="4" fillId="2" borderId="63" xfId="1" applyFont="1" applyFill="1" applyBorder="1" applyAlignment="1">
      <alignment horizontal="left" vertical="center"/>
    </xf>
    <xf numFmtId="0" fontId="4" fillId="2" borderId="54" xfId="1" applyFont="1" applyFill="1" applyBorder="1" applyAlignment="1">
      <alignment horizontal="center" vertical="center"/>
    </xf>
    <xf numFmtId="0" fontId="4" fillId="2" borderId="53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65" xfId="1" applyFont="1" applyFill="1" applyBorder="1" applyAlignment="1">
      <alignment horizontal="center" vertical="center"/>
    </xf>
    <xf numFmtId="1" fontId="4" fillId="2" borderId="25" xfId="1" applyNumberFormat="1" applyFont="1" applyFill="1" applyBorder="1" applyAlignment="1">
      <alignment horizontal="center" vertical="center"/>
    </xf>
    <xf numFmtId="1" fontId="4" fillId="2" borderId="10" xfId="1" applyNumberFormat="1" applyFont="1" applyFill="1" applyBorder="1" applyAlignment="1">
      <alignment horizontal="center" vertical="center"/>
    </xf>
    <xf numFmtId="1" fontId="4" fillId="2" borderId="66" xfId="1" applyNumberFormat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1" fontId="4" fillId="2" borderId="67" xfId="1" applyNumberFormat="1" applyFont="1" applyFill="1" applyBorder="1" applyAlignment="1">
      <alignment horizontal="center" vertical="center"/>
    </xf>
    <xf numFmtId="1" fontId="4" fillId="2" borderId="7" xfId="1" applyNumberFormat="1" applyFont="1" applyFill="1" applyBorder="1" applyAlignment="1">
      <alignment horizontal="center" vertical="center"/>
    </xf>
    <xf numFmtId="9" fontId="13" fillId="2" borderId="50" xfId="1" applyNumberFormat="1" applyFont="1" applyFill="1" applyBorder="1" applyAlignment="1">
      <alignment horizontal="center" vertical="center"/>
    </xf>
    <xf numFmtId="9" fontId="13" fillId="2" borderId="51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24" xfId="1" applyFont="1" applyFill="1" applyBorder="1" applyAlignment="1">
      <alignment horizontal="center" vertical="center"/>
    </xf>
    <xf numFmtId="0" fontId="4" fillId="2" borderId="69" xfId="1" applyFont="1" applyFill="1" applyBorder="1" applyAlignment="1">
      <alignment horizontal="center" vertical="center"/>
    </xf>
    <xf numFmtId="0" fontId="4" fillId="2" borderId="67" xfId="1" applyFont="1" applyFill="1" applyBorder="1" applyAlignment="1">
      <alignment horizontal="center" vertical="center"/>
    </xf>
    <xf numFmtId="0" fontId="4" fillId="2" borderId="25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1" fontId="4" fillId="2" borderId="65" xfId="1" applyNumberFormat="1" applyFont="1" applyFill="1" applyBorder="1" applyAlignment="1">
      <alignment horizontal="center" vertical="center"/>
    </xf>
    <xf numFmtId="1" fontId="4" fillId="2" borderId="69" xfId="1" applyNumberFormat="1" applyFont="1" applyFill="1" applyBorder="1" applyAlignment="1">
      <alignment horizontal="center" vertical="center"/>
    </xf>
    <xf numFmtId="9" fontId="4" fillId="2" borderId="9" xfId="1" applyNumberFormat="1" applyFont="1" applyFill="1" applyBorder="1" applyAlignment="1">
      <alignment horizontal="center" vertical="center"/>
    </xf>
    <xf numFmtId="9" fontId="4" fillId="2" borderId="66" xfId="1" applyNumberFormat="1" applyFont="1" applyFill="1" applyBorder="1" applyAlignment="1">
      <alignment horizontal="center" vertical="center"/>
    </xf>
    <xf numFmtId="1" fontId="4" fillId="2" borderId="64" xfId="1" applyNumberFormat="1" applyFont="1" applyFill="1" applyBorder="1" applyAlignment="1">
      <alignment horizontal="center" vertical="center"/>
    </xf>
    <xf numFmtId="0" fontId="4" fillId="2" borderId="63" xfId="1" applyFont="1" applyFill="1" applyBorder="1" applyAlignment="1">
      <alignment horizontal="center" vertical="center"/>
    </xf>
    <xf numFmtId="1" fontId="4" fillId="2" borderId="70" xfId="1" applyNumberFormat="1" applyFont="1" applyFill="1" applyBorder="1" applyAlignment="1">
      <alignment horizontal="center" vertical="center"/>
    </xf>
    <xf numFmtId="1" fontId="4" fillId="2" borderId="2" xfId="1" applyNumberFormat="1" applyFont="1" applyFill="1" applyBorder="1" applyAlignment="1">
      <alignment horizontal="center" vertical="center"/>
    </xf>
    <xf numFmtId="1" fontId="4" fillId="2" borderId="71" xfId="1" applyNumberFormat="1" applyFont="1" applyFill="1" applyBorder="1" applyAlignment="1">
      <alignment horizontal="center" vertical="center"/>
    </xf>
    <xf numFmtId="1" fontId="4" fillId="2" borderId="23" xfId="1" applyNumberFormat="1" applyFont="1" applyFill="1" applyBorder="1" applyAlignment="1">
      <alignment horizontal="center" vertical="center"/>
    </xf>
    <xf numFmtId="1" fontId="4" fillId="2" borderId="60" xfId="1" applyNumberFormat="1" applyFont="1" applyFill="1" applyBorder="1" applyAlignment="1">
      <alignment horizontal="center" vertical="center"/>
    </xf>
    <xf numFmtId="9" fontId="4" fillId="2" borderId="15" xfId="1" applyNumberFormat="1" applyFont="1" applyFill="1" applyBorder="1" applyAlignment="1">
      <alignment horizontal="center" vertical="center"/>
    </xf>
    <xf numFmtId="9" fontId="4" fillId="2" borderId="71" xfId="1" applyNumberFormat="1" applyFont="1" applyFill="1" applyBorder="1" applyAlignment="1">
      <alignment horizontal="center" vertical="center"/>
    </xf>
    <xf numFmtId="1" fontId="4" fillId="2" borderId="72" xfId="1" applyNumberFormat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1" fontId="4" fillId="2" borderId="73" xfId="1" applyNumberFormat="1" applyFont="1" applyFill="1" applyBorder="1" applyAlignment="1">
      <alignment horizontal="center" vertical="center"/>
    </xf>
    <xf numFmtId="0" fontId="14" fillId="0" borderId="0" xfId="1" applyFont="1" applyFill="1"/>
    <xf numFmtId="0" fontId="15" fillId="2" borderId="0" xfId="1" applyFont="1" applyFill="1" applyAlignment="1">
      <alignment horizontal="center"/>
    </xf>
    <xf numFmtId="0" fontId="15" fillId="2" borderId="0" xfId="1" applyFont="1" applyFill="1"/>
    <xf numFmtId="1" fontId="15" fillId="2" borderId="0" xfId="1" applyNumberFormat="1" applyFont="1" applyFill="1"/>
    <xf numFmtId="0" fontId="4" fillId="2" borderId="0" xfId="1" applyFont="1" applyFill="1" applyAlignment="1">
      <alignment horizontal="right"/>
    </xf>
    <xf numFmtId="0" fontId="16" fillId="0" borderId="0" xfId="1" applyFont="1" applyFill="1" applyAlignment="1">
      <alignment horizontal="center"/>
    </xf>
    <xf numFmtId="0" fontId="17" fillId="0" borderId="0" xfId="1" applyFont="1" applyFill="1"/>
    <xf numFmtId="1" fontId="17" fillId="0" borderId="0" xfId="1" applyNumberFormat="1" applyFont="1" applyFill="1"/>
    <xf numFmtId="0" fontId="14" fillId="0" borderId="0" xfId="1" applyFont="1"/>
    <xf numFmtId="0" fontId="1" fillId="0" borderId="0" xfId="1" applyFont="1" applyFill="1"/>
    <xf numFmtId="1" fontId="1" fillId="0" borderId="0" xfId="1" applyNumberFormat="1" applyFont="1" applyFill="1"/>
    <xf numFmtId="0" fontId="8" fillId="2" borderId="18" xfId="1" applyFont="1" applyFill="1" applyBorder="1" applyAlignment="1">
      <alignment horizontal="center" vertical="center" wrapText="1"/>
    </xf>
    <xf numFmtId="0" fontId="8" fillId="2" borderId="39" xfId="1" applyFont="1" applyFill="1" applyBorder="1" applyAlignment="1">
      <alignment horizontal="center" vertical="center" wrapText="1"/>
    </xf>
    <xf numFmtId="10" fontId="4" fillId="2" borderId="50" xfId="2" applyNumberFormat="1" applyFont="1" applyFill="1" applyBorder="1" applyAlignment="1">
      <alignment horizontal="left" vertical="center"/>
    </xf>
    <xf numFmtId="10" fontId="4" fillId="2" borderId="57" xfId="2" applyNumberFormat="1" applyFont="1" applyFill="1" applyBorder="1" applyAlignment="1">
      <alignment horizontal="left" vertical="center"/>
    </xf>
    <xf numFmtId="10" fontId="4" fillId="2" borderId="64" xfId="2" applyNumberFormat="1" applyFont="1" applyFill="1" applyBorder="1" applyAlignment="1">
      <alignment horizontal="left" vertical="center"/>
    </xf>
    <xf numFmtId="10" fontId="4" fillId="2" borderId="63" xfId="2" applyNumberFormat="1" applyFont="1" applyFill="1" applyBorder="1" applyAlignment="1">
      <alignment horizontal="left" vertical="center"/>
    </xf>
    <xf numFmtId="10" fontId="4" fillId="2" borderId="0" xfId="2" applyNumberFormat="1" applyFont="1" applyFill="1" applyBorder="1" applyAlignment="1">
      <alignment horizontal="left" vertical="center"/>
    </xf>
    <xf numFmtId="10" fontId="4" fillId="2" borderId="68" xfId="2" applyNumberFormat="1" applyFont="1" applyFill="1" applyBorder="1" applyAlignment="1">
      <alignment horizontal="left" vertical="center"/>
    </xf>
    <xf numFmtId="10" fontId="4" fillId="2" borderId="63" xfId="2" applyNumberFormat="1" applyFont="1" applyFill="1" applyBorder="1" applyAlignment="1">
      <alignment horizontal="left" vertical="center" wrapText="1"/>
    </xf>
    <xf numFmtId="10" fontId="4" fillId="2" borderId="0" xfId="2" applyNumberFormat="1" applyFont="1" applyFill="1" applyBorder="1" applyAlignment="1">
      <alignment horizontal="left" vertical="center" wrapText="1"/>
    </xf>
    <xf numFmtId="10" fontId="4" fillId="2" borderId="57" xfId="2" applyNumberFormat="1" applyFont="1" applyFill="1" applyBorder="1" applyAlignment="1">
      <alignment horizontal="left" vertical="center" wrapText="1"/>
    </xf>
    <xf numFmtId="10" fontId="4" fillId="2" borderId="64" xfId="2" applyNumberFormat="1" applyFont="1" applyFill="1" applyBorder="1" applyAlignment="1">
      <alignment horizontal="left" vertical="center" wrapText="1"/>
    </xf>
    <xf numFmtId="1" fontId="8" fillId="2" borderId="27" xfId="1" applyNumberFormat="1" applyFont="1" applyFill="1" applyBorder="1" applyAlignment="1">
      <alignment horizontal="center" vertical="center" wrapText="1"/>
    </xf>
    <xf numFmtId="1" fontId="8" fillId="2" borderId="39" xfId="1" applyNumberFormat="1" applyFont="1" applyFill="1" applyBorder="1" applyAlignment="1">
      <alignment horizontal="center" vertical="center" wrapText="1"/>
    </xf>
    <xf numFmtId="1" fontId="8" fillId="2" borderId="33" xfId="1" applyNumberFormat="1" applyFont="1" applyFill="1" applyBorder="1" applyAlignment="1">
      <alignment horizontal="center" vertical="center" wrapText="1"/>
    </xf>
    <xf numFmtId="1" fontId="8" fillId="2" borderId="6" xfId="1" applyNumberFormat="1" applyFont="1" applyFill="1" applyBorder="1" applyAlignment="1">
      <alignment horizontal="center" vertical="center" wrapText="1"/>
    </xf>
    <xf numFmtId="1" fontId="8" fillId="2" borderId="7" xfId="1" applyNumberFormat="1" applyFont="1" applyFill="1" applyBorder="1" applyAlignment="1">
      <alignment horizontal="center" vertical="center" wrapText="1"/>
    </xf>
    <xf numFmtId="1" fontId="8" fillId="2" borderId="5" xfId="1" applyNumberFormat="1" applyFont="1" applyFill="1" applyBorder="1" applyAlignment="1">
      <alignment horizontal="center" vertical="center" wrapText="1"/>
    </xf>
    <xf numFmtId="1" fontId="8" fillId="2" borderId="2" xfId="1" applyNumberFormat="1" applyFont="1" applyFill="1" applyBorder="1" applyAlignment="1">
      <alignment horizontal="center" vertical="center" wrapText="1"/>
    </xf>
    <xf numFmtId="1" fontId="8" fillId="2" borderId="37" xfId="1" applyNumberFormat="1" applyFont="1" applyFill="1" applyBorder="1" applyAlignment="1">
      <alignment horizontal="center" vertical="center" wrapText="1"/>
    </xf>
    <xf numFmtId="1" fontId="8" fillId="2" borderId="4" xfId="1" applyNumberFormat="1" applyFont="1" applyFill="1" applyBorder="1" applyAlignment="1">
      <alignment horizontal="center" vertical="center" wrapText="1"/>
    </xf>
    <xf numFmtId="1" fontId="8" fillId="2" borderId="20" xfId="1" applyNumberFormat="1" applyFont="1" applyFill="1" applyBorder="1" applyAlignment="1">
      <alignment horizontal="center" vertical="center" wrapText="1"/>
    </xf>
    <xf numFmtId="1" fontId="8" fillId="2" borderId="8" xfId="1" applyNumberFormat="1" applyFont="1" applyFill="1" applyBorder="1" applyAlignment="1">
      <alignment horizontal="center" vertical="center" wrapText="1"/>
    </xf>
    <xf numFmtId="1" fontId="8" fillId="2" borderId="36" xfId="1" applyNumberFormat="1" applyFont="1" applyFill="1" applyBorder="1" applyAlignment="1">
      <alignment horizontal="center" vertical="center" wrapText="1"/>
    </xf>
    <xf numFmtId="0" fontId="8" fillId="2" borderId="34" xfId="1" applyFont="1" applyFill="1" applyBorder="1" applyAlignment="1">
      <alignment horizontal="center" vertical="center" wrapText="1"/>
    </xf>
    <xf numFmtId="0" fontId="8" fillId="2" borderId="41" xfId="1" applyFont="1" applyFill="1" applyBorder="1" applyAlignment="1">
      <alignment horizontal="center" vertical="center" wrapText="1"/>
    </xf>
    <xf numFmtId="1" fontId="8" fillId="2" borderId="22" xfId="1" applyNumberFormat="1" applyFont="1" applyFill="1" applyBorder="1" applyAlignment="1">
      <alignment horizontal="center" vertical="center" wrapText="1"/>
    </xf>
    <xf numFmtId="1" fontId="8" fillId="2" borderId="23" xfId="1" applyNumberFormat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0" fontId="4" fillId="2" borderId="57" xfId="1" applyFont="1" applyFill="1" applyBorder="1" applyAlignment="1">
      <alignment horizontal="left" vertical="center"/>
    </xf>
    <xf numFmtId="0" fontId="4" fillId="2" borderId="64" xfId="1" applyFont="1" applyFill="1" applyBorder="1" applyAlignment="1">
      <alignment horizontal="left" vertical="center"/>
    </xf>
    <xf numFmtId="0" fontId="8" fillId="2" borderId="20" xfId="1" applyFont="1" applyFill="1" applyBorder="1" applyAlignment="1">
      <alignment horizontal="center" vertical="center" wrapText="1"/>
    </xf>
    <xf numFmtId="0" fontId="8" fillId="2" borderId="37" xfId="1" applyFont="1" applyFill="1" applyBorder="1" applyAlignment="1">
      <alignment horizontal="center" vertical="center" wrapText="1"/>
    </xf>
    <xf numFmtId="0" fontId="8" fillId="2" borderId="28" xfId="1" applyFont="1" applyFill="1" applyBorder="1" applyAlignment="1">
      <alignment horizontal="center" vertical="center" wrapText="1"/>
    </xf>
    <xf numFmtId="1" fontId="8" fillId="2" borderId="26" xfId="1" applyNumberFormat="1" applyFont="1" applyFill="1" applyBorder="1" applyAlignment="1">
      <alignment horizontal="center" vertical="center" wrapText="1"/>
    </xf>
    <xf numFmtId="1" fontId="8" fillId="2" borderId="40" xfId="1" applyNumberFormat="1" applyFont="1" applyFill="1" applyBorder="1" applyAlignment="1">
      <alignment horizontal="center" vertical="center" wrapText="1"/>
    </xf>
    <xf numFmtId="1" fontId="8" fillId="2" borderId="28" xfId="1" applyNumberFormat="1" applyFont="1" applyFill="1" applyBorder="1" applyAlignment="1">
      <alignment horizontal="center" vertical="center" wrapText="1"/>
    </xf>
    <xf numFmtId="1" fontId="8" fillId="2" borderId="41" xfId="1" applyNumberFormat="1" applyFont="1" applyFill="1" applyBorder="1" applyAlignment="1">
      <alignment horizontal="center" vertical="center" wrapText="1"/>
    </xf>
    <xf numFmtId="0" fontId="8" fillId="2" borderId="26" xfId="1" applyFont="1" applyFill="1" applyBorder="1" applyAlignment="1">
      <alignment horizontal="center" vertical="center" wrapText="1"/>
    </xf>
    <xf numFmtId="0" fontId="8" fillId="2" borderId="27" xfId="1" applyFont="1" applyFill="1" applyBorder="1" applyAlignment="1">
      <alignment horizontal="center" vertical="center" wrapText="1"/>
    </xf>
    <xf numFmtId="0" fontId="8" fillId="2" borderId="17" xfId="1" applyFont="1" applyFill="1" applyBorder="1" applyAlignment="1">
      <alignment horizontal="center" vertical="center" wrapText="1"/>
    </xf>
    <xf numFmtId="0" fontId="8" fillId="2" borderId="31" xfId="1" applyFont="1" applyFill="1" applyBorder="1" applyAlignment="1">
      <alignment horizontal="center" vertical="center" wrapText="1"/>
    </xf>
    <xf numFmtId="0" fontId="8" fillId="2" borderId="38" xfId="1" applyFont="1" applyFill="1" applyBorder="1" applyAlignment="1">
      <alignment horizontal="center" vertical="center" wrapText="1"/>
    </xf>
    <xf numFmtId="1" fontId="8" fillId="2" borderId="32" xfId="1" applyNumberFormat="1" applyFont="1" applyFill="1" applyBorder="1" applyAlignment="1">
      <alignment horizontal="center" vertical="center" wrapText="1"/>
    </xf>
    <xf numFmtId="1" fontId="8" fillId="2" borderId="1" xfId="1" applyNumberFormat="1" applyFont="1" applyFill="1" applyBorder="1" applyAlignment="1">
      <alignment horizontal="center" vertical="center" wrapText="1"/>
    </xf>
    <xf numFmtId="1" fontId="8" fillId="2" borderId="24" xfId="1" applyNumberFormat="1" applyFont="1" applyFill="1" applyBorder="1" applyAlignment="1">
      <alignment horizontal="center" vertical="center" wrapText="1"/>
    </xf>
    <xf numFmtId="1" fontId="8" fillId="2" borderId="25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35" xfId="1" applyFont="1" applyFill="1" applyBorder="1" applyAlignment="1">
      <alignment horizontal="center" vertical="center" wrapText="1"/>
    </xf>
    <xf numFmtId="1" fontId="8" fillId="2" borderId="8" xfId="1" applyNumberFormat="1" applyFont="1" applyFill="1" applyBorder="1" applyAlignment="1" applyProtection="1">
      <alignment horizontal="center" vertical="center" wrapText="1"/>
    </xf>
    <xf numFmtId="1" fontId="8" fillId="2" borderId="14" xfId="1" applyNumberFormat="1" applyFont="1" applyFill="1" applyBorder="1" applyAlignment="1" applyProtection="1">
      <alignment horizontal="center" vertical="center" wrapText="1"/>
    </xf>
    <xf numFmtId="1" fontId="8" fillId="2" borderId="36" xfId="1" applyNumberFormat="1" applyFont="1" applyFill="1" applyBorder="1" applyAlignment="1" applyProtection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/>
    </xf>
    <xf numFmtId="0" fontId="8" fillId="2" borderId="40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45" xfId="1" applyFont="1" applyFill="1" applyBorder="1" applyAlignment="1">
      <alignment horizontal="center" vertical="center" wrapText="1"/>
    </xf>
    <xf numFmtId="0" fontId="8" fillId="2" borderId="32" xfId="1" applyFont="1" applyFill="1" applyBorder="1" applyAlignment="1">
      <alignment horizontal="center" vertical="center" wrapText="1"/>
    </xf>
    <xf numFmtId="0" fontId="8" fillId="2" borderId="46" xfId="1" applyFont="1" applyFill="1" applyBorder="1" applyAlignment="1">
      <alignment horizontal="center" vertical="center" wrapText="1"/>
    </xf>
    <xf numFmtId="0" fontId="8" fillId="2" borderId="70" xfId="1" applyFont="1" applyFill="1" applyBorder="1" applyAlignment="1">
      <alignment horizontal="center" vertical="center" wrapText="1"/>
    </xf>
    <xf numFmtId="0" fontId="8" fillId="2" borderId="73" xfId="1" applyFont="1" applyFill="1" applyBorder="1" applyAlignment="1">
      <alignment horizontal="center" vertical="center" wrapText="1"/>
    </xf>
    <xf numFmtId="0" fontId="7" fillId="2" borderId="63" xfId="1" applyFont="1" applyFill="1" applyBorder="1" applyAlignment="1">
      <alignment horizontal="right" vertical="center" wrapText="1"/>
    </xf>
    <xf numFmtId="0" fontId="7" fillId="2" borderId="0" xfId="1" applyFont="1" applyFill="1" applyBorder="1" applyAlignment="1">
      <alignment horizontal="right" vertical="center" wrapText="1"/>
    </xf>
    <xf numFmtId="0" fontId="7" fillId="2" borderId="68" xfId="1" applyFont="1" applyFill="1" applyBorder="1" applyAlignment="1">
      <alignment horizontal="right" vertical="center" wrapText="1"/>
    </xf>
    <xf numFmtId="0" fontId="4" fillId="2" borderId="54" xfId="1" applyFont="1" applyFill="1" applyBorder="1" applyAlignment="1">
      <alignment horizontal="center" vertical="center"/>
    </xf>
    <xf numFmtId="0" fontId="4" fillId="2" borderId="52" xfId="1" applyFont="1" applyFill="1" applyBorder="1" applyAlignment="1">
      <alignment horizontal="center" vertical="center"/>
    </xf>
    <xf numFmtId="0" fontId="4" fillId="2" borderId="56" xfId="1" applyFont="1" applyFill="1" applyBorder="1" applyAlignment="1">
      <alignment horizontal="center" vertical="center"/>
    </xf>
    <xf numFmtId="0" fontId="4" fillId="2" borderId="51" xfId="1" applyFont="1" applyFill="1" applyBorder="1" applyAlignment="1">
      <alignment horizontal="center" vertical="center"/>
    </xf>
    <xf numFmtId="1" fontId="4" fillId="2" borderId="51" xfId="1" applyNumberFormat="1" applyFont="1" applyFill="1" applyBorder="1" applyAlignment="1" applyProtection="1">
      <alignment horizontal="left" vertical="center" wrapText="1"/>
    </xf>
    <xf numFmtId="0" fontId="18" fillId="0" borderId="0" xfId="1" applyFont="1" applyFill="1"/>
    <xf numFmtId="1" fontId="8" fillId="2" borderId="16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37" xfId="1"/>
    <cellStyle name="Percent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X53"/>
  <sheetViews>
    <sheetView tabSelected="1" zoomScale="26" zoomScaleNormal="26" zoomScaleSheetLayoutView="19" workbookViewId="0">
      <pane ySplit="9" topLeftCell="A10" activePane="bottomLeft" state="frozen"/>
      <selection pane="bottomLeft" activeCell="M1" sqref="M1"/>
    </sheetView>
  </sheetViews>
  <sheetFormatPr defaultColWidth="9.109375" defaultRowHeight="20.399999999999999" x14ac:dyDescent="0.35"/>
  <cols>
    <col min="1" max="1" width="9.109375" style="149" customWidth="1"/>
    <col min="2" max="2" width="21.6640625" style="154" bestFit="1" customWidth="1"/>
    <col min="3" max="3" width="167.33203125" style="158" customWidth="1"/>
    <col min="4" max="4" width="37.44140625" style="158" hidden="1" customWidth="1"/>
    <col min="5" max="5" width="33.33203125" style="158" hidden="1" customWidth="1"/>
    <col min="6" max="9" width="49.109375" style="158" customWidth="1"/>
    <col min="10" max="13" width="44.44140625" style="158" customWidth="1"/>
    <col min="14" max="21" width="33.33203125" style="158" hidden="1" customWidth="1"/>
    <col min="22" max="23" width="39.33203125" style="158" hidden="1" customWidth="1"/>
    <col min="24" max="24" width="29.6640625" style="159" hidden="1" customWidth="1"/>
    <col min="25" max="25" width="28.33203125" style="159" hidden="1" customWidth="1"/>
    <col min="26" max="27" width="35.88671875" style="159" hidden="1" customWidth="1"/>
    <col min="28" max="29" width="34.109375" style="159" hidden="1" customWidth="1"/>
    <col min="30" max="30" width="28.6640625" style="159" hidden="1" customWidth="1"/>
    <col min="31" max="31" width="30.109375" style="159" hidden="1" customWidth="1"/>
    <col min="32" max="33" width="35.33203125" style="159" hidden="1" customWidth="1"/>
    <col min="34" max="34" width="26.33203125" style="158" hidden="1" customWidth="1"/>
    <col min="35" max="35" width="28.88671875" style="158" hidden="1" customWidth="1"/>
    <col min="36" max="36" width="26.33203125" style="158" hidden="1" customWidth="1"/>
    <col min="37" max="37" width="28.88671875" style="158" hidden="1" customWidth="1"/>
    <col min="38" max="41" width="48.109375" style="158" customWidth="1"/>
    <col min="42" max="50" width="9.109375" style="149"/>
    <col min="51" max="16384" width="9.109375" style="157"/>
  </cols>
  <sheetData>
    <row r="1" spans="1:50" s="5" customFormat="1" ht="60" customHeight="1" thickBot="1" x14ac:dyDescent="0.4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4"/>
      <c r="Z1" s="4"/>
      <c r="AA1" s="4"/>
      <c r="AB1" s="4"/>
      <c r="AC1" s="4"/>
      <c r="AD1" s="4"/>
      <c r="AE1" s="4"/>
      <c r="AF1" s="4"/>
      <c r="AG1" s="4"/>
      <c r="AH1" s="3"/>
      <c r="AI1" s="3"/>
      <c r="AJ1" s="3"/>
      <c r="AK1" s="3"/>
      <c r="AL1" s="208" t="s">
        <v>67</v>
      </c>
      <c r="AM1" s="208"/>
      <c r="AN1" s="208"/>
      <c r="AO1" s="208"/>
      <c r="AP1" s="1"/>
      <c r="AQ1" s="1"/>
      <c r="AR1" s="1"/>
      <c r="AS1" s="1"/>
      <c r="AT1" s="1"/>
      <c r="AU1" s="1"/>
      <c r="AV1" s="1"/>
      <c r="AW1" s="1"/>
      <c r="AX1" s="1"/>
    </row>
    <row r="2" spans="1:50" s="7" customFormat="1" ht="111" customHeight="1" thickBot="1" x14ac:dyDescent="0.6">
      <c r="A2" s="6"/>
      <c r="B2" s="236" t="s">
        <v>0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8"/>
      <c r="AP2" s="6"/>
      <c r="AQ2" s="6"/>
      <c r="AR2" s="6"/>
      <c r="AS2" s="6"/>
      <c r="AT2" s="6"/>
      <c r="AU2" s="6"/>
      <c r="AV2" s="6"/>
      <c r="AW2" s="6"/>
      <c r="AX2" s="6"/>
    </row>
    <row r="3" spans="1:50" s="9" customFormat="1" ht="36" customHeight="1" thickBot="1" x14ac:dyDescent="0.5">
      <c r="A3" s="8"/>
      <c r="B3" s="233" t="s">
        <v>1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5"/>
      <c r="AP3" s="8"/>
      <c r="AQ3" s="8"/>
      <c r="AR3" s="8"/>
      <c r="AS3" s="8"/>
      <c r="AT3" s="8"/>
      <c r="AU3" s="8"/>
      <c r="AV3" s="8"/>
      <c r="AW3" s="8"/>
      <c r="AX3" s="8"/>
    </row>
    <row r="4" spans="1:50" s="241" customFormat="1" ht="77.400000000000006" customHeight="1" x14ac:dyDescent="0.45">
      <c r="B4" s="209" t="s">
        <v>2</v>
      </c>
      <c r="C4" s="212" t="s">
        <v>3</v>
      </c>
      <c r="D4" s="215" t="s">
        <v>4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7"/>
      <c r="AB4" s="216" t="s">
        <v>5</v>
      </c>
      <c r="AC4" s="216"/>
      <c r="AD4" s="216"/>
      <c r="AE4" s="216"/>
      <c r="AF4" s="216"/>
      <c r="AG4" s="216"/>
      <c r="AH4" s="216"/>
      <c r="AI4" s="216"/>
      <c r="AJ4" s="216"/>
      <c r="AK4" s="217"/>
      <c r="AL4" s="221" t="s">
        <v>6</v>
      </c>
      <c r="AM4" s="222"/>
      <c r="AN4" s="223" t="s">
        <v>7</v>
      </c>
      <c r="AO4" s="222"/>
    </row>
    <row r="5" spans="1:50" s="241" customFormat="1" ht="42" customHeight="1" thickBot="1" x14ac:dyDescent="0.5">
      <c r="B5" s="210"/>
      <c r="C5" s="213"/>
      <c r="D5" s="218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20"/>
      <c r="AB5" s="219"/>
      <c r="AC5" s="219"/>
      <c r="AD5" s="219"/>
      <c r="AE5" s="219"/>
      <c r="AF5" s="219"/>
      <c r="AG5" s="219"/>
      <c r="AH5" s="219"/>
      <c r="AI5" s="219"/>
      <c r="AJ5" s="219"/>
      <c r="AK5" s="220"/>
      <c r="AL5" s="201"/>
      <c r="AM5" s="160"/>
      <c r="AN5" s="224"/>
      <c r="AO5" s="160"/>
    </row>
    <row r="6" spans="1:50" s="241" customFormat="1" ht="166.95" customHeight="1" thickBot="1" x14ac:dyDescent="0.5">
      <c r="B6" s="210"/>
      <c r="C6" s="213"/>
      <c r="D6" s="192" t="s">
        <v>8</v>
      </c>
      <c r="E6" s="225"/>
      <c r="F6" s="186" t="s">
        <v>9</v>
      </c>
      <c r="G6" s="187"/>
      <c r="H6" s="205" t="s">
        <v>10</v>
      </c>
      <c r="I6" s="242"/>
      <c r="J6" s="186" t="s">
        <v>11</v>
      </c>
      <c r="K6" s="187"/>
      <c r="L6" s="205" t="s">
        <v>12</v>
      </c>
      <c r="M6" s="242"/>
      <c r="N6" s="186" t="s">
        <v>13</v>
      </c>
      <c r="O6" s="187"/>
      <c r="P6" s="205" t="s">
        <v>14</v>
      </c>
      <c r="Q6" s="242"/>
      <c r="R6" s="186" t="s">
        <v>13</v>
      </c>
      <c r="S6" s="187"/>
      <c r="T6" s="205" t="s">
        <v>14</v>
      </c>
      <c r="U6" s="242"/>
      <c r="V6" s="186" t="s">
        <v>15</v>
      </c>
      <c r="W6" s="187"/>
      <c r="X6" s="186" t="s">
        <v>16</v>
      </c>
      <c r="Y6" s="187"/>
      <c r="Z6" s="205" t="s">
        <v>17</v>
      </c>
      <c r="AA6" s="242"/>
      <c r="AB6" s="206" t="s">
        <v>15</v>
      </c>
      <c r="AC6" s="207"/>
      <c r="AD6" s="186" t="s">
        <v>16</v>
      </c>
      <c r="AE6" s="187"/>
      <c r="AF6" s="205" t="s">
        <v>17</v>
      </c>
      <c r="AG6" s="242"/>
      <c r="AH6" s="199" t="s">
        <v>18</v>
      </c>
      <c r="AI6" s="200"/>
      <c r="AJ6" s="194" t="s">
        <v>19</v>
      </c>
      <c r="AK6" s="200"/>
      <c r="AL6" s="193"/>
      <c r="AM6" s="161"/>
      <c r="AN6" s="226"/>
      <c r="AO6" s="161"/>
    </row>
    <row r="7" spans="1:50" s="241" customFormat="1" ht="19.5" customHeight="1" x14ac:dyDescent="0.45">
      <c r="B7" s="210"/>
      <c r="C7" s="213"/>
      <c r="D7" s="201" t="s">
        <v>20</v>
      </c>
      <c r="E7" s="202" t="s">
        <v>21</v>
      </c>
      <c r="F7" s="176" t="s">
        <v>20</v>
      </c>
      <c r="G7" s="182" t="s">
        <v>21</v>
      </c>
      <c r="H7" s="204" t="s">
        <v>20</v>
      </c>
      <c r="I7" s="182" t="s">
        <v>21</v>
      </c>
      <c r="J7" s="178" t="s">
        <v>20</v>
      </c>
      <c r="K7" s="180" t="s">
        <v>21</v>
      </c>
      <c r="L7" s="178" t="s">
        <v>20</v>
      </c>
      <c r="M7" s="182" t="s">
        <v>21</v>
      </c>
      <c r="N7" s="176" t="s">
        <v>20</v>
      </c>
      <c r="O7" s="182" t="s">
        <v>21</v>
      </c>
      <c r="P7" s="174" t="s">
        <v>20</v>
      </c>
      <c r="Q7" s="176" t="s">
        <v>21</v>
      </c>
      <c r="R7" s="178" t="s">
        <v>20</v>
      </c>
      <c r="S7" s="180" t="s">
        <v>21</v>
      </c>
      <c r="T7" s="181" t="s">
        <v>20</v>
      </c>
      <c r="U7" s="181" t="s">
        <v>21</v>
      </c>
      <c r="V7" s="176" t="s">
        <v>20</v>
      </c>
      <c r="W7" s="182" t="s">
        <v>21</v>
      </c>
      <c r="X7" s="181" t="s">
        <v>20</v>
      </c>
      <c r="Y7" s="172" t="s">
        <v>21</v>
      </c>
      <c r="Z7" s="174" t="s">
        <v>20</v>
      </c>
      <c r="AA7" s="176" t="s">
        <v>21</v>
      </c>
      <c r="AB7" s="178" t="s">
        <v>20</v>
      </c>
      <c r="AC7" s="180" t="s">
        <v>21</v>
      </c>
      <c r="AD7" s="195" t="s">
        <v>20</v>
      </c>
      <c r="AE7" s="197" t="s">
        <v>21</v>
      </c>
      <c r="AF7" s="181" t="s">
        <v>20</v>
      </c>
      <c r="AG7" s="181" t="s">
        <v>21</v>
      </c>
      <c r="AH7" s="184"/>
      <c r="AI7" s="160"/>
      <c r="AJ7" s="184"/>
      <c r="AK7" s="160"/>
      <c r="AL7" s="227" t="s">
        <v>20</v>
      </c>
      <c r="AM7" s="229" t="s">
        <v>21</v>
      </c>
      <c r="AN7" s="227" t="s">
        <v>20</v>
      </c>
      <c r="AO7" s="231" t="s">
        <v>21</v>
      </c>
    </row>
    <row r="8" spans="1:50" s="241" customFormat="1" ht="45.6" customHeight="1" thickBot="1" x14ac:dyDescent="0.5">
      <c r="B8" s="211"/>
      <c r="C8" s="214"/>
      <c r="D8" s="193"/>
      <c r="E8" s="203"/>
      <c r="F8" s="177"/>
      <c r="G8" s="183"/>
      <c r="H8" s="175"/>
      <c r="I8" s="183"/>
      <c r="J8" s="179"/>
      <c r="K8" s="173"/>
      <c r="L8" s="179"/>
      <c r="M8" s="183"/>
      <c r="N8" s="177"/>
      <c r="O8" s="183"/>
      <c r="P8" s="175"/>
      <c r="Q8" s="177"/>
      <c r="R8" s="179"/>
      <c r="S8" s="173"/>
      <c r="T8" s="179"/>
      <c r="U8" s="179"/>
      <c r="V8" s="177"/>
      <c r="W8" s="183"/>
      <c r="X8" s="179"/>
      <c r="Y8" s="173"/>
      <c r="Z8" s="175"/>
      <c r="AA8" s="177"/>
      <c r="AB8" s="179"/>
      <c r="AC8" s="173"/>
      <c r="AD8" s="196"/>
      <c r="AE8" s="198"/>
      <c r="AF8" s="179"/>
      <c r="AG8" s="179"/>
      <c r="AH8" s="185"/>
      <c r="AI8" s="161"/>
      <c r="AJ8" s="185"/>
      <c r="AK8" s="161"/>
      <c r="AL8" s="228"/>
      <c r="AM8" s="230"/>
      <c r="AN8" s="228"/>
      <c r="AO8" s="232"/>
    </row>
    <row r="9" spans="1:50" s="19" customFormat="1" ht="70.2" customHeight="1" thickBot="1" x14ac:dyDescent="0.5">
      <c r="A9" s="10"/>
      <c r="B9" s="112" t="s">
        <v>22</v>
      </c>
      <c r="C9" s="240" t="s">
        <v>23</v>
      </c>
      <c r="D9" s="11"/>
      <c r="E9" s="12"/>
      <c r="F9" s="56"/>
      <c r="G9" s="56"/>
      <c r="H9" s="56"/>
      <c r="I9" s="56"/>
      <c r="J9" s="56"/>
      <c r="K9" s="56"/>
      <c r="L9" s="56"/>
      <c r="M9" s="56"/>
      <c r="N9" s="15"/>
      <c r="O9" s="13"/>
      <c r="P9" s="13"/>
      <c r="Q9" s="13"/>
      <c r="R9" s="13"/>
      <c r="S9" s="13"/>
      <c r="T9" s="13"/>
      <c r="U9" s="13"/>
      <c r="V9" s="15"/>
      <c r="W9" s="13"/>
      <c r="X9" s="12"/>
      <c r="Y9" s="16"/>
      <c r="Z9" s="17"/>
      <c r="AA9" s="17"/>
      <c r="AB9" s="13"/>
      <c r="AC9" s="13"/>
      <c r="AD9" s="12"/>
      <c r="AE9" s="16"/>
      <c r="AF9" s="17"/>
      <c r="AG9" s="16"/>
      <c r="AH9" s="15"/>
      <c r="AI9" s="14"/>
      <c r="AJ9" s="13"/>
      <c r="AK9" s="18"/>
      <c r="AL9" s="58"/>
      <c r="AM9" s="58"/>
      <c r="AN9" s="58"/>
      <c r="AO9" s="58"/>
      <c r="AP9" s="10"/>
      <c r="AQ9" s="10"/>
      <c r="AR9" s="10"/>
      <c r="AS9" s="10"/>
      <c r="AT9" s="10"/>
      <c r="AU9" s="10"/>
      <c r="AV9" s="10"/>
      <c r="AW9" s="10"/>
      <c r="AX9" s="10"/>
    </row>
    <row r="10" spans="1:50" s="33" customFormat="1" ht="57" customHeight="1" thickBot="1" x14ac:dyDescent="0.55000000000000004">
      <c r="A10" s="20"/>
      <c r="B10" s="239">
        <v>1</v>
      </c>
      <c r="C10" s="240" t="s">
        <v>24</v>
      </c>
      <c r="D10" s="22">
        <v>28353</v>
      </c>
      <c r="E10" s="23">
        <v>1571</v>
      </c>
      <c r="F10" s="56">
        <v>4784</v>
      </c>
      <c r="G10" s="56">
        <v>12159.847838</v>
      </c>
      <c r="H10" s="56">
        <v>8016</v>
      </c>
      <c r="I10" s="56">
        <v>18922.451798000002</v>
      </c>
      <c r="J10" s="56">
        <v>4779</v>
      </c>
      <c r="K10" s="56">
        <v>12123.847838</v>
      </c>
      <c r="L10" s="56">
        <v>8009</v>
      </c>
      <c r="M10" s="56">
        <v>18866.451798000002</v>
      </c>
      <c r="N10" s="27">
        <v>4330</v>
      </c>
      <c r="O10" s="25">
        <v>9856.454224000001</v>
      </c>
      <c r="P10" s="28">
        <f t="shared" ref="P10:Q38" si="0">N10+Z10</f>
        <v>9296</v>
      </c>
      <c r="Q10" s="28">
        <f t="shared" si="0"/>
        <v>19801.453947000002</v>
      </c>
      <c r="R10" s="25">
        <v>4312</v>
      </c>
      <c r="S10" s="25">
        <v>9749.9042239999999</v>
      </c>
      <c r="T10" s="28">
        <f t="shared" ref="T10:U38" si="1">R10+AF10</f>
        <v>9256</v>
      </c>
      <c r="U10" s="28">
        <f t="shared" si="1"/>
        <v>19548.663947000001</v>
      </c>
      <c r="V10" s="27">
        <v>2940</v>
      </c>
      <c r="W10" s="25">
        <v>6717.2622140000003</v>
      </c>
      <c r="X10" s="29">
        <v>2026</v>
      </c>
      <c r="Y10" s="30">
        <v>3227.7375089999996</v>
      </c>
      <c r="Z10" s="31">
        <f>X10+V10</f>
        <v>4966</v>
      </c>
      <c r="AA10" s="31">
        <f>Y10+W10</f>
        <v>9944.9997230000008</v>
      </c>
      <c r="AB10" s="25">
        <v>2918</v>
      </c>
      <c r="AC10" s="25">
        <v>6571.0222140000005</v>
      </c>
      <c r="AD10" s="29">
        <v>2026</v>
      </c>
      <c r="AE10" s="30">
        <v>3227.7375089999996</v>
      </c>
      <c r="AF10" s="31">
        <f>AD10+AB10</f>
        <v>4944</v>
      </c>
      <c r="AG10" s="31">
        <f>AE10+AC10</f>
        <v>9798.7597229999992</v>
      </c>
      <c r="AH10" s="27">
        <v>45186</v>
      </c>
      <c r="AI10" s="26">
        <v>36565</v>
      </c>
      <c r="AJ10" s="25" t="e">
        <f>#REF!+#REF!+AD10</f>
        <v>#REF!</v>
      </c>
      <c r="AK10" s="32" t="e">
        <f>#REF!+#REF!+AE10</f>
        <v>#REF!</v>
      </c>
      <c r="AL10" s="58">
        <f>J10/F10%</f>
        <v>99.895484949832763</v>
      </c>
      <c r="AM10" s="58">
        <f t="shared" ref="AM10:AO22" si="2">K10/G10%</f>
        <v>99.703943663772677</v>
      </c>
      <c r="AN10" s="58">
        <f t="shared" si="2"/>
        <v>99.912674650698605</v>
      </c>
      <c r="AO10" s="58">
        <f t="shared" si="2"/>
        <v>99.704055264096795</v>
      </c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s="33" customFormat="1" ht="57" customHeight="1" thickBot="1" x14ac:dyDescent="0.55000000000000004">
      <c r="A11" s="20"/>
      <c r="B11" s="239">
        <v>2</v>
      </c>
      <c r="C11" s="240" t="s">
        <v>25</v>
      </c>
      <c r="D11" s="22">
        <v>11493</v>
      </c>
      <c r="E11" s="23">
        <v>12175</v>
      </c>
      <c r="F11" s="56">
        <v>1530</v>
      </c>
      <c r="G11" s="56">
        <v>3665.1470399999998</v>
      </c>
      <c r="H11" s="56">
        <v>3173</v>
      </c>
      <c r="I11" s="56">
        <v>7746.5606499999985</v>
      </c>
      <c r="J11" s="56">
        <v>1515</v>
      </c>
      <c r="K11" s="56">
        <v>3592.1487699999998</v>
      </c>
      <c r="L11" s="56">
        <v>3132</v>
      </c>
      <c r="M11" s="56">
        <v>7516.7303899999997</v>
      </c>
      <c r="N11" s="27">
        <v>7650</v>
      </c>
      <c r="O11" s="25">
        <v>12575.737359999997</v>
      </c>
      <c r="P11" s="28">
        <f t="shared" si="0"/>
        <v>8918</v>
      </c>
      <c r="Q11" s="28">
        <f t="shared" si="0"/>
        <v>16200.353419999998</v>
      </c>
      <c r="R11" s="25">
        <v>7600</v>
      </c>
      <c r="S11" s="25">
        <v>12377.111270000001</v>
      </c>
      <c r="T11" s="28">
        <f t="shared" si="1"/>
        <v>8857</v>
      </c>
      <c r="U11" s="28">
        <f t="shared" si="1"/>
        <v>15919.41733</v>
      </c>
      <c r="V11" s="27">
        <v>0</v>
      </c>
      <c r="W11" s="25">
        <v>0</v>
      </c>
      <c r="X11" s="29">
        <v>1268</v>
      </c>
      <c r="Y11" s="30">
        <v>3624.6160599999998</v>
      </c>
      <c r="Z11" s="31">
        <f t="shared" ref="Z11:AA21" si="3">X11+V11</f>
        <v>1268</v>
      </c>
      <c r="AA11" s="31">
        <f t="shared" si="3"/>
        <v>3624.6160599999998</v>
      </c>
      <c r="AB11" s="25">
        <v>0</v>
      </c>
      <c r="AC11" s="25">
        <v>0</v>
      </c>
      <c r="AD11" s="29">
        <v>1257</v>
      </c>
      <c r="AE11" s="30">
        <v>3542.3060599999994</v>
      </c>
      <c r="AF11" s="31">
        <f t="shared" ref="AF11:AG51" si="4">AD11+AB11</f>
        <v>1257</v>
      </c>
      <c r="AG11" s="31">
        <f t="shared" si="4"/>
        <v>3542.3060599999994</v>
      </c>
      <c r="AH11" s="27">
        <v>31765</v>
      </c>
      <c r="AI11" s="26">
        <v>29597</v>
      </c>
      <c r="AJ11" s="25" t="e">
        <f>#REF!+#REF!+AD11</f>
        <v>#REF!</v>
      </c>
      <c r="AK11" s="32" t="e">
        <f>#REF!+#REF!+AE11</f>
        <v>#REF!</v>
      </c>
      <c r="AL11" s="58">
        <f t="shared" ref="AL11:AL22" si="5">J11/F11%</f>
        <v>99.019607843137251</v>
      </c>
      <c r="AM11" s="58">
        <f t="shared" si="2"/>
        <v>98.008312648760736</v>
      </c>
      <c r="AN11" s="58">
        <f t="shared" si="2"/>
        <v>98.7078474629688</v>
      </c>
      <c r="AO11" s="58">
        <f t="shared" si="2"/>
        <v>97.033131600150853</v>
      </c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s="33" customFormat="1" ht="57" customHeight="1" thickBot="1" x14ac:dyDescent="0.55000000000000004">
      <c r="A12" s="20"/>
      <c r="B12" s="239">
        <v>3</v>
      </c>
      <c r="C12" s="240" t="s">
        <v>26</v>
      </c>
      <c r="D12" s="22">
        <v>7358</v>
      </c>
      <c r="E12" s="23">
        <v>2890</v>
      </c>
      <c r="F12" s="56">
        <v>1457</v>
      </c>
      <c r="G12" s="56">
        <v>1718</v>
      </c>
      <c r="H12" s="56">
        <v>1457</v>
      </c>
      <c r="I12" s="56">
        <v>1718</v>
      </c>
      <c r="J12" s="56">
        <v>1457</v>
      </c>
      <c r="K12" s="56">
        <v>1718</v>
      </c>
      <c r="L12" s="56">
        <v>1457</v>
      </c>
      <c r="M12" s="56">
        <v>1718</v>
      </c>
      <c r="N12" s="27">
        <v>1413</v>
      </c>
      <c r="O12" s="25">
        <v>1498</v>
      </c>
      <c r="P12" s="28">
        <v>4027</v>
      </c>
      <c r="Q12" s="28">
        <v>4076</v>
      </c>
      <c r="R12" s="25">
        <v>1413</v>
      </c>
      <c r="S12" s="25">
        <v>1498</v>
      </c>
      <c r="T12" s="28">
        <v>4027</v>
      </c>
      <c r="U12" s="28">
        <v>4076</v>
      </c>
      <c r="V12" s="27">
        <v>1366</v>
      </c>
      <c r="W12" s="25">
        <v>1531</v>
      </c>
      <c r="X12" s="29">
        <v>1248</v>
      </c>
      <c r="Y12" s="30">
        <v>1047</v>
      </c>
      <c r="Z12" s="31">
        <v>2614</v>
      </c>
      <c r="AA12" s="31">
        <v>2578</v>
      </c>
      <c r="AB12" s="25">
        <v>1366</v>
      </c>
      <c r="AC12" s="25">
        <v>1531</v>
      </c>
      <c r="AD12" s="29">
        <v>1248</v>
      </c>
      <c r="AE12" s="30">
        <v>1047</v>
      </c>
      <c r="AF12" s="31">
        <v>2614</v>
      </c>
      <c r="AG12" s="31">
        <v>2578</v>
      </c>
      <c r="AH12" s="27">
        <v>11397</v>
      </c>
      <c r="AI12" s="26">
        <v>6171</v>
      </c>
      <c r="AJ12" s="25" t="e">
        <v>#REF!</v>
      </c>
      <c r="AK12" s="32" t="e">
        <v>#REF!</v>
      </c>
      <c r="AL12" s="58">
        <f t="shared" si="5"/>
        <v>100</v>
      </c>
      <c r="AM12" s="58">
        <f t="shared" si="2"/>
        <v>100</v>
      </c>
      <c r="AN12" s="58">
        <f t="shared" si="2"/>
        <v>100</v>
      </c>
      <c r="AO12" s="58">
        <f t="shared" si="2"/>
        <v>100</v>
      </c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s="33" customFormat="1" ht="57" customHeight="1" thickBot="1" x14ac:dyDescent="0.55000000000000004">
      <c r="A13" s="20"/>
      <c r="B13" s="239">
        <v>4</v>
      </c>
      <c r="C13" s="240" t="s">
        <v>27</v>
      </c>
      <c r="D13" s="22">
        <v>1055</v>
      </c>
      <c r="E13" s="23">
        <v>4573</v>
      </c>
      <c r="F13" s="56">
        <v>1914</v>
      </c>
      <c r="G13" s="56">
        <v>5598.2479395000009</v>
      </c>
      <c r="H13" s="56">
        <v>2474</v>
      </c>
      <c r="I13" s="56">
        <v>6934.4054435000007</v>
      </c>
      <c r="J13" s="56">
        <v>1914</v>
      </c>
      <c r="K13" s="56">
        <v>5598.2479395000009</v>
      </c>
      <c r="L13" s="56">
        <v>2474</v>
      </c>
      <c r="M13" s="56">
        <v>6934.4054435000007</v>
      </c>
      <c r="N13" s="27">
        <v>337</v>
      </c>
      <c r="O13" s="25">
        <v>2554.2520447000006</v>
      </c>
      <c r="P13" s="28">
        <f t="shared" si="0"/>
        <v>987</v>
      </c>
      <c r="Q13" s="28">
        <f t="shared" si="0"/>
        <v>6293.2606374000006</v>
      </c>
      <c r="R13" s="25">
        <v>337</v>
      </c>
      <c r="S13" s="25">
        <v>2554.2520447000006</v>
      </c>
      <c r="T13" s="28">
        <f t="shared" si="1"/>
        <v>987</v>
      </c>
      <c r="U13" s="28">
        <f t="shared" si="1"/>
        <v>6293.2606374000006</v>
      </c>
      <c r="V13" s="27">
        <v>299</v>
      </c>
      <c r="W13" s="25">
        <v>1031</v>
      </c>
      <c r="X13" s="29">
        <v>351</v>
      </c>
      <c r="Y13" s="30">
        <v>2708.0085927</v>
      </c>
      <c r="Z13" s="31">
        <f t="shared" si="3"/>
        <v>650</v>
      </c>
      <c r="AA13" s="31">
        <f t="shared" si="3"/>
        <v>3739.0085927</v>
      </c>
      <c r="AB13" s="25">
        <v>299</v>
      </c>
      <c r="AC13" s="25">
        <v>1031</v>
      </c>
      <c r="AD13" s="29">
        <v>351</v>
      </c>
      <c r="AE13" s="30">
        <v>2708.0085927</v>
      </c>
      <c r="AF13" s="31">
        <f t="shared" si="4"/>
        <v>650</v>
      </c>
      <c r="AG13" s="31">
        <f t="shared" si="4"/>
        <v>3739.0085927</v>
      </c>
      <c r="AH13" s="27">
        <v>2355</v>
      </c>
      <c r="AI13" s="26">
        <v>7934</v>
      </c>
      <c r="AJ13" s="25" t="e">
        <f>#REF!+#REF!+AD13</f>
        <v>#REF!</v>
      </c>
      <c r="AK13" s="32" t="e">
        <f>#REF!+#REF!+AE13</f>
        <v>#REF!</v>
      </c>
      <c r="AL13" s="58">
        <f t="shared" si="5"/>
        <v>100</v>
      </c>
      <c r="AM13" s="58">
        <f t="shared" si="2"/>
        <v>100</v>
      </c>
      <c r="AN13" s="58">
        <f t="shared" si="2"/>
        <v>100</v>
      </c>
      <c r="AO13" s="58">
        <f t="shared" si="2"/>
        <v>100</v>
      </c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s="33" customFormat="1" ht="57" customHeight="1" thickBot="1" x14ac:dyDescent="0.55000000000000004">
      <c r="A14" s="20"/>
      <c r="B14" s="239">
        <v>5</v>
      </c>
      <c r="C14" s="240" t="s">
        <v>28</v>
      </c>
      <c r="D14" s="22">
        <v>3876</v>
      </c>
      <c r="E14" s="23">
        <v>2990</v>
      </c>
      <c r="F14" s="56">
        <v>1855</v>
      </c>
      <c r="G14" s="56">
        <v>3960.3299999999995</v>
      </c>
      <c r="H14" s="56">
        <v>4063</v>
      </c>
      <c r="I14" s="56">
        <v>7530.5100000000011</v>
      </c>
      <c r="J14" s="56">
        <v>1855</v>
      </c>
      <c r="K14" s="56">
        <v>3960.3299999999995</v>
      </c>
      <c r="L14" s="56">
        <v>4063</v>
      </c>
      <c r="M14" s="56">
        <v>7530.5100000000011</v>
      </c>
      <c r="N14" s="27">
        <v>2719</v>
      </c>
      <c r="O14" s="25">
        <v>5299.1399999999994</v>
      </c>
      <c r="P14" s="28">
        <f t="shared" si="0"/>
        <v>6015</v>
      </c>
      <c r="Q14" s="28">
        <f t="shared" si="0"/>
        <v>11855.83</v>
      </c>
      <c r="R14" s="25">
        <v>2719</v>
      </c>
      <c r="S14" s="25">
        <v>5299.1399999999994</v>
      </c>
      <c r="T14" s="28">
        <f t="shared" si="1"/>
        <v>6015</v>
      </c>
      <c r="U14" s="28">
        <f t="shared" si="1"/>
        <v>11855.83</v>
      </c>
      <c r="V14" s="27">
        <v>1753</v>
      </c>
      <c r="W14" s="25">
        <v>3891.4500000000003</v>
      </c>
      <c r="X14" s="29">
        <v>1543</v>
      </c>
      <c r="Y14" s="30">
        <v>2665.2400000000002</v>
      </c>
      <c r="Z14" s="31">
        <f t="shared" si="3"/>
        <v>3296</v>
      </c>
      <c r="AA14" s="31">
        <f t="shared" si="3"/>
        <v>6556.6900000000005</v>
      </c>
      <c r="AB14" s="25">
        <v>1753</v>
      </c>
      <c r="AC14" s="25">
        <v>3891.4500000000003</v>
      </c>
      <c r="AD14" s="29">
        <v>1543</v>
      </c>
      <c r="AE14" s="30">
        <v>2665.2400000000002</v>
      </c>
      <c r="AF14" s="31">
        <f t="shared" si="4"/>
        <v>3296</v>
      </c>
      <c r="AG14" s="31">
        <f t="shared" si="4"/>
        <v>6556.6900000000005</v>
      </c>
      <c r="AH14" s="27">
        <v>9622</v>
      </c>
      <c r="AI14" s="26">
        <v>13770</v>
      </c>
      <c r="AJ14" s="25" t="e">
        <f>#REF!+#REF!+AD14</f>
        <v>#REF!</v>
      </c>
      <c r="AK14" s="32" t="e">
        <f>#REF!+#REF!+AE14</f>
        <v>#REF!</v>
      </c>
      <c r="AL14" s="58">
        <f t="shared" si="5"/>
        <v>100</v>
      </c>
      <c r="AM14" s="58">
        <f t="shared" si="2"/>
        <v>100</v>
      </c>
      <c r="AN14" s="58">
        <f t="shared" si="2"/>
        <v>100</v>
      </c>
      <c r="AO14" s="58">
        <f t="shared" si="2"/>
        <v>100</v>
      </c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s="33" customFormat="1" ht="57" customHeight="1" thickBot="1" x14ac:dyDescent="0.55000000000000004">
      <c r="A15" s="20"/>
      <c r="B15" s="239">
        <v>6</v>
      </c>
      <c r="C15" s="240" t="s">
        <v>29</v>
      </c>
      <c r="D15" s="22">
        <v>10</v>
      </c>
      <c r="E15" s="23">
        <v>62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27">
        <v>4</v>
      </c>
      <c r="O15" s="25">
        <v>14</v>
      </c>
      <c r="P15" s="28">
        <f t="shared" si="0"/>
        <v>36</v>
      </c>
      <c r="Q15" s="28">
        <f t="shared" si="0"/>
        <v>40.14</v>
      </c>
      <c r="R15" s="25">
        <v>2</v>
      </c>
      <c r="S15" s="25">
        <v>8</v>
      </c>
      <c r="T15" s="28">
        <f t="shared" si="1"/>
        <v>34</v>
      </c>
      <c r="U15" s="28">
        <f t="shared" si="1"/>
        <v>34.14</v>
      </c>
      <c r="V15" s="27">
        <v>4</v>
      </c>
      <c r="W15" s="25">
        <v>7</v>
      </c>
      <c r="X15" s="29">
        <v>28</v>
      </c>
      <c r="Y15" s="30">
        <v>19.139999999999997</v>
      </c>
      <c r="Z15" s="31">
        <f t="shared" si="3"/>
        <v>32</v>
      </c>
      <c r="AA15" s="31">
        <f t="shared" si="3"/>
        <v>26.139999999999997</v>
      </c>
      <c r="AB15" s="25">
        <v>4</v>
      </c>
      <c r="AC15" s="25">
        <v>7</v>
      </c>
      <c r="AD15" s="29">
        <v>28</v>
      </c>
      <c r="AE15" s="30">
        <v>19.139999999999997</v>
      </c>
      <c r="AF15" s="31">
        <f t="shared" si="4"/>
        <v>32</v>
      </c>
      <c r="AG15" s="31">
        <f t="shared" si="4"/>
        <v>26.139999999999997</v>
      </c>
      <c r="AH15" s="27">
        <v>32</v>
      </c>
      <c r="AI15" s="26">
        <v>85</v>
      </c>
      <c r="AJ15" s="25" t="e">
        <f>#REF!+#REF!+AD15</f>
        <v>#REF!</v>
      </c>
      <c r="AK15" s="32" t="e">
        <f>#REF!+#REF!+AE15</f>
        <v>#REF!</v>
      </c>
      <c r="AL15" s="58">
        <v>0</v>
      </c>
      <c r="AM15" s="58">
        <v>0</v>
      </c>
      <c r="AN15" s="58">
        <v>0</v>
      </c>
      <c r="AO15" s="58">
        <v>0</v>
      </c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s="33" customFormat="1" ht="57" customHeight="1" thickBot="1" x14ac:dyDescent="0.55000000000000004">
      <c r="A16" s="20"/>
      <c r="B16" s="239">
        <v>7</v>
      </c>
      <c r="C16" s="240" t="s">
        <v>30</v>
      </c>
      <c r="D16" s="22">
        <v>8098</v>
      </c>
      <c r="E16" s="23">
        <v>7151</v>
      </c>
      <c r="F16" s="56">
        <v>5352</v>
      </c>
      <c r="G16" s="56">
        <v>11672.312150000005</v>
      </c>
      <c r="H16" s="56">
        <v>10807</v>
      </c>
      <c r="I16" s="56">
        <v>24387.390735000001</v>
      </c>
      <c r="J16" s="56">
        <v>5352</v>
      </c>
      <c r="K16" s="56">
        <v>11672.312150000005</v>
      </c>
      <c r="L16" s="56">
        <v>10807</v>
      </c>
      <c r="M16" s="56">
        <v>24387.390735000001</v>
      </c>
      <c r="N16" s="27">
        <v>5521</v>
      </c>
      <c r="O16" s="25">
        <v>9787.3841700000012</v>
      </c>
      <c r="P16" s="28">
        <f t="shared" si="0"/>
        <v>10161</v>
      </c>
      <c r="Q16" s="28">
        <f t="shared" si="0"/>
        <v>18280.537483500004</v>
      </c>
      <c r="R16" s="25">
        <v>5521</v>
      </c>
      <c r="S16" s="25">
        <v>9787.3841700000012</v>
      </c>
      <c r="T16" s="28">
        <f t="shared" si="1"/>
        <v>10161</v>
      </c>
      <c r="U16" s="28">
        <f t="shared" si="1"/>
        <v>18280.537483500004</v>
      </c>
      <c r="V16" s="29">
        <v>2961</v>
      </c>
      <c r="W16" s="31">
        <v>6584.2633135000005</v>
      </c>
      <c r="X16" s="31">
        <v>1679</v>
      </c>
      <c r="Y16" s="31">
        <v>1908.8900000000003</v>
      </c>
      <c r="Z16" s="31">
        <f t="shared" si="3"/>
        <v>4640</v>
      </c>
      <c r="AA16" s="31">
        <f t="shared" si="3"/>
        <v>8493.1533135000009</v>
      </c>
      <c r="AB16" s="31">
        <v>2961</v>
      </c>
      <c r="AC16" s="31">
        <v>6584.2633135000005</v>
      </c>
      <c r="AD16" s="29">
        <v>1679</v>
      </c>
      <c r="AE16" s="30">
        <v>1908.8900000000003</v>
      </c>
      <c r="AF16" s="31">
        <f t="shared" si="4"/>
        <v>4640</v>
      </c>
      <c r="AG16" s="31">
        <f t="shared" si="4"/>
        <v>8493.1533135000009</v>
      </c>
      <c r="AH16" s="27">
        <v>17885</v>
      </c>
      <c r="AI16" s="26">
        <v>17592</v>
      </c>
      <c r="AJ16" s="25" t="e">
        <f>#REF!+#REF!+AD16</f>
        <v>#REF!</v>
      </c>
      <c r="AK16" s="32" t="e">
        <f>#REF!+#REF!+AE16</f>
        <v>#REF!</v>
      </c>
      <c r="AL16" s="58">
        <f t="shared" si="5"/>
        <v>100</v>
      </c>
      <c r="AM16" s="58">
        <f t="shared" si="2"/>
        <v>100</v>
      </c>
      <c r="AN16" s="58">
        <f t="shared" si="2"/>
        <v>100</v>
      </c>
      <c r="AO16" s="58">
        <f t="shared" si="2"/>
        <v>100</v>
      </c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s="33" customFormat="1" ht="57" customHeight="1" thickBot="1" x14ac:dyDescent="0.55000000000000004">
      <c r="A17" s="20"/>
      <c r="B17" s="239">
        <v>8</v>
      </c>
      <c r="C17" s="240" t="s">
        <v>31</v>
      </c>
      <c r="D17" s="22">
        <v>6450</v>
      </c>
      <c r="E17" s="23">
        <v>5735</v>
      </c>
      <c r="F17" s="56">
        <v>615</v>
      </c>
      <c r="G17" s="56">
        <v>9705.7193941000023</v>
      </c>
      <c r="H17" s="56">
        <v>970</v>
      </c>
      <c r="I17" s="56">
        <v>15479.660049800003</v>
      </c>
      <c r="J17" s="56">
        <v>615</v>
      </c>
      <c r="K17" s="56">
        <v>9705.7193941000023</v>
      </c>
      <c r="L17" s="56">
        <v>970</v>
      </c>
      <c r="M17" s="56">
        <v>15479.660049800003</v>
      </c>
      <c r="N17" s="27">
        <v>643</v>
      </c>
      <c r="O17" s="25">
        <v>7227</v>
      </c>
      <c r="P17" s="28">
        <f t="shared" si="0"/>
        <v>1383</v>
      </c>
      <c r="Q17" s="28">
        <f t="shared" si="0"/>
        <v>12233.905707600001</v>
      </c>
      <c r="R17" s="25">
        <v>535</v>
      </c>
      <c r="S17" s="25">
        <v>1104</v>
      </c>
      <c r="T17" s="28">
        <f t="shared" si="1"/>
        <v>1195</v>
      </c>
      <c r="U17" s="28">
        <f t="shared" si="1"/>
        <v>2094.4246269</v>
      </c>
      <c r="V17" s="27">
        <v>596</v>
      </c>
      <c r="W17" s="25">
        <v>4816.8089085000011</v>
      </c>
      <c r="X17" s="29">
        <v>144</v>
      </c>
      <c r="Y17" s="30">
        <v>190.0967991</v>
      </c>
      <c r="Z17" s="31">
        <f t="shared" si="3"/>
        <v>740</v>
      </c>
      <c r="AA17" s="31">
        <f t="shared" si="3"/>
        <v>5006.9057076000008</v>
      </c>
      <c r="AB17" s="25">
        <v>516</v>
      </c>
      <c r="AC17" s="25">
        <v>800.32782780000014</v>
      </c>
      <c r="AD17" s="29">
        <v>144</v>
      </c>
      <c r="AE17" s="30">
        <v>190.0967991</v>
      </c>
      <c r="AF17" s="31">
        <f t="shared" si="4"/>
        <v>660</v>
      </c>
      <c r="AG17" s="31">
        <f t="shared" si="4"/>
        <v>990.42462690000013</v>
      </c>
      <c r="AH17" s="27">
        <v>7903</v>
      </c>
      <c r="AI17" s="26">
        <v>8594</v>
      </c>
      <c r="AJ17" s="25" t="e">
        <f>#REF!+#REF!+AD17</f>
        <v>#REF!</v>
      </c>
      <c r="AK17" s="32" t="e">
        <f>#REF!+#REF!+AE17</f>
        <v>#REF!</v>
      </c>
      <c r="AL17" s="58">
        <f t="shared" si="5"/>
        <v>100</v>
      </c>
      <c r="AM17" s="58">
        <f t="shared" si="2"/>
        <v>100</v>
      </c>
      <c r="AN17" s="58">
        <f t="shared" si="2"/>
        <v>100.00000000000001</v>
      </c>
      <c r="AO17" s="58">
        <f t="shared" si="2"/>
        <v>100</v>
      </c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s="33" customFormat="1" ht="57" customHeight="1" thickBot="1" x14ac:dyDescent="0.55000000000000004">
      <c r="A18" s="20"/>
      <c r="B18" s="239">
        <v>9</v>
      </c>
      <c r="C18" s="240" t="s">
        <v>32</v>
      </c>
      <c r="D18" s="22">
        <v>3404</v>
      </c>
      <c r="E18" s="23">
        <v>6071</v>
      </c>
      <c r="F18" s="56">
        <v>301</v>
      </c>
      <c r="G18" s="56">
        <v>470.19999999999982</v>
      </c>
      <c r="H18" s="56">
        <v>603</v>
      </c>
      <c r="I18" s="56">
        <v>915.63000000000056</v>
      </c>
      <c r="J18" s="56">
        <v>301</v>
      </c>
      <c r="K18" s="56">
        <v>470.19999999999982</v>
      </c>
      <c r="L18" s="56">
        <v>603</v>
      </c>
      <c r="M18" s="56">
        <v>915.63000000000056</v>
      </c>
      <c r="N18" s="27">
        <v>2529.25</v>
      </c>
      <c r="O18" s="25">
        <v>6118.030999999999</v>
      </c>
      <c r="P18" s="28">
        <f t="shared" si="0"/>
        <v>7618.75</v>
      </c>
      <c r="Q18" s="28">
        <f t="shared" si="0"/>
        <v>17631.842449999996</v>
      </c>
      <c r="R18" s="25">
        <v>2310</v>
      </c>
      <c r="S18" s="25">
        <v>5639.1114499999994</v>
      </c>
      <c r="T18" s="28">
        <f t="shared" si="1"/>
        <v>6973</v>
      </c>
      <c r="U18" s="28">
        <f t="shared" si="1"/>
        <v>16217.350849999999</v>
      </c>
      <c r="V18" s="27">
        <v>2529.25</v>
      </c>
      <c r="W18" s="25">
        <v>6118.030999999999</v>
      </c>
      <c r="X18" s="29">
        <v>2560.25</v>
      </c>
      <c r="Y18" s="30">
        <v>5395.7804500000002</v>
      </c>
      <c r="Z18" s="31">
        <f t="shared" si="3"/>
        <v>5089.5</v>
      </c>
      <c r="AA18" s="31">
        <f t="shared" si="3"/>
        <v>11513.811449999999</v>
      </c>
      <c r="AB18" s="25">
        <v>2310</v>
      </c>
      <c r="AC18" s="25">
        <v>5639.1114499999994</v>
      </c>
      <c r="AD18" s="29">
        <v>2353</v>
      </c>
      <c r="AE18" s="30">
        <v>4939.1279500000001</v>
      </c>
      <c r="AF18" s="31">
        <f t="shared" si="4"/>
        <v>4663</v>
      </c>
      <c r="AG18" s="31">
        <f t="shared" si="4"/>
        <v>10578.239399999999</v>
      </c>
      <c r="AH18" s="27">
        <v>8133</v>
      </c>
      <c r="AI18" s="26">
        <v>15375</v>
      </c>
      <c r="AJ18" s="25" t="e">
        <f>#REF!+#REF!+AD18</f>
        <v>#REF!</v>
      </c>
      <c r="AK18" s="32" t="e">
        <f>#REF!+#REF!+AE18</f>
        <v>#REF!</v>
      </c>
      <c r="AL18" s="58">
        <f t="shared" si="5"/>
        <v>100</v>
      </c>
      <c r="AM18" s="58">
        <f t="shared" si="2"/>
        <v>100</v>
      </c>
      <c r="AN18" s="58">
        <f t="shared" si="2"/>
        <v>100</v>
      </c>
      <c r="AO18" s="58">
        <f t="shared" si="2"/>
        <v>100</v>
      </c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s="33" customFormat="1" ht="57" customHeight="1" thickBot="1" x14ac:dyDescent="0.55000000000000004">
      <c r="A19" s="20"/>
      <c r="B19" s="239">
        <v>10</v>
      </c>
      <c r="C19" s="240" t="s">
        <v>33</v>
      </c>
      <c r="D19" s="22">
        <v>310</v>
      </c>
      <c r="E19" s="23">
        <v>1443</v>
      </c>
      <c r="F19" s="56">
        <v>224</v>
      </c>
      <c r="G19" s="56">
        <v>1304.4900000000002</v>
      </c>
      <c r="H19" s="56">
        <v>224</v>
      </c>
      <c r="I19" s="56">
        <v>1304.4900000000002</v>
      </c>
      <c r="J19" s="56">
        <v>224</v>
      </c>
      <c r="K19" s="56">
        <v>1304.4900000000002</v>
      </c>
      <c r="L19" s="56">
        <v>224</v>
      </c>
      <c r="M19" s="56">
        <v>1304.4900000000002</v>
      </c>
      <c r="N19" s="27">
        <v>218</v>
      </c>
      <c r="O19" s="25">
        <v>1519</v>
      </c>
      <c r="P19" s="28">
        <f t="shared" si="0"/>
        <v>654</v>
      </c>
      <c r="Q19" s="28">
        <f t="shared" si="0"/>
        <v>4557</v>
      </c>
      <c r="R19" s="25">
        <v>218</v>
      </c>
      <c r="S19" s="25">
        <v>1519</v>
      </c>
      <c r="T19" s="28">
        <f t="shared" si="1"/>
        <v>654</v>
      </c>
      <c r="U19" s="28">
        <f t="shared" si="1"/>
        <v>4557</v>
      </c>
      <c r="V19" s="27">
        <v>218</v>
      </c>
      <c r="W19" s="25">
        <v>1519</v>
      </c>
      <c r="X19" s="29">
        <v>218</v>
      </c>
      <c r="Y19" s="30">
        <v>1519</v>
      </c>
      <c r="Z19" s="31">
        <f t="shared" si="3"/>
        <v>436</v>
      </c>
      <c r="AA19" s="31">
        <f t="shared" si="3"/>
        <v>3038</v>
      </c>
      <c r="AB19" s="25">
        <v>218</v>
      </c>
      <c r="AC19" s="25">
        <v>1519</v>
      </c>
      <c r="AD19" s="29">
        <v>218</v>
      </c>
      <c r="AE19" s="30">
        <v>1519</v>
      </c>
      <c r="AF19" s="31">
        <f t="shared" si="4"/>
        <v>436</v>
      </c>
      <c r="AG19" s="31">
        <f t="shared" si="4"/>
        <v>3038</v>
      </c>
      <c r="AH19" s="27">
        <v>931</v>
      </c>
      <c r="AI19" s="26">
        <v>5368</v>
      </c>
      <c r="AJ19" s="25" t="e">
        <f>#REF!+#REF!+AD19</f>
        <v>#REF!</v>
      </c>
      <c r="AK19" s="32" t="e">
        <f>#REF!+#REF!+AE19</f>
        <v>#REF!</v>
      </c>
      <c r="AL19" s="58">
        <f t="shared" si="5"/>
        <v>99.999999999999986</v>
      </c>
      <c r="AM19" s="58">
        <f t="shared" si="2"/>
        <v>100</v>
      </c>
      <c r="AN19" s="58">
        <f t="shared" si="2"/>
        <v>99.999999999999986</v>
      </c>
      <c r="AO19" s="58">
        <f t="shared" si="2"/>
        <v>100</v>
      </c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s="33" customFormat="1" ht="57" customHeight="1" thickBot="1" x14ac:dyDescent="0.55000000000000004">
      <c r="A20" s="20"/>
      <c r="B20" s="239">
        <v>11</v>
      </c>
      <c r="C20" s="240" t="s">
        <v>34</v>
      </c>
      <c r="D20" s="22">
        <v>3538</v>
      </c>
      <c r="E20" s="23">
        <v>8236</v>
      </c>
      <c r="F20" s="56">
        <v>2115</v>
      </c>
      <c r="G20" s="56">
        <v>3575.4654879999994</v>
      </c>
      <c r="H20" s="56">
        <v>3847</v>
      </c>
      <c r="I20" s="56">
        <v>6463.3246124000007</v>
      </c>
      <c r="J20" s="56">
        <v>2115</v>
      </c>
      <c r="K20" s="56">
        <v>3575.4654879999994</v>
      </c>
      <c r="L20" s="56">
        <v>3847</v>
      </c>
      <c r="M20" s="56">
        <v>6463.3246124000007</v>
      </c>
      <c r="N20" s="27">
        <v>1791</v>
      </c>
      <c r="O20" s="25">
        <v>3060.5281360000008</v>
      </c>
      <c r="P20" s="28">
        <f t="shared" si="0"/>
        <v>3795</v>
      </c>
      <c r="Q20" s="28">
        <f t="shared" si="0"/>
        <v>5135.4967889000009</v>
      </c>
      <c r="R20" s="25">
        <v>1791</v>
      </c>
      <c r="S20" s="25">
        <v>3060.5281360000008</v>
      </c>
      <c r="T20" s="28">
        <f t="shared" si="1"/>
        <v>3795</v>
      </c>
      <c r="U20" s="28">
        <f t="shared" si="1"/>
        <v>5135.4967889000009</v>
      </c>
      <c r="V20" s="27">
        <v>1230</v>
      </c>
      <c r="W20" s="25">
        <v>1213</v>
      </c>
      <c r="X20" s="29">
        <v>774</v>
      </c>
      <c r="Y20" s="30">
        <v>861.96865290000005</v>
      </c>
      <c r="Z20" s="31">
        <f t="shared" si="3"/>
        <v>2004</v>
      </c>
      <c r="AA20" s="31">
        <f t="shared" si="3"/>
        <v>2074.9686529000001</v>
      </c>
      <c r="AB20" s="25">
        <v>1230</v>
      </c>
      <c r="AC20" s="25">
        <v>1213</v>
      </c>
      <c r="AD20" s="29">
        <v>774</v>
      </c>
      <c r="AE20" s="30">
        <v>861.96865290000005</v>
      </c>
      <c r="AF20" s="31">
        <f t="shared" si="4"/>
        <v>2004</v>
      </c>
      <c r="AG20" s="31">
        <f t="shared" si="4"/>
        <v>2074.9686529000001</v>
      </c>
      <c r="AH20" s="27">
        <v>24153</v>
      </c>
      <c r="AI20" s="26">
        <v>24841</v>
      </c>
      <c r="AJ20" s="25" t="e">
        <f>#REF!+#REF!+AD20</f>
        <v>#REF!</v>
      </c>
      <c r="AK20" s="32" t="e">
        <f>#REF!+#REF!+AE20</f>
        <v>#REF!</v>
      </c>
      <c r="AL20" s="58">
        <f t="shared" si="5"/>
        <v>100</v>
      </c>
      <c r="AM20" s="58">
        <f t="shared" si="2"/>
        <v>99.999999999999986</v>
      </c>
      <c r="AN20" s="58">
        <f t="shared" si="2"/>
        <v>100</v>
      </c>
      <c r="AO20" s="58">
        <f t="shared" si="2"/>
        <v>100</v>
      </c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s="33" customFormat="1" ht="57" customHeight="1" thickBot="1" x14ac:dyDescent="0.55000000000000004">
      <c r="A21" s="20"/>
      <c r="B21" s="239">
        <v>12</v>
      </c>
      <c r="C21" s="240" t="s">
        <v>35</v>
      </c>
      <c r="D21" s="35">
        <v>1155</v>
      </c>
      <c r="E21" s="36">
        <v>2338</v>
      </c>
      <c r="F21" s="56">
        <v>11480</v>
      </c>
      <c r="G21" s="56">
        <v>25327.124067699995</v>
      </c>
      <c r="H21" s="56">
        <v>22457.000000000007</v>
      </c>
      <c r="I21" s="56">
        <v>59133.199063324704</v>
      </c>
      <c r="J21" s="56">
        <v>11204</v>
      </c>
      <c r="K21" s="56">
        <v>22115.124067699995</v>
      </c>
      <c r="L21" s="56">
        <v>19245.000000000007</v>
      </c>
      <c r="M21" s="56">
        <v>55921.199063324704</v>
      </c>
      <c r="N21" s="40">
        <v>1408</v>
      </c>
      <c r="O21" s="38">
        <v>3528.6252761267488</v>
      </c>
      <c r="P21" s="41">
        <f t="shared" si="0"/>
        <v>4553</v>
      </c>
      <c r="Q21" s="41">
        <f t="shared" si="0"/>
        <v>12673.751054527362</v>
      </c>
      <c r="R21" s="38">
        <v>1219</v>
      </c>
      <c r="S21" s="38">
        <v>3528.6252761267488</v>
      </c>
      <c r="T21" s="41">
        <f t="shared" si="1"/>
        <v>4364</v>
      </c>
      <c r="U21" s="41">
        <f t="shared" si="1"/>
        <v>12673.751054527362</v>
      </c>
      <c r="V21" s="40">
        <v>1238</v>
      </c>
      <c r="W21" s="38">
        <v>3187.248793400614</v>
      </c>
      <c r="X21" s="42">
        <v>1907</v>
      </c>
      <c r="Y21" s="43">
        <v>5957.8769849999981</v>
      </c>
      <c r="Z21" s="44">
        <f t="shared" si="3"/>
        <v>3145</v>
      </c>
      <c r="AA21" s="44">
        <f t="shared" si="3"/>
        <v>9145.125778400612</v>
      </c>
      <c r="AB21" s="38">
        <v>1238</v>
      </c>
      <c r="AC21" s="38">
        <v>3187.248793400614</v>
      </c>
      <c r="AD21" s="42">
        <v>1907</v>
      </c>
      <c r="AE21" s="43">
        <v>5957.8769849999981</v>
      </c>
      <c r="AF21" s="44">
        <f t="shared" si="4"/>
        <v>3145</v>
      </c>
      <c r="AG21" s="44">
        <f t="shared" si="4"/>
        <v>9145.125778400612</v>
      </c>
      <c r="AH21" s="40">
        <v>2930</v>
      </c>
      <c r="AI21" s="39">
        <v>6647</v>
      </c>
      <c r="AJ21" s="38">
        <v>2930</v>
      </c>
      <c r="AK21" s="45">
        <v>6647</v>
      </c>
      <c r="AL21" s="58">
        <f t="shared" si="5"/>
        <v>97.595818815331015</v>
      </c>
      <c r="AM21" s="58">
        <f t="shared" si="2"/>
        <v>87.317944226852404</v>
      </c>
      <c r="AN21" s="58">
        <f t="shared" si="2"/>
        <v>85.697110032506572</v>
      </c>
      <c r="AO21" s="58">
        <f t="shared" si="2"/>
        <v>94.568195107184494</v>
      </c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s="46" customFormat="1" ht="108" customHeight="1" thickBot="1" x14ac:dyDescent="0.7">
      <c r="B22" s="47"/>
      <c r="C22" s="48" t="s">
        <v>36</v>
      </c>
      <c r="D22" s="49">
        <f t="shared" ref="D22:AK22" si="6">SUM(D10:D21)</f>
        <v>75100</v>
      </c>
      <c r="E22" s="50">
        <f t="shared" si="6"/>
        <v>55235</v>
      </c>
      <c r="F22" s="51">
        <f>SUM(F10:F21)</f>
        <v>31627</v>
      </c>
      <c r="G22" s="51">
        <f t="shared" ref="G22:M22" si="7">SUM(G10:G21)</f>
        <v>79156.883917300001</v>
      </c>
      <c r="H22" s="51">
        <f t="shared" si="7"/>
        <v>58091.000000000007</v>
      </c>
      <c r="I22" s="51">
        <f t="shared" si="7"/>
        <v>150535.62235202471</v>
      </c>
      <c r="J22" s="51">
        <f t="shared" si="7"/>
        <v>31331</v>
      </c>
      <c r="K22" s="51">
        <f t="shared" si="7"/>
        <v>75835.885647299991</v>
      </c>
      <c r="L22" s="51">
        <f t="shared" si="7"/>
        <v>54831.000000000007</v>
      </c>
      <c r="M22" s="51">
        <f t="shared" si="7"/>
        <v>147037.79209202473</v>
      </c>
      <c r="N22" s="52">
        <f>N21+N20+N19+N18+N17+N16+N15+N14+N13+N12+N11+N10</f>
        <v>28563.25</v>
      </c>
      <c r="O22" s="49">
        <f t="shared" ref="O22:U22" si="8">O21+O20+O19+O18+O17+O16+O15+O14+O13+O12+O11+O10</f>
        <v>63038.152210826753</v>
      </c>
      <c r="P22" s="49">
        <f t="shared" si="8"/>
        <v>57443.75</v>
      </c>
      <c r="Q22" s="49">
        <f t="shared" si="8"/>
        <v>128779.57148892738</v>
      </c>
      <c r="R22" s="49">
        <f t="shared" si="8"/>
        <v>27977</v>
      </c>
      <c r="S22" s="49">
        <f t="shared" si="8"/>
        <v>56125.056570826746</v>
      </c>
      <c r="T22" s="49">
        <f t="shared" si="8"/>
        <v>56318</v>
      </c>
      <c r="U22" s="53">
        <f t="shared" si="8"/>
        <v>116685.87271822736</v>
      </c>
      <c r="V22" s="52">
        <f>V21+V20+V19+V18+V17+V16+V15+V14+V13+V12+V11+V10</f>
        <v>15134.25</v>
      </c>
      <c r="W22" s="49">
        <f t="shared" ref="W22:Y22" si="9">W21+W20+W19+W18+W17+W16+W15+W14+W13+W12+W11+W10</f>
        <v>36616.06422940061</v>
      </c>
      <c r="X22" s="49">
        <f t="shared" si="9"/>
        <v>13746.25</v>
      </c>
      <c r="Y22" s="49">
        <f t="shared" si="9"/>
        <v>29125.355048699999</v>
      </c>
      <c r="Z22" s="54">
        <f t="shared" ref="Z22:AE22" si="10">SUM(Z10:Z21)</f>
        <v>28880.5</v>
      </c>
      <c r="AA22" s="54">
        <f t="shared" si="10"/>
        <v>65741.419278100613</v>
      </c>
      <c r="AB22" s="49">
        <f>AB21+AB20+AB19+AB18+AB17+AB16+AB14+AB15+AB12+AB13+AB11+AB10</f>
        <v>14813</v>
      </c>
      <c r="AC22" s="49">
        <f>AC21+AC20+AC19+AC18+AC17+AC16+AC14+AC15+AC12+AC13+AC11+AC10</f>
        <v>31974.423598700614</v>
      </c>
      <c r="AD22" s="55">
        <f t="shared" si="10"/>
        <v>13528</v>
      </c>
      <c r="AE22" s="56">
        <f t="shared" si="10"/>
        <v>28586.392548699994</v>
      </c>
      <c r="AF22" s="54">
        <f t="shared" si="4"/>
        <v>28341</v>
      </c>
      <c r="AG22" s="54">
        <f t="shared" si="4"/>
        <v>60560.816147400605</v>
      </c>
      <c r="AH22" s="52">
        <v>162292</v>
      </c>
      <c r="AI22" s="53">
        <v>172539</v>
      </c>
      <c r="AJ22" s="49" t="e">
        <f t="shared" si="6"/>
        <v>#REF!</v>
      </c>
      <c r="AK22" s="50" t="e">
        <f t="shared" si="6"/>
        <v>#REF!</v>
      </c>
      <c r="AL22" s="57">
        <f t="shared" si="5"/>
        <v>99.064090808486426</v>
      </c>
      <c r="AM22" s="57">
        <f t="shared" si="2"/>
        <v>95.804536376811328</v>
      </c>
      <c r="AN22" s="57">
        <f t="shared" si="2"/>
        <v>94.38811519856776</v>
      </c>
      <c r="AO22" s="58">
        <f t="shared" si="2"/>
        <v>97.676410270639877</v>
      </c>
    </row>
    <row r="23" spans="1:50" s="72" customFormat="1" ht="51" customHeight="1" thickBot="1" x14ac:dyDescent="0.55000000000000004">
      <c r="A23" s="20"/>
      <c r="B23" s="59" t="s">
        <v>37</v>
      </c>
      <c r="C23" s="59" t="s">
        <v>38</v>
      </c>
      <c r="D23" s="60"/>
      <c r="E23" s="60"/>
      <c r="F23" s="61"/>
      <c r="G23" s="62"/>
      <c r="H23" s="62"/>
      <c r="I23" s="63"/>
      <c r="J23" s="64"/>
      <c r="K23" s="86"/>
      <c r="L23" s="86"/>
      <c r="M23" s="86"/>
      <c r="N23" s="66"/>
      <c r="O23" s="67"/>
      <c r="P23" s="68"/>
      <c r="Q23" s="68"/>
      <c r="R23" s="67"/>
      <c r="S23" s="67"/>
      <c r="T23" s="68"/>
      <c r="U23" s="68"/>
      <c r="V23" s="64"/>
      <c r="W23" s="69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1"/>
      <c r="AI23" s="71"/>
      <c r="AJ23" s="71"/>
      <c r="AK23" s="71"/>
      <c r="AL23" s="86"/>
      <c r="AM23" s="86"/>
      <c r="AN23" s="86"/>
      <c r="AO23" s="86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s="33" customFormat="1" ht="58.95" customHeight="1" thickBot="1" x14ac:dyDescent="0.55000000000000004">
      <c r="A24" s="20"/>
      <c r="B24" s="73">
        <v>13</v>
      </c>
      <c r="C24" s="240" t="s">
        <v>39</v>
      </c>
      <c r="D24" s="74">
        <v>789</v>
      </c>
      <c r="E24" s="75">
        <v>2393</v>
      </c>
      <c r="F24" s="56">
        <v>246</v>
      </c>
      <c r="G24" s="56">
        <v>947.78615240000033</v>
      </c>
      <c r="H24" s="56">
        <v>538</v>
      </c>
      <c r="I24" s="56">
        <v>1783.6118657</v>
      </c>
      <c r="J24" s="56">
        <v>246</v>
      </c>
      <c r="K24" s="56">
        <v>947.78615240000033</v>
      </c>
      <c r="L24" s="56">
        <v>538</v>
      </c>
      <c r="M24" s="56">
        <v>1783.6118657</v>
      </c>
      <c r="N24" s="78">
        <v>576</v>
      </c>
      <c r="O24" s="76">
        <v>4134.8713530000005</v>
      </c>
      <c r="P24" s="79">
        <f t="shared" si="0"/>
        <v>1416</v>
      </c>
      <c r="Q24" s="79">
        <f t="shared" si="0"/>
        <v>7892.7083730000004</v>
      </c>
      <c r="R24" s="76">
        <v>547</v>
      </c>
      <c r="S24" s="76">
        <v>1397.3346906000004</v>
      </c>
      <c r="T24" s="79">
        <f t="shared" si="1"/>
        <v>1387</v>
      </c>
      <c r="U24" s="79">
        <f t="shared" si="1"/>
        <v>5155.1717106000006</v>
      </c>
      <c r="V24" s="78">
        <v>420</v>
      </c>
      <c r="W24" s="76">
        <v>1879</v>
      </c>
      <c r="X24" s="80">
        <v>420</v>
      </c>
      <c r="Y24" s="81">
        <v>1878.8370200000002</v>
      </c>
      <c r="Z24" s="82">
        <f>X24+V24</f>
        <v>840</v>
      </c>
      <c r="AA24" s="82">
        <f>Y24+W24</f>
        <v>3757.8370199999999</v>
      </c>
      <c r="AB24" s="76">
        <v>420</v>
      </c>
      <c r="AC24" s="76">
        <v>1879</v>
      </c>
      <c r="AD24" s="80">
        <v>420</v>
      </c>
      <c r="AE24" s="81">
        <v>1878.8370200000002</v>
      </c>
      <c r="AF24" s="82">
        <f t="shared" si="4"/>
        <v>840</v>
      </c>
      <c r="AG24" s="82">
        <f t="shared" si="4"/>
        <v>3757.8370199999999</v>
      </c>
      <c r="AH24" s="78">
        <v>2509</v>
      </c>
      <c r="AI24" s="77">
        <v>7369</v>
      </c>
      <c r="AJ24" s="76" t="e">
        <f>#REF!+#REF!+AD24</f>
        <v>#REF!</v>
      </c>
      <c r="AK24" s="83" t="e">
        <f>#REF!+#REF!+AE24</f>
        <v>#REF!</v>
      </c>
      <c r="AL24" s="86">
        <f>J24/F24/100%</f>
        <v>1</v>
      </c>
      <c r="AM24" s="86">
        <f t="shared" ref="AM24:AO39" si="11">K24/G24/100%</f>
        <v>1</v>
      </c>
      <c r="AN24" s="86">
        <f t="shared" si="11"/>
        <v>1</v>
      </c>
      <c r="AO24" s="86">
        <f t="shared" si="11"/>
        <v>1</v>
      </c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s="33" customFormat="1" ht="58.95" customHeight="1" thickBot="1" x14ac:dyDescent="0.55000000000000004">
      <c r="A25" s="20"/>
      <c r="B25" s="21">
        <v>14</v>
      </c>
      <c r="C25" s="240" t="s">
        <v>40</v>
      </c>
      <c r="D25" s="22">
        <v>119</v>
      </c>
      <c r="E25" s="23">
        <v>739</v>
      </c>
      <c r="F25" s="56">
        <v>112</v>
      </c>
      <c r="G25" s="56">
        <v>176.49</v>
      </c>
      <c r="H25" s="56">
        <v>205</v>
      </c>
      <c r="I25" s="56">
        <v>365.06999999999994</v>
      </c>
      <c r="J25" s="56">
        <v>112</v>
      </c>
      <c r="K25" s="56">
        <v>176.49</v>
      </c>
      <c r="L25" s="56">
        <v>205</v>
      </c>
      <c r="M25" s="56">
        <v>365.06999999999994</v>
      </c>
      <c r="N25" s="27">
        <v>86</v>
      </c>
      <c r="O25" s="25">
        <v>128.13999999999999</v>
      </c>
      <c r="P25" s="28">
        <f t="shared" si="0"/>
        <v>244</v>
      </c>
      <c r="Q25" s="28">
        <f t="shared" si="0"/>
        <v>350.03</v>
      </c>
      <c r="R25" s="25">
        <v>86</v>
      </c>
      <c r="S25" s="25">
        <v>128.13999999999999</v>
      </c>
      <c r="T25" s="28">
        <f t="shared" si="1"/>
        <v>244</v>
      </c>
      <c r="U25" s="28">
        <f t="shared" si="1"/>
        <v>350.03</v>
      </c>
      <c r="V25" s="27">
        <v>101</v>
      </c>
      <c r="W25" s="25">
        <v>138</v>
      </c>
      <c r="X25" s="29">
        <v>57</v>
      </c>
      <c r="Y25" s="30">
        <v>83.890000000000015</v>
      </c>
      <c r="Z25" s="82">
        <f t="shared" ref="Z25:AA38" si="12">X25+V25</f>
        <v>158</v>
      </c>
      <c r="AA25" s="82">
        <f t="shared" si="12"/>
        <v>221.89000000000001</v>
      </c>
      <c r="AB25" s="25">
        <v>101</v>
      </c>
      <c r="AC25" s="25">
        <v>138</v>
      </c>
      <c r="AD25" s="29">
        <v>57</v>
      </c>
      <c r="AE25" s="30">
        <v>83.890000000000015</v>
      </c>
      <c r="AF25" s="31">
        <f t="shared" si="4"/>
        <v>158</v>
      </c>
      <c r="AG25" s="31">
        <f t="shared" si="4"/>
        <v>221.89000000000001</v>
      </c>
      <c r="AH25" s="27">
        <v>246</v>
      </c>
      <c r="AI25" s="26">
        <v>1489</v>
      </c>
      <c r="AJ25" s="25" t="e">
        <f>#REF!+#REF!+AD25</f>
        <v>#REF!</v>
      </c>
      <c r="AK25" s="32" t="e">
        <f>#REF!+#REF!+AE25</f>
        <v>#REF!</v>
      </c>
      <c r="AL25" s="86">
        <f t="shared" ref="AL25:AL39" si="13">J25/F25/100%</f>
        <v>1</v>
      </c>
      <c r="AM25" s="86">
        <f t="shared" si="11"/>
        <v>1</v>
      </c>
      <c r="AN25" s="86">
        <f t="shared" si="11"/>
        <v>1</v>
      </c>
      <c r="AO25" s="86">
        <f t="shared" si="11"/>
        <v>1</v>
      </c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s="33" customFormat="1" ht="58.95" customHeight="1" thickBot="1" x14ac:dyDescent="0.55000000000000004">
      <c r="A26" s="20"/>
      <c r="B26" s="21">
        <v>15</v>
      </c>
      <c r="C26" s="240" t="s">
        <v>41</v>
      </c>
      <c r="D26" s="22">
        <v>441</v>
      </c>
      <c r="E26" s="23">
        <v>1705</v>
      </c>
      <c r="F26" s="56">
        <v>0</v>
      </c>
      <c r="G26" s="56">
        <v>0</v>
      </c>
      <c r="H26" s="56">
        <v>917</v>
      </c>
      <c r="I26" s="56">
        <v>4055.1728702</v>
      </c>
      <c r="J26" s="56">
        <v>0</v>
      </c>
      <c r="K26" s="56">
        <v>0</v>
      </c>
      <c r="L26" s="56">
        <v>917</v>
      </c>
      <c r="M26" s="56">
        <v>4055.1728702</v>
      </c>
      <c r="N26" s="27">
        <v>238</v>
      </c>
      <c r="O26" s="25">
        <v>1082.1311518</v>
      </c>
      <c r="P26" s="28">
        <f t="shared" si="0"/>
        <v>917</v>
      </c>
      <c r="Q26" s="28">
        <f t="shared" si="0"/>
        <v>4055.1728702</v>
      </c>
      <c r="R26" s="25">
        <v>238</v>
      </c>
      <c r="S26" s="25">
        <v>1082.1311518</v>
      </c>
      <c r="T26" s="28">
        <f t="shared" si="1"/>
        <v>917</v>
      </c>
      <c r="U26" s="28">
        <f t="shared" si="1"/>
        <v>4055.1728702</v>
      </c>
      <c r="V26" s="27">
        <v>503</v>
      </c>
      <c r="W26" s="25">
        <v>2141.3617084000002</v>
      </c>
      <c r="X26" s="29">
        <v>176</v>
      </c>
      <c r="Y26" s="30">
        <v>831.68001000000004</v>
      </c>
      <c r="Z26" s="82">
        <f t="shared" si="12"/>
        <v>679</v>
      </c>
      <c r="AA26" s="82">
        <f t="shared" si="12"/>
        <v>2973.0417184000003</v>
      </c>
      <c r="AB26" s="25">
        <v>503</v>
      </c>
      <c r="AC26" s="25">
        <v>2141.3617084000002</v>
      </c>
      <c r="AD26" s="29">
        <v>176</v>
      </c>
      <c r="AE26" s="30">
        <v>831.68001000000004</v>
      </c>
      <c r="AF26" s="31">
        <f t="shared" si="4"/>
        <v>679</v>
      </c>
      <c r="AG26" s="31">
        <f t="shared" si="4"/>
        <v>2973.0417184000003</v>
      </c>
      <c r="AH26" s="27">
        <v>3329</v>
      </c>
      <c r="AI26" s="26">
        <v>8013</v>
      </c>
      <c r="AJ26" s="25" t="e">
        <f>#REF!+#REF!+AD26</f>
        <v>#REF!</v>
      </c>
      <c r="AK26" s="32" t="e">
        <f>#REF!+#REF!+AE26</f>
        <v>#REF!</v>
      </c>
      <c r="AL26" s="86">
        <v>0</v>
      </c>
      <c r="AM26" s="86">
        <v>0</v>
      </c>
      <c r="AN26" s="86">
        <f t="shared" si="11"/>
        <v>1</v>
      </c>
      <c r="AO26" s="86">
        <v>1</v>
      </c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s="33" customFormat="1" ht="58.95" customHeight="1" thickBot="1" x14ac:dyDescent="0.55000000000000004">
      <c r="A27" s="20"/>
      <c r="B27" s="21">
        <v>16</v>
      </c>
      <c r="C27" s="240" t="s">
        <v>42</v>
      </c>
      <c r="D27" s="22">
        <v>909</v>
      </c>
      <c r="E27" s="23">
        <v>4580</v>
      </c>
      <c r="F27" s="56">
        <v>18544</v>
      </c>
      <c r="G27" s="56">
        <v>7127.7020800000009</v>
      </c>
      <c r="H27" s="56">
        <v>18544</v>
      </c>
      <c r="I27" s="56">
        <v>7127.7020800000009</v>
      </c>
      <c r="J27" s="56">
        <v>18542</v>
      </c>
      <c r="K27" s="56">
        <v>7116.6658400000006</v>
      </c>
      <c r="L27" s="56">
        <v>18542</v>
      </c>
      <c r="M27" s="56">
        <v>7116.6658400000006</v>
      </c>
      <c r="N27" s="27">
        <v>34</v>
      </c>
      <c r="O27" s="25">
        <v>195.41197099999999</v>
      </c>
      <c r="P27" s="28">
        <f t="shared" si="0"/>
        <v>615</v>
      </c>
      <c r="Q27" s="28">
        <f t="shared" si="0"/>
        <v>450.73266100000001</v>
      </c>
      <c r="R27" s="25">
        <v>31</v>
      </c>
      <c r="S27" s="25">
        <v>170.66197100000002</v>
      </c>
      <c r="T27" s="28">
        <f t="shared" si="1"/>
        <v>612</v>
      </c>
      <c r="U27" s="28">
        <f t="shared" si="1"/>
        <v>425.98266100000001</v>
      </c>
      <c r="V27" s="27">
        <v>0</v>
      </c>
      <c r="W27" s="25">
        <v>0</v>
      </c>
      <c r="X27" s="29">
        <v>581</v>
      </c>
      <c r="Y27" s="30">
        <v>255.32068999999998</v>
      </c>
      <c r="Z27" s="82">
        <f t="shared" si="12"/>
        <v>581</v>
      </c>
      <c r="AA27" s="82">
        <f t="shared" si="12"/>
        <v>255.32068999999998</v>
      </c>
      <c r="AB27" s="25">
        <v>0</v>
      </c>
      <c r="AC27" s="25">
        <v>0</v>
      </c>
      <c r="AD27" s="29">
        <v>581</v>
      </c>
      <c r="AE27" s="30">
        <v>255.32068999999998</v>
      </c>
      <c r="AF27" s="31">
        <f t="shared" si="4"/>
        <v>581</v>
      </c>
      <c r="AG27" s="31">
        <f t="shared" si="4"/>
        <v>255.32068999999998</v>
      </c>
      <c r="AH27" s="27">
        <v>21053</v>
      </c>
      <c r="AI27" s="25">
        <v>7682</v>
      </c>
      <c r="AJ27" s="25" t="e">
        <f>#REF!+#REF!+AD27</f>
        <v>#REF!</v>
      </c>
      <c r="AK27" s="32" t="e">
        <f>#REF!+#REF!+AE27</f>
        <v>#REF!</v>
      </c>
      <c r="AL27" s="86">
        <f t="shared" si="13"/>
        <v>0.99989214840379637</v>
      </c>
      <c r="AM27" s="86">
        <f t="shared" si="11"/>
        <v>0.99845164123357966</v>
      </c>
      <c r="AN27" s="86">
        <f t="shared" si="11"/>
        <v>0.99989214840379637</v>
      </c>
      <c r="AO27" s="86">
        <v>0.99</v>
      </c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s="33" customFormat="1" ht="58.95" customHeight="1" thickBot="1" x14ac:dyDescent="0.55000000000000004">
      <c r="A28" s="20"/>
      <c r="B28" s="21">
        <v>17</v>
      </c>
      <c r="C28" s="240" t="s">
        <v>43</v>
      </c>
      <c r="D28" s="22">
        <v>302</v>
      </c>
      <c r="E28" s="23">
        <v>1487</v>
      </c>
      <c r="F28" s="56">
        <v>351</v>
      </c>
      <c r="G28" s="56">
        <v>2511</v>
      </c>
      <c r="H28" s="56">
        <v>351</v>
      </c>
      <c r="I28" s="56">
        <v>2511</v>
      </c>
      <c r="J28" s="56">
        <v>351</v>
      </c>
      <c r="K28" s="56">
        <v>2511</v>
      </c>
      <c r="L28" s="56">
        <v>351</v>
      </c>
      <c r="M28" s="56">
        <v>2511</v>
      </c>
      <c r="N28" s="27">
        <v>189</v>
      </c>
      <c r="O28" s="25">
        <v>1406</v>
      </c>
      <c r="P28" s="28">
        <f t="shared" si="0"/>
        <v>859</v>
      </c>
      <c r="Q28" s="28">
        <f t="shared" si="0"/>
        <v>4144.596309999999</v>
      </c>
      <c r="R28" s="25">
        <v>189</v>
      </c>
      <c r="S28" s="25">
        <v>1406</v>
      </c>
      <c r="T28" s="28">
        <f t="shared" si="1"/>
        <v>859</v>
      </c>
      <c r="U28" s="28">
        <f t="shared" si="1"/>
        <v>4144.596309999999</v>
      </c>
      <c r="V28" s="27">
        <v>244</v>
      </c>
      <c r="W28" s="25">
        <v>1747</v>
      </c>
      <c r="X28" s="29">
        <v>426</v>
      </c>
      <c r="Y28" s="30">
        <v>991.59630999999899</v>
      </c>
      <c r="Z28" s="82">
        <f t="shared" si="12"/>
        <v>670</v>
      </c>
      <c r="AA28" s="82">
        <f t="shared" si="12"/>
        <v>2738.596309999999</v>
      </c>
      <c r="AB28" s="25">
        <v>244</v>
      </c>
      <c r="AC28" s="25">
        <v>1747</v>
      </c>
      <c r="AD28" s="29">
        <v>426</v>
      </c>
      <c r="AE28" s="30">
        <v>991.59630999999899</v>
      </c>
      <c r="AF28" s="31">
        <f t="shared" si="4"/>
        <v>670</v>
      </c>
      <c r="AG28" s="31">
        <f t="shared" si="4"/>
        <v>2738.596309999999</v>
      </c>
      <c r="AH28" s="27">
        <v>2761</v>
      </c>
      <c r="AI28" s="26">
        <v>13425</v>
      </c>
      <c r="AJ28" s="25" t="e">
        <f>#REF!+#REF!+AD28</f>
        <v>#REF!</v>
      </c>
      <c r="AK28" s="32" t="e">
        <f>#REF!+#REF!+AE28</f>
        <v>#REF!</v>
      </c>
      <c r="AL28" s="86">
        <f t="shared" si="13"/>
        <v>1</v>
      </c>
      <c r="AM28" s="86">
        <f t="shared" si="11"/>
        <v>1</v>
      </c>
      <c r="AN28" s="86">
        <f t="shared" si="11"/>
        <v>1</v>
      </c>
      <c r="AO28" s="86">
        <v>1</v>
      </c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s="33" customFormat="1" ht="58.95" customHeight="1" thickBot="1" x14ac:dyDescent="0.55000000000000004">
      <c r="A29" s="20"/>
      <c r="B29" s="21">
        <v>18</v>
      </c>
      <c r="C29" s="240" t="s">
        <v>44</v>
      </c>
      <c r="D29" s="22">
        <v>0</v>
      </c>
      <c r="E29" s="23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27">
        <v>0</v>
      </c>
      <c r="O29" s="25">
        <v>0</v>
      </c>
      <c r="P29" s="28">
        <v>0</v>
      </c>
      <c r="Q29" s="28">
        <v>0</v>
      </c>
      <c r="R29" s="25">
        <v>0</v>
      </c>
      <c r="S29" s="25">
        <v>0</v>
      </c>
      <c r="T29" s="28">
        <v>0</v>
      </c>
      <c r="U29" s="28">
        <v>0</v>
      </c>
      <c r="V29" s="27">
        <v>0</v>
      </c>
      <c r="W29" s="25">
        <v>0</v>
      </c>
      <c r="X29" s="29">
        <v>0</v>
      </c>
      <c r="Y29" s="30">
        <v>0</v>
      </c>
      <c r="Z29" s="82">
        <v>0</v>
      </c>
      <c r="AA29" s="82">
        <v>0</v>
      </c>
      <c r="AB29" s="25">
        <v>0</v>
      </c>
      <c r="AC29" s="25">
        <v>0</v>
      </c>
      <c r="AD29" s="29">
        <v>0</v>
      </c>
      <c r="AE29" s="30">
        <v>0</v>
      </c>
      <c r="AF29" s="31">
        <v>0</v>
      </c>
      <c r="AG29" s="31">
        <v>0</v>
      </c>
      <c r="AH29" s="27">
        <v>0</v>
      </c>
      <c r="AI29" s="26">
        <v>0</v>
      </c>
      <c r="AJ29" s="25" t="e">
        <v>#REF!</v>
      </c>
      <c r="AK29" s="32" t="e">
        <v>#REF!</v>
      </c>
      <c r="AL29" s="86">
        <v>0</v>
      </c>
      <c r="AM29" s="86">
        <v>0</v>
      </c>
      <c r="AN29" s="86">
        <v>0</v>
      </c>
      <c r="AO29" s="86">
        <v>0</v>
      </c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s="33" customFormat="1" ht="58.95" customHeight="1" thickBot="1" x14ac:dyDescent="0.55000000000000004">
      <c r="A30" s="20"/>
      <c r="B30" s="21">
        <v>19</v>
      </c>
      <c r="C30" s="240" t="s">
        <v>45</v>
      </c>
      <c r="D30" s="87">
        <v>2</v>
      </c>
      <c r="E30" s="88">
        <v>10</v>
      </c>
      <c r="F30" s="56">
        <v>0</v>
      </c>
      <c r="G30" s="56">
        <v>0</v>
      </c>
      <c r="H30" s="56">
        <v>128</v>
      </c>
      <c r="I30" s="56">
        <v>720.44</v>
      </c>
      <c r="J30" s="56">
        <v>0</v>
      </c>
      <c r="K30" s="56">
        <v>0</v>
      </c>
      <c r="L30" s="56">
        <v>128</v>
      </c>
      <c r="M30" s="56">
        <v>720.44</v>
      </c>
      <c r="N30" s="27">
        <v>0</v>
      </c>
      <c r="O30" s="25">
        <v>0</v>
      </c>
      <c r="P30" s="28">
        <v>128</v>
      </c>
      <c r="Q30" s="28">
        <v>720.44</v>
      </c>
      <c r="R30" s="25">
        <v>0</v>
      </c>
      <c r="S30" s="25">
        <v>0</v>
      </c>
      <c r="T30" s="28">
        <v>128</v>
      </c>
      <c r="U30" s="28">
        <v>720.44</v>
      </c>
      <c r="V30" s="27">
        <v>0</v>
      </c>
      <c r="W30" s="25">
        <v>0</v>
      </c>
      <c r="X30" s="29">
        <v>128</v>
      </c>
      <c r="Y30" s="30">
        <v>720.44</v>
      </c>
      <c r="Z30" s="82">
        <v>128</v>
      </c>
      <c r="AA30" s="82">
        <v>720.44</v>
      </c>
      <c r="AB30" s="25">
        <v>0</v>
      </c>
      <c r="AC30" s="25">
        <v>0</v>
      </c>
      <c r="AD30" s="29">
        <v>128</v>
      </c>
      <c r="AE30" s="30">
        <v>720.44</v>
      </c>
      <c r="AF30" s="31">
        <v>128</v>
      </c>
      <c r="AG30" s="31">
        <v>720.44</v>
      </c>
      <c r="AH30" s="27">
        <v>13</v>
      </c>
      <c r="AI30" s="26">
        <v>72</v>
      </c>
      <c r="AJ30" s="25" t="e">
        <v>#REF!</v>
      </c>
      <c r="AK30" s="32" t="e">
        <v>#REF!</v>
      </c>
      <c r="AL30" s="86">
        <v>0</v>
      </c>
      <c r="AM30" s="86">
        <v>0</v>
      </c>
      <c r="AN30" s="86">
        <f t="shared" si="11"/>
        <v>1</v>
      </c>
      <c r="AO30" s="86">
        <v>1</v>
      </c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s="33" customFormat="1" ht="58.95" customHeight="1" thickBot="1" x14ac:dyDescent="0.55000000000000004">
      <c r="A31" s="20"/>
      <c r="B31" s="21">
        <v>20</v>
      </c>
      <c r="C31" s="240" t="s">
        <v>46</v>
      </c>
      <c r="D31" s="87">
        <v>0</v>
      </c>
      <c r="E31" s="88">
        <v>0</v>
      </c>
      <c r="F31" s="56">
        <v>52</v>
      </c>
      <c r="G31" s="56">
        <v>156.0639003</v>
      </c>
      <c r="H31" s="56">
        <v>117</v>
      </c>
      <c r="I31" s="56">
        <v>265.62488970000004</v>
      </c>
      <c r="J31" s="56">
        <v>47</v>
      </c>
      <c r="K31" s="56">
        <v>119.70750000000001</v>
      </c>
      <c r="L31" s="56">
        <v>108</v>
      </c>
      <c r="M31" s="56">
        <v>195.79848939999999</v>
      </c>
      <c r="N31" s="27">
        <v>105</v>
      </c>
      <c r="O31" s="25">
        <v>570.93730999999991</v>
      </c>
      <c r="P31" s="28">
        <f t="shared" si="0"/>
        <v>124</v>
      </c>
      <c r="Q31" s="28">
        <f t="shared" si="0"/>
        <v>694.93730999999991</v>
      </c>
      <c r="R31" s="25">
        <v>100</v>
      </c>
      <c r="S31" s="25">
        <v>548.25779</v>
      </c>
      <c r="T31" s="28">
        <f t="shared" si="1"/>
        <v>116</v>
      </c>
      <c r="U31" s="28">
        <f t="shared" si="1"/>
        <v>659.25779</v>
      </c>
      <c r="V31" s="27">
        <v>19</v>
      </c>
      <c r="W31" s="25">
        <v>124</v>
      </c>
      <c r="X31" s="29">
        <v>0</v>
      </c>
      <c r="Y31" s="30">
        <v>0</v>
      </c>
      <c r="Z31" s="82">
        <f t="shared" si="12"/>
        <v>19</v>
      </c>
      <c r="AA31" s="82">
        <f t="shared" si="12"/>
        <v>124</v>
      </c>
      <c r="AB31" s="25">
        <v>16</v>
      </c>
      <c r="AC31" s="25">
        <v>111</v>
      </c>
      <c r="AD31" s="29">
        <v>0</v>
      </c>
      <c r="AE31" s="30">
        <v>0</v>
      </c>
      <c r="AF31" s="31">
        <f t="shared" si="4"/>
        <v>16</v>
      </c>
      <c r="AG31" s="31">
        <f t="shared" si="4"/>
        <v>111</v>
      </c>
      <c r="AH31" s="27">
        <v>177</v>
      </c>
      <c r="AI31" s="26">
        <v>266</v>
      </c>
      <c r="AJ31" s="25">
        <v>177</v>
      </c>
      <c r="AK31" s="32">
        <v>266</v>
      </c>
      <c r="AL31" s="86">
        <f t="shared" si="13"/>
        <v>0.90384615384615385</v>
      </c>
      <c r="AM31" s="86">
        <f t="shared" si="11"/>
        <v>0.76704157572563247</v>
      </c>
      <c r="AN31" s="86">
        <f t="shared" si="11"/>
        <v>0.92307692307692313</v>
      </c>
      <c r="AO31" s="86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s="92" customFormat="1" ht="58.95" customHeight="1" thickBot="1" x14ac:dyDescent="0.55000000000000004">
      <c r="A32" s="89"/>
      <c r="B32" s="21">
        <v>21</v>
      </c>
      <c r="C32" s="240" t="s">
        <v>47</v>
      </c>
      <c r="D32" s="90">
        <v>0</v>
      </c>
      <c r="E32" s="91">
        <v>0</v>
      </c>
      <c r="F32" s="56">
        <v>14</v>
      </c>
      <c r="G32" s="56">
        <v>34.648499999999999</v>
      </c>
      <c r="H32" s="56">
        <v>134</v>
      </c>
      <c r="I32" s="56">
        <v>651.50540000000001</v>
      </c>
      <c r="J32" s="56">
        <v>14</v>
      </c>
      <c r="K32" s="56">
        <v>34.648499999999999</v>
      </c>
      <c r="L32" s="56">
        <v>134</v>
      </c>
      <c r="M32" s="56">
        <v>651.50540000000001</v>
      </c>
      <c r="N32" s="27">
        <v>594</v>
      </c>
      <c r="O32" s="25">
        <v>3160.0649000000003</v>
      </c>
      <c r="P32" s="28">
        <f t="shared" si="0"/>
        <v>6073</v>
      </c>
      <c r="Q32" s="28">
        <f t="shared" si="0"/>
        <v>16092.500950000001</v>
      </c>
      <c r="R32" s="25">
        <v>594</v>
      </c>
      <c r="S32" s="25">
        <v>3160.0649000000003</v>
      </c>
      <c r="T32" s="28">
        <f t="shared" si="1"/>
        <v>6073</v>
      </c>
      <c r="U32" s="28">
        <f t="shared" si="1"/>
        <v>16092.500950000001</v>
      </c>
      <c r="V32" s="27">
        <v>2138</v>
      </c>
      <c r="W32" s="25">
        <v>4516.8723099999997</v>
      </c>
      <c r="X32" s="29">
        <v>3341</v>
      </c>
      <c r="Y32" s="30">
        <v>8415.5637400000014</v>
      </c>
      <c r="Z32" s="82">
        <f t="shared" si="12"/>
        <v>5479</v>
      </c>
      <c r="AA32" s="82">
        <f t="shared" si="12"/>
        <v>12932.43605</v>
      </c>
      <c r="AB32" s="25">
        <v>2138</v>
      </c>
      <c r="AC32" s="25">
        <v>4516.8723099999997</v>
      </c>
      <c r="AD32" s="29">
        <v>3341</v>
      </c>
      <c r="AE32" s="30">
        <v>8415.5637400000014</v>
      </c>
      <c r="AF32" s="31">
        <f t="shared" si="4"/>
        <v>5479</v>
      </c>
      <c r="AG32" s="31">
        <f t="shared" si="4"/>
        <v>12932.43605</v>
      </c>
      <c r="AH32" s="27">
        <v>0</v>
      </c>
      <c r="AI32" s="26">
        <v>0</v>
      </c>
      <c r="AJ32" s="25" t="e">
        <f>#REF!+#REF!+AD32</f>
        <v>#REF!</v>
      </c>
      <c r="AK32" s="32" t="e">
        <f>#REF!+#REF!+AE32</f>
        <v>#REF!</v>
      </c>
      <c r="AL32" s="86">
        <f t="shared" si="13"/>
        <v>1</v>
      </c>
      <c r="AM32" s="86">
        <v>1</v>
      </c>
      <c r="AN32" s="86">
        <f t="shared" si="11"/>
        <v>1</v>
      </c>
      <c r="AO32" s="86">
        <v>1</v>
      </c>
      <c r="AP32" s="89"/>
      <c r="AQ32" s="89"/>
      <c r="AR32" s="89"/>
      <c r="AS32" s="89"/>
      <c r="AT32" s="89"/>
      <c r="AU32" s="89"/>
      <c r="AV32" s="89"/>
      <c r="AW32" s="89"/>
      <c r="AX32" s="89"/>
    </row>
    <row r="33" spans="1:50" s="33" customFormat="1" ht="58.95" customHeight="1" thickBot="1" x14ac:dyDescent="0.55000000000000004">
      <c r="A33" s="20"/>
      <c r="B33" s="21">
        <v>22</v>
      </c>
      <c r="C33" s="240" t="s">
        <v>48</v>
      </c>
      <c r="D33" s="87">
        <v>0</v>
      </c>
      <c r="E33" s="88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27">
        <v>0</v>
      </c>
      <c r="O33" s="25">
        <v>0</v>
      </c>
      <c r="P33" s="28">
        <f t="shared" si="0"/>
        <v>0</v>
      </c>
      <c r="Q33" s="28">
        <f t="shared" si="0"/>
        <v>0</v>
      </c>
      <c r="R33" s="25">
        <v>0</v>
      </c>
      <c r="S33" s="25">
        <v>0</v>
      </c>
      <c r="T33" s="28">
        <f t="shared" si="1"/>
        <v>0</v>
      </c>
      <c r="U33" s="28">
        <f t="shared" si="1"/>
        <v>0</v>
      </c>
      <c r="V33" s="27">
        <v>0</v>
      </c>
      <c r="W33" s="25">
        <v>0</v>
      </c>
      <c r="X33" s="29">
        <v>0</v>
      </c>
      <c r="Y33" s="30">
        <v>0</v>
      </c>
      <c r="Z33" s="82">
        <f t="shared" si="12"/>
        <v>0</v>
      </c>
      <c r="AA33" s="82">
        <f t="shared" si="12"/>
        <v>0</v>
      </c>
      <c r="AB33" s="25">
        <v>0</v>
      </c>
      <c r="AC33" s="25">
        <v>0</v>
      </c>
      <c r="AD33" s="29">
        <v>0</v>
      </c>
      <c r="AE33" s="30">
        <v>0</v>
      </c>
      <c r="AF33" s="31">
        <f t="shared" si="4"/>
        <v>0</v>
      </c>
      <c r="AG33" s="31">
        <f t="shared" si="4"/>
        <v>0</v>
      </c>
      <c r="AH33" s="27">
        <v>0</v>
      </c>
      <c r="AI33" s="26">
        <v>0</v>
      </c>
      <c r="AJ33" s="25" t="e">
        <f>#REF!+#REF!+AD33</f>
        <v>#REF!</v>
      </c>
      <c r="AK33" s="32" t="e">
        <f>#REF!+#REF!+AE33</f>
        <v>#REF!</v>
      </c>
      <c r="AL33" s="86">
        <v>0</v>
      </c>
      <c r="AM33" s="86">
        <v>0</v>
      </c>
      <c r="AN33" s="86">
        <v>0</v>
      </c>
      <c r="AO33" s="86">
        <v>0</v>
      </c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s="33" customFormat="1" ht="58.95" customHeight="1" thickBot="1" x14ac:dyDescent="0.55000000000000004">
      <c r="A34" s="20"/>
      <c r="B34" s="21">
        <v>23</v>
      </c>
      <c r="C34" s="240" t="s">
        <v>49</v>
      </c>
      <c r="D34" s="87">
        <v>0</v>
      </c>
      <c r="E34" s="88">
        <v>0</v>
      </c>
      <c r="F34" s="56">
        <v>20</v>
      </c>
      <c r="G34" s="56">
        <v>147</v>
      </c>
      <c r="H34" s="56">
        <v>38</v>
      </c>
      <c r="I34" s="56">
        <v>244.55999999999997</v>
      </c>
      <c r="J34" s="56">
        <v>20</v>
      </c>
      <c r="K34" s="56">
        <v>147</v>
      </c>
      <c r="L34" s="56">
        <v>38</v>
      </c>
      <c r="M34" s="56">
        <v>245</v>
      </c>
      <c r="N34" s="27">
        <v>0</v>
      </c>
      <c r="O34" s="25">
        <v>0</v>
      </c>
      <c r="P34" s="28">
        <f t="shared" si="0"/>
        <v>0</v>
      </c>
      <c r="Q34" s="28">
        <v>0</v>
      </c>
      <c r="R34" s="25">
        <v>0</v>
      </c>
      <c r="S34" s="25">
        <v>0</v>
      </c>
      <c r="T34" s="28">
        <f t="shared" si="1"/>
        <v>0</v>
      </c>
      <c r="U34" s="28">
        <f t="shared" si="1"/>
        <v>0</v>
      </c>
      <c r="V34" s="27">
        <v>0</v>
      </c>
      <c r="W34" s="25">
        <v>0</v>
      </c>
      <c r="X34" s="29">
        <v>0</v>
      </c>
      <c r="Y34" s="30">
        <v>0</v>
      </c>
      <c r="Z34" s="82">
        <f t="shared" si="12"/>
        <v>0</v>
      </c>
      <c r="AA34" s="82">
        <f t="shared" si="12"/>
        <v>0</v>
      </c>
      <c r="AB34" s="25">
        <v>0</v>
      </c>
      <c r="AC34" s="25">
        <v>0</v>
      </c>
      <c r="AD34" s="29">
        <v>0</v>
      </c>
      <c r="AE34" s="30">
        <v>0</v>
      </c>
      <c r="AF34" s="31">
        <f t="shared" si="4"/>
        <v>0</v>
      </c>
      <c r="AG34" s="31">
        <f t="shared" si="4"/>
        <v>0</v>
      </c>
      <c r="AH34" s="27">
        <v>0</v>
      </c>
      <c r="AI34" s="26">
        <v>0</v>
      </c>
      <c r="AJ34" s="25" t="e">
        <f>#REF!+#REF!+AD34</f>
        <v>#REF!</v>
      </c>
      <c r="AK34" s="32" t="e">
        <f>#REF!+#REF!+AE34</f>
        <v>#REF!</v>
      </c>
      <c r="AL34" s="86">
        <f t="shared" si="13"/>
        <v>1</v>
      </c>
      <c r="AM34" s="86">
        <v>1</v>
      </c>
      <c r="AN34" s="86">
        <f t="shared" si="11"/>
        <v>1</v>
      </c>
      <c r="AO34" s="86">
        <v>1</v>
      </c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s="33" customFormat="1" ht="58.95" customHeight="1" thickBot="1" x14ac:dyDescent="0.55000000000000004">
      <c r="A35" s="20"/>
      <c r="B35" s="21">
        <v>24</v>
      </c>
      <c r="C35" s="240" t="s">
        <v>50</v>
      </c>
      <c r="D35" s="87"/>
      <c r="E35" s="88"/>
      <c r="F35" s="56">
        <v>0</v>
      </c>
      <c r="G35" s="56">
        <v>0</v>
      </c>
      <c r="H35" s="56">
        <v>2936</v>
      </c>
      <c r="I35" s="56">
        <v>5017.6821799999998</v>
      </c>
      <c r="J35" s="56">
        <v>0</v>
      </c>
      <c r="K35" s="56">
        <v>0</v>
      </c>
      <c r="L35" s="56">
        <v>2919</v>
      </c>
      <c r="M35" s="56">
        <v>4919</v>
      </c>
      <c r="N35" s="27">
        <v>0</v>
      </c>
      <c r="O35" s="25">
        <v>0</v>
      </c>
      <c r="P35" s="28">
        <v>0</v>
      </c>
      <c r="Q35" s="28">
        <v>0</v>
      </c>
      <c r="R35" s="25">
        <v>0</v>
      </c>
      <c r="S35" s="25">
        <v>0</v>
      </c>
      <c r="T35" s="28">
        <v>0</v>
      </c>
      <c r="U35" s="28">
        <v>0</v>
      </c>
      <c r="V35" s="27">
        <v>0</v>
      </c>
      <c r="W35" s="25">
        <v>0</v>
      </c>
      <c r="X35" s="29">
        <v>0</v>
      </c>
      <c r="Y35" s="30">
        <v>0</v>
      </c>
      <c r="Z35" s="82">
        <v>0</v>
      </c>
      <c r="AA35" s="82">
        <v>0</v>
      </c>
      <c r="AB35" s="25">
        <v>0</v>
      </c>
      <c r="AC35" s="25">
        <v>0</v>
      </c>
      <c r="AD35" s="29">
        <v>0</v>
      </c>
      <c r="AE35" s="30">
        <v>0</v>
      </c>
      <c r="AF35" s="31">
        <v>0</v>
      </c>
      <c r="AG35" s="31">
        <v>0</v>
      </c>
      <c r="AH35" s="27">
        <v>0</v>
      </c>
      <c r="AI35" s="26">
        <v>0</v>
      </c>
      <c r="AJ35" s="25" t="e">
        <v>#REF!</v>
      </c>
      <c r="AK35" s="32" t="e">
        <v>#REF!</v>
      </c>
      <c r="AL35" s="86">
        <v>0</v>
      </c>
      <c r="AM35" s="86">
        <v>0</v>
      </c>
      <c r="AN35" s="86">
        <f t="shared" si="11"/>
        <v>0.99420980926430513</v>
      </c>
      <c r="AO35" s="86">
        <v>0.98</v>
      </c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s="33" customFormat="1" ht="58.95" customHeight="1" thickBot="1" x14ac:dyDescent="0.55000000000000004">
      <c r="A36" s="20"/>
      <c r="B36" s="21">
        <v>24</v>
      </c>
      <c r="C36" s="240" t="s">
        <v>51</v>
      </c>
      <c r="D36" s="87">
        <v>0</v>
      </c>
      <c r="E36" s="88">
        <v>0</v>
      </c>
      <c r="F36" s="56">
        <v>1205</v>
      </c>
      <c r="G36" s="56">
        <v>5479.5041099999999</v>
      </c>
      <c r="H36" s="56">
        <v>3259</v>
      </c>
      <c r="I36" s="56">
        <v>38784.513198799999</v>
      </c>
      <c r="J36" s="56">
        <v>1049</v>
      </c>
      <c r="K36" s="56">
        <v>4644.9743699999999</v>
      </c>
      <c r="L36" s="56">
        <v>2265</v>
      </c>
      <c r="M36" s="56">
        <v>32559</v>
      </c>
      <c r="N36" s="27">
        <v>1002</v>
      </c>
      <c r="O36" s="25">
        <v>5510.6222099999995</v>
      </c>
      <c r="P36" s="28">
        <v>1002</v>
      </c>
      <c r="Q36" s="28">
        <v>5510.6222099999995</v>
      </c>
      <c r="R36" s="25">
        <v>0</v>
      </c>
      <c r="S36" s="25">
        <v>0</v>
      </c>
      <c r="T36" s="28">
        <f t="shared" si="1"/>
        <v>0</v>
      </c>
      <c r="U36" s="28">
        <f t="shared" si="1"/>
        <v>0</v>
      </c>
      <c r="V36" s="27">
        <v>0</v>
      </c>
      <c r="W36" s="25">
        <v>0</v>
      </c>
      <c r="X36" s="29">
        <v>0</v>
      </c>
      <c r="Y36" s="30">
        <v>0</v>
      </c>
      <c r="Z36" s="82">
        <f t="shared" si="12"/>
        <v>0</v>
      </c>
      <c r="AA36" s="82">
        <f t="shared" si="12"/>
        <v>0</v>
      </c>
      <c r="AB36" s="25">
        <v>0</v>
      </c>
      <c r="AC36" s="25">
        <v>0</v>
      </c>
      <c r="AD36" s="29">
        <v>0</v>
      </c>
      <c r="AE36" s="30">
        <v>0</v>
      </c>
      <c r="AF36" s="31">
        <f t="shared" si="4"/>
        <v>0</v>
      </c>
      <c r="AG36" s="31">
        <f t="shared" si="4"/>
        <v>0</v>
      </c>
      <c r="AH36" s="27">
        <v>0</v>
      </c>
      <c r="AI36" s="26">
        <v>0</v>
      </c>
      <c r="AJ36" s="25" t="e">
        <f>#REF!+#REF!+AD36</f>
        <v>#REF!</v>
      </c>
      <c r="AK36" s="32" t="e">
        <f>#REF!+#REF!+AE36</f>
        <v>#REF!</v>
      </c>
      <c r="AL36" s="86">
        <f t="shared" si="13"/>
        <v>0.87053941908713695</v>
      </c>
      <c r="AM36" s="86">
        <v>0.84770000000000001</v>
      </c>
      <c r="AN36" s="86">
        <f t="shared" si="11"/>
        <v>0.69499846578705127</v>
      </c>
      <c r="AO36" s="86">
        <v>0.83950000000000002</v>
      </c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s="33" customFormat="1" ht="58.95" customHeight="1" thickBot="1" x14ac:dyDescent="0.55000000000000004">
      <c r="A37" s="20"/>
      <c r="B37" s="21">
        <v>25</v>
      </c>
      <c r="C37" s="240" t="s">
        <v>52</v>
      </c>
      <c r="D37" s="87">
        <v>0</v>
      </c>
      <c r="E37" s="88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27">
        <v>0</v>
      </c>
      <c r="O37" s="25">
        <v>0</v>
      </c>
      <c r="P37" s="28">
        <v>0</v>
      </c>
      <c r="Q37" s="28">
        <v>0</v>
      </c>
      <c r="R37" s="25">
        <v>0</v>
      </c>
      <c r="S37" s="25">
        <v>0</v>
      </c>
      <c r="T37" s="28">
        <f t="shared" si="1"/>
        <v>0</v>
      </c>
      <c r="U37" s="28">
        <f t="shared" si="1"/>
        <v>0</v>
      </c>
      <c r="V37" s="27">
        <v>0</v>
      </c>
      <c r="W37" s="25">
        <v>0</v>
      </c>
      <c r="X37" s="29">
        <v>0</v>
      </c>
      <c r="Y37" s="30">
        <v>0</v>
      </c>
      <c r="Z37" s="82">
        <v>0</v>
      </c>
      <c r="AA37" s="82">
        <v>0</v>
      </c>
      <c r="AB37" s="25">
        <v>0</v>
      </c>
      <c r="AC37" s="25">
        <v>0</v>
      </c>
      <c r="AD37" s="29">
        <v>0</v>
      </c>
      <c r="AE37" s="30">
        <v>0</v>
      </c>
      <c r="AF37" s="31">
        <f t="shared" si="4"/>
        <v>0</v>
      </c>
      <c r="AG37" s="31">
        <f t="shared" si="4"/>
        <v>0</v>
      </c>
      <c r="AH37" s="27">
        <v>0</v>
      </c>
      <c r="AI37" s="26">
        <v>0</v>
      </c>
      <c r="AJ37" s="25" t="e">
        <f>#REF!+#REF!+AD37</f>
        <v>#REF!</v>
      </c>
      <c r="AK37" s="32" t="e">
        <f>#REF!+#REF!+AE37</f>
        <v>#REF!</v>
      </c>
      <c r="AL37" s="86">
        <v>0</v>
      </c>
      <c r="AM37" s="86">
        <v>0</v>
      </c>
      <c r="AN37" s="86">
        <v>0</v>
      </c>
      <c r="AO37" s="86">
        <v>0</v>
      </c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s="92" customFormat="1" ht="58.95" customHeight="1" thickBot="1" x14ac:dyDescent="0.55000000000000004">
      <c r="A38" s="89"/>
      <c r="B38" s="34">
        <v>26</v>
      </c>
      <c r="C38" s="240" t="s">
        <v>53</v>
      </c>
      <c r="D38" s="90">
        <v>0</v>
      </c>
      <c r="E38" s="93">
        <v>0</v>
      </c>
      <c r="F38" s="56">
        <v>20</v>
      </c>
      <c r="G38" s="56">
        <v>130.67678999999998</v>
      </c>
      <c r="H38" s="56">
        <v>42</v>
      </c>
      <c r="I38" s="56">
        <v>263.66466000000003</v>
      </c>
      <c r="J38" s="56">
        <v>20</v>
      </c>
      <c r="K38" s="56">
        <v>130.67678999999998</v>
      </c>
      <c r="L38" s="56">
        <v>42</v>
      </c>
      <c r="M38" s="56">
        <v>263.66466000000003</v>
      </c>
      <c r="N38" s="96">
        <v>92</v>
      </c>
      <c r="O38" s="94">
        <v>1316.5137900000002</v>
      </c>
      <c r="P38" s="97">
        <f t="shared" si="0"/>
        <v>95</v>
      </c>
      <c r="Q38" s="97">
        <f t="shared" si="0"/>
        <v>1322.9137900000003</v>
      </c>
      <c r="R38" s="94">
        <v>49</v>
      </c>
      <c r="S38" s="94">
        <v>207.12027</v>
      </c>
      <c r="T38" s="97">
        <f t="shared" si="1"/>
        <v>52</v>
      </c>
      <c r="U38" s="97">
        <f t="shared" si="1"/>
        <v>213.12027</v>
      </c>
      <c r="V38" s="96">
        <v>3</v>
      </c>
      <c r="W38" s="94">
        <v>6.4</v>
      </c>
      <c r="X38" s="91">
        <v>0</v>
      </c>
      <c r="Y38" s="98">
        <v>0</v>
      </c>
      <c r="Z38" s="99">
        <f t="shared" si="12"/>
        <v>3</v>
      </c>
      <c r="AA38" s="99">
        <f t="shared" si="12"/>
        <v>6.4</v>
      </c>
      <c r="AB38" s="94">
        <v>3</v>
      </c>
      <c r="AC38" s="94">
        <v>6</v>
      </c>
      <c r="AD38" s="91">
        <v>0</v>
      </c>
      <c r="AE38" s="98">
        <v>0</v>
      </c>
      <c r="AF38" s="100">
        <f t="shared" si="4"/>
        <v>3</v>
      </c>
      <c r="AG38" s="100">
        <f t="shared" si="4"/>
        <v>6</v>
      </c>
      <c r="AH38" s="96">
        <v>0</v>
      </c>
      <c r="AI38" s="95">
        <v>0</v>
      </c>
      <c r="AJ38" s="94" t="e">
        <f>#REF!+#REF!+AD38</f>
        <v>#REF!</v>
      </c>
      <c r="AK38" s="93" t="e">
        <f>#REF!+#REF!+AE38</f>
        <v>#REF!</v>
      </c>
      <c r="AL38" s="86">
        <f t="shared" si="13"/>
        <v>1</v>
      </c>
      <c r="AM38" s="86">
        <v>1</v>
      </c>
      <c r="AN38" s="86">
        <f t="shared" si="11"/>
        <v>1</v>
      </c>
      <c r="AO38" s="86">
        <v>1</v>
      </c>
      <c r="AP38" s="89"/>
      <c r="AQ38" s="89"/>
      <c r="AR38" s="89"/>
      <c r="AS38" s="89"/>
      <c r="AT38" s="89"/>
      <c r="AU38" s="89"/>
      <c r="AV38" s="89"/>
      <c r="AW38" s="89"/>
      <c r="AX38" s="89"/>
    </row>
    <row r="39" spans="1:50" s="72" customFormat="1" ht="51" customHeight="1" thickBot="1" x14ac:dyDescent="0.55000000000000004">
      <c r="A39" s="20"/>
      <c r="B39" s="47"/>
      <c r="C39" s="101" t="s">
        <v>36</v>
      </c>
      <c r="D39" s="102">
        <f t="shared" ref="D39:E39" si="14">SUM(D24:D38)</f>
        <v>2562</v>
      </c>
      <c r="E39" s="103">
        <f t="shared" si="14"/>
        <v>10914</v>
      </c>
      <c r="F39" s="104">
        <f>SUM(F24:F38)</f>
        <v>20564</v>
      </c>
      <c r="G39" s="104">
        <f t="shared" ref="G39:M39" si="15">SUM(G24:G38)</f>
        <v>16710.871532699999</v>
      </c>
      <c r="H39" s="104">
        <f t="shared" si="15"/>
        <v>27209</v>
      </c>
      <c r="I39" s="104">
        <f t="shared" si="15"/>
        <v>61790.547144400007</v>
      </c>
      <c r="J39" s="104">
        <f t="shared" si="15"/>
        <v>20401</v>
      </c>
      <c r="K39" s="104">
        <f t="shared" si="15"/>
        <v>15828.9491524</v>
      </c>
      <c r="L39" s="104">
        <f t="shared" si="15"/>
        <v>26187</v>
      </c>
      <c r="M39" s="104">
        <f t="shared" si="15"/>
        <v>55385.929125300005</v>
      </c>
      <c r="N39" s="105">
        <f>SUM(N24:N38)</f>
        <v>2916</v>
      </c>
      <c r="O39" s="104">
        <f t="shared" ref="O39:U39" si="16">SUM(O24:O38)</f>
        <v>17504.692685800001</v>
      </c>
      <c r="P39" s="104">
        <f t="shared" si="16"/>
        <v>11473</v>
      </c>
      <c r="Q39" s="104">
        <f t="shared" si="16"/>
        <v>41234.654474200004</v>
      </c>
      <c r="R39" s="104">
        <f t="shared" si="16"/>
        <v>1834</v>
      </c>
      <c r="S39" s="104">
        <f t="shared" si="16"/>
        <v>8099.7107734000001</v>
      </c>
      <c r="T39" s="104">
        <f t="shared" si="16"/>
        <v>10388</v>
      </c>
      <c r="U39" s="104">
        <f t="shared" si="16"/>
        <v>31816.2725618</v>
      </c>
      <c r="V39" s="105">
        <f>V38+V37+V36+V35+V34+V33+V32+V31+V30+V29+V28+V27+V26+V25+V24</f>
        <v>3428</v>
      </c>
      <c r="W39" s="106">
        <f t="shared" ref="W39:Y39" si="17">W38+W37+W36+W35+W34+W33+W32+W31+W30+W29+W28+W27+W26+W25+W24</f>
        <v>10552.6340184</v>
      </c>
      <c r="X39" s="105">
        <f t="shared" si="17"/>
        <v>5129</v>
      </c>
      <c r="Y39" s="107">
        <f t="shared" si="17"/>
        <v>13177.327770000002</v>
      </c>
      <c r="Z39" s="108">
        <f t="shared" ref="Z39:AK39" si="18">SUM(Z24:Z38)</f>
        <v>8557</v>
      </c>
      <c r="AA39" s="108">
        <f t="shared" si="18"/>
        <v>23729.961788400004</v>
      </c>
      <c r="AB39" s="104">
        <f>AB38+AB37+AB35+AB36+AB34+AB33+AB32+AB31+AB30+AB29+AB28+AB27+AB26+AB25+AB24</f>
        <v>3425</v>
      </c>
      <c r="AC39" s="106">
        <f>AC38+AC37+AC35+AC36+AC34+AC33+AC32+AC31+AC30+AC29+AC28+AC27+AC26+AC25+AC24</f>
        <v>10539.2340184</v>
      </c>
      <c r="AD39" s="109">
        <f t="shared" si="18"/>
        <v>5129</v>
      </c>
      <c r="AE39" s="110">
        <f t="shared" si="18"/>
        <v>13177.32777</v>
      </c>
      <c r="AF39" s="54">
        <f t="shared" si="4"/>
        <v>8554</v>
      </c>
      <c r="AG39" s="54">
        <f t="shared" si="4"/>
        <v>23716.561788400002</v>
      </c>
      <c r="AH39" s="105">
        <f t="shared" si="18"/>
        <v>30088</v>
      </c>
      <c r="AI39" s="104">
        <f t="shared" si="18"/>
        <v>38316</v>
      </c>
      <c r="AJ39" s="104" t="e">
        <f t="shared" si="18"/>
        <v>#REF!</v>
      </c>
      <c r="AK39" s="108" t="e">
        <f t="shared" si="18"/>
        <v>#REF!</v>
      </c>
      <c r="AL39" s="85">
        <f t="shared" si="13"/>
        <v>0.99207352655125458</v>
      </c>
      <c r="AM39" s="111">
        <v>0.94850000000000001</v>
      </c>
      <c r="AN39" s="84">
        <f t="shared" si="11"/>
        <v>0.96243889889374834</v>
      </c>
      <c r="AO39" s="86">
        <v>0.87050000000000005</v>
      </c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s="72" customFormat="1" ht="55.2" customHeight="1" thickBot="1" x14ac:dyDescent="0.55000000000000004">
      <c r="A40" s="20"/>
      <c r="B40" s="112" t="s">
        <v>54</v>
      </c>
      <c r="C40" s="162" t="s">
        <v>55</v>
      </c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4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s="33" customFormat="1" ht="51" customHeight="1" thickBot="1" x14ac:dyDescent="0.55000000000000004">
      <c r="A41" s="20"/>
      <c r="B41" s="47">
        <v>27</v>
      </c>
      <c r="C41" s="48" t="s">
        <v>56</v>
      </c>
      <c r="D41" s="113">
        <v>1026</v>
      </c>
      <c r="E41" s="114">
        <v>1245</v>
      </c>
      <c r="F41" s="56">
        <v>6059</v>
      </c>
      <c r="G41" s="56">
        <v>10434.549999999985</v>
      </c>
      <c r="H41" s="56">
        <v>9693</v>
      </c>
      <c r="I41" s="56">
        <v>16360.429999999984</v>
      </c>
      <c r="J41" s="56">
        <v>6059</v>
      </c>
      <c r="K41" s="56">
        <v>10434.549999999985</v>
      </c>
      <c r="L41" s="56">
        <v>9693</v>
      </c>
      <c r="M41" s="56">
        <v>16360.429999999984</v>
      </c>
      <c r="N41" s="115">
        <v>4315</v>
      </c>
      <c r="O41" s="116">
        <v>6316.320000000037</v>
      </c>
      <c r="P41" s="116">
        <v>11093</v>
      </c>
      <c r="Q41" s="116">
        <v>15624.32</v>
      </c>
      <c r="R41" s="116">
        <v>4315</v>
      </c>
      <c r="S41" s="116">
        <v>6316.320000000037</v>
      </c>
      <c r="T41" s="116">
        <v>11093</v>
      </c>
      <c r="U41" s="117">
        <v>15624.32</v>
      </c>
      <c r="V41" s="118">
        <v>6778</v>
      </c>
      <c r="W41" s="119">
        <v>9308.2000000000062</v>
      </c>
      <c r="X41" s="120">
        <v>2890</v>
      </c>
      <c r="Y41" s="121">
        <v>3797.6599999999994</v>
      </c>
      <c r="Z41" s="122">
        <f>X41+V41</f>
        <v>9668</v>
      </c>
      <c r="AA41" s="122">
        <f>Y41+W41</f>
        <v>13105.860000000006</v>
      </c>
      <c r="AB41" s="123">
        <v>6778</v>
      </c>
      <c r="AC41" s="123">
        <v>9308.2000000000062</v>
      </c>
      <c r="AD41" s="120">
        <v>2890</v>
      </c>
      <c r="AE41" s="121">
        <v>3797.6599999999994</v>
      </c>
      <c r="AF41" s="122">
        <f t="shared" si="4"/>
        <v>9668</v>
      </c>
      <c r="AG41" s="124">
        <f t="shared" si="4"/>
        <v>13105.860000000006</v>
      </c>
      <c r="AH41" s="52">
        <v>5957</v>
      </c>
      <c r="AI41" s="53">
        <v>7144</v>
      </c>
      <c r="AJ41" s="49" t="e">
        <f>#REF!+#REF!+AD41</f>
        <v>#REF!</v>
      </c>
      <c r="AK41" s="50" t="e">
        <f>#REF!+#REF!+AE41</f>
        <v>#REF!</v>
      </c>
      <c r="AL41" s="125">
        <v>1</v>
      </c>
      <c r="AM41" s="125">
        <v>1</v>
      </c>
      <c r="AN41" s="125">
        <v>1</v>
      </c>
      <c r="AO41" s="126">
        <v>1</v>
      </c>
      <c r="AP41" s="20"/>
      <c r="AQ41" s="20"/>
      <c r="AR41" s="20"/>
      <c r="AS41" s="20"/>
      <c r="AT41" s="20"/>
      <c r="AU41" s="20"/>
      <c r="AV41" s="20"/>
      <c r="AW41" s="20"/>
      <c r="AX41" s="20"/>
    </row>
    <row r="42" spans="1:50" s="72" customFormat="1" ht="51" customHeight="1" thickBot="1" x14ac:dyDescent="0.55000000000000004">
      <c r="A42" s="20"/>
      <c r="B42" s="47"/>
      <c r="C42" s="48" t="s">
        <v>36</v>
      </c>
      <c r="D42" s="51">
        <f t="shared" ref="D42:E42" si="19">SUM(D41:D41)</f>
        <v>1026</v>
      </c>
      <c r="E42" s="50">
        <f t="shared" si="19"/>
        <v>1245</v>
      </c>
      <c r="F42" s="56">
        <f>F41</f>
        <v>6059</v>
      </c>
      <c r="G42" s="56">
        <f t="shared" ref="G42:M42" si="20">G41</f>
        <v>10434.549999999985</v>
      </c>
      <c r="H42" s="56">
        <f t="shared" si="20"/>
        <v>9693</v>
      </c>
      <c r="I42" s="56">
        <f t="shared" si="20"/>
        <v>16360.429999999984</v>
      </c>
      <c r="J42" s="56">
        <v>6059</v>
      </c>
      <c r="K42" s="56">
        <v>10434.549999999985</v>
      </c>
      <c r="L42" s="56">
        <v>9693</v>
      </c>
      <c r="M42" s="56">
        <f t="shared" si="20"/>
        <v>16360.429999999984</v>
      </c>
      <c r="N42" s="40">
        <f>N41</f>
        <v>4315</v>
      </c>
      <c r="O42" s="37">
        <f t="shared" ref="O42:U42" si="21">O41</f>
        <v>6316.320000000037</v>
      </c>
      <c r="P42" s="37">
        <f t="shared" si="21"/>
        <v>11093</v>
      </c>
      <c r="Q42" s="37">
        <f t="shared" si="21"/>
        <v>15624.32</v>
      </c>
      <c r="R42" s="37">
        <f t="shared" si="21"/>
        <v>4315</v>
      </c>
      <c r="S42" s="37">
        <f t="shared" si="21"/>
        <v>6316.320000000037</v>
      </c>
      <c r="T42" s="37">
        <f t="shared" si="21"/>
        <v>11093</v>
      </c>
      <c r="U42" s="43">
        <f t="shared" si="21"/>
        <v>15624.32</v>
      </c>
      <c r="V42" s="52">
        <f>V41</f>
        <v>6778</v>
      </c>
      <c r="W42" s="49">
        <f t="shared" ref="W42:AG42" si="22">W41</f>
        <v>9308.2000000000062</v>
      </c>
      <c r="X42" s="49">
        <f t="shared" si="22"/>
        <v>2890</v>
      </c>
      <c r="Y42" s="49">
        <f t="shared" si="22"/>
        <v>3797.6599999999994</v>
      </c>
      <c r="Z42" s="49">
        <f t="shared" si="22"/>
        <v>9668</v>
      </c>
      <c r="AA42" s="49">
        <f t="shared" si="22"/>
        <v>13105.860000000006</v>
      </c>
      <c r="AB42" s="49">
        <f t="shared" si="22"/>
        <v>6778</v>
      </c>
      <c r="AC42" s="49">
        <f t="shared" si="22"/>
        <v>9308.2000000000062</v>
      </c>
      <c r="AD42" s="49">
        <f t="shared" si="22"/>
        <v>2890</v>
      </c>
      <c r="AE42" s="49">
        <f t="shared" si="22"/>
        <v>3797.6599999999994</v>
      </c>
      <c r="AF42" s="53">
        <f t="shared" si="22"/>
        <v>9668</v>
      </c>
      <c r="AG42" s="55">
        <f t="shared" si="22"/>
        <v>13105.860000000006</v>
      </c>
      <c r="AH42" s="52">
        <v>5957</v>
      </c>
      <c r="AI42" s="53">
        <v>7144</v>
      </c>
      <c r="AJ42" s="49" t="e">
        <f t="shared" ref="AJ42:AK42" si="23">SUM(AJ41:AJ41)</f>
        <v>#REF!</v>
      </c>
      <c r="AK42" s="50" t="e">
        <f t="shared" si="23"/>
        <v>#REF!</v>
      </c>
      <c r="AL42" s="125">
        <v>1</v>
      </c>
      <c r="AM42" s="125">
        <v>1</v>
      </c>
      <c r="AN42" s="125">
        <v>1</v>
      </c>
      <c r="AO42" s="126">
        <v>1</v>
      </c>
      <c r="AP42" s="20"/>
      <c r="AQ42" s="20"/>
      <c r="AR42" s="20"/>
      <c r="AS42" s="20"/>
      <c r="AT42" s="20"/>
      <c r="AU42" s="20"/>
      <c r="AV42" s="20"/>
      <c r="AW42" s="20"/>
      <c r="AX42" s="20"/>
    </row>
    <row r="43" spans="1:50" s="72" customFormat="1" ht="51" customHeight="1" thickBot="1" x14ac:dyDescent="0.55000000000000004">
      <c r="A43" s="20"/>
      <c r="B43" s="112" t="s">
        <v>57</v>
      </c>
      <c r="C43" s="165" t="s">
        <v>58</v>
      </c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7"/>
      <c r="AP43" s="20"/>
      <c r="AQ43" s="20"/>
      <c r="AR43" s="20"/>
      <c r="AS43" s="20"/>
      <c r="AT43" s="20"/>
      <c r="AU43" s="20"/>
      <c r="AV43" s="20"/>
      <c r="AW43" s="20"/>
      <c r="AX43" s="20"/>
    </row>
    <row r="44" spans="1:50" s="33" customFormat="1" ht="51" customHeight="1" thickBot="1" x14ac:dyDescent="0.55000000000000004">
      <c r="A44" s="20"/>
      <c r="B44" s="127">
        <v>28</v>
      </c>
      <c r="C44" s="48" t="s">
        <v>59</v>
      </c>
      <c r="D44" s="128">
        <v>2</v>
      </c>
      <c r="E44" s="129">
        <v>1</v>
      </c>
      <c r="F44" s="56">
        <v>12</v>
      </c>
      <c r="G44" s="56">
        <v>10</v>
      </c>
      <c r="H44" s="56">
        <v>15</v>
      </c>
      <c r="I44" s="56">
        <v>15</v>
      </c>
      <c r="J44" s="56">
        <v>12</v>
      </c>
      <c r="K44" s="56">
        <v>10</v>
      </c>
      <c r="L44" s="56">
        <v>15</v>
      </c>
      <c r="M44" s="56">
        <v>15</v>
      </c>
      <c r="N44" s="118">
        <v>28</v>
      </c>
      <c r="O44" s="130">
        <v>44</v>
      </c>
      <c r="P44" s="130">
        <v>65</v>
      </c>
      <c r="Q44" s="130">
        <v>93</v>
      </c>
      <c r="R44" s="130">
        <v>28</v>
      </c>
      <c r="S44" s="130">
        <v>44</v>
      </c>
      <c r="T44" s="131">
        <v>65</v>
      </c>
      <c r="U44" s="132">
        <v>93</v>
      </c>
      <c r="V44" s="118">
        <v>37</v>
      </c>
      <c r="W44" s="130">
        <v>49</v>
      </c>
      <c r="X44" s="120">
        <v>28</v>
      </c>
      <c r="Y44" s="121">
        <v>43.84</v>
      </c>
      <c r="Z44" s="122">
        <f>X44+V44</f>
        <v>65</v>
      </c>
      <c r="AA44" s="122">
        <f>Y44+W44</f>
        <v>92.84</v>
      </c>
      <c r="AB44" s="123">
        <v>12</v>
      </c>
      <c r="AC44" s="123">
        <v>6</v>
      </c>
      <c r="AD44" s="120">
        <v>6</v>
      </c>
      <c r="AE44" s="121">
        <v>3</v>
      </c>
      <c r="AF44" s="122">
        <f t="shared" si="4"/>
        <v>18</v>
      </c>
      <c r="AG44" s="122">
        <f t="shared" si="4"/>
        <v>9</v>
      </c>
      <c r="AH44" s="133">
        <v>10</v>
      </c>
      <c r="AI44" s="119">
        <v>5</v>
      </c>
      <c r="AJ44" s="123" t="e">
        <f>#REF!+#REF!+AD44</f>
        <v>#REF!</v>
      </c>
      <c r="AK44" s="134" t="e">
        <f>#REF!+#REF!+AE44</f>
        <v>#REF!</v>
      </c>
      <c r="AL44" s="135">
        <v>1</v>
      </c>
      <c r="AM44" s="135">
        <v>1</v>
      </c>
      <c r="AN44" s="135">
        <v>1</v>
      </c>
      <c r="AO44" s="136">
        <v>1</v>
      </c>
      <c r="AP44" s="20"/>
      <c r="AQ44" s="20"/>
      <c r="AR44" s="20"/>
      <c r="AS44" s="20"/>
      <c r="AT44" s="20"/>
      <c r="AU44" s="20"/>
      <c r="AV44" s="20"/>
      <c r="AW44" s="20"/>
      <c r="AX44" s="20"/>
    </row>
    <row r="45" spans="1:50" s="72" customFormat="1" ht="51" customHeight="1" thickBot="1" x14ac:dyDescent="0.55000000000000004">
      <c r="A45" s="20"/>
      <c r="B45" s="47"/>
      <c r="C45" s="48" t="s">
        <v>36</v>
      </c>
      <c r="D45" s="51">
        <f t="shared" ref="D45:AK45" si="24">SUM(D44:D44)</f>
        <v>2</v>
      </c>
      <c r="E45" s="50">
        <f t="shared" si="24"/>
        <v>1</v>
      </c>
      <c r="F45" s="56">
        <f>F44</f>
        <v>12</v>
      </c>
      <c r="G45" s="56">
        <f t="shared" ref="G45:I45" si="25">G44</f>
        <v>10</v>
      </c>
      <c r="H45" s="56">
        <f t="shared" si="25"/>
        <v>15</v>
      </c>
      <c r="I45" s="56">
        <f t="shared" si="25"/>
        <v>15</v>
      </c>
      <c r="J45" s="56">
        <v>12</v>
      </c>
      <c r="K45" s="56">
        <v>10</v>
      </c>
      <c r="L45" s="56">
        <v>15</v>
      </c>
      <c r="M45" s="56">
        <v>15</v>
      </c>
      <c r="N45" s="52">
        <f>N44</f>
        <v>28</v>
      </c>
      <c r="O45" s="51">
        <f t="shared" ref="O45:U45" si="26">O44</f>
        <v>44</v>
      </c>
      <c r="P45" s="51">
        <f t="shared" si="26"/>
        <v>65</v>
      </c>
      <c r="Q45" s="51">
        <f t="shared" si="26"/>
        <v>93</v>
      </c>
      <c r="R45" s="51">
        <f t="shared" si="26"/>
        <v>28</v>
      </c>
      <c r="S45" s="51">
        <f t="shared" si="26"/>
        <v>44</v>
      </c>
      <c r="T45" s="56">
        <f t="shared" si="26"/>
        <v>65</v>
      </c>
      <c r="U45" s="137">
        <f t="shared" si="26"/>
        <v>93</v>
      </c>
      <c r="V45" s="52">
        <f>V44</f>
        <v>37</v>
      </c>
      <c r="W45" s="51">
        <f t="shared" ref="W45:AE45" si="27">W44</f>
        <v>49</v>
      </c>
      <c r="X45" s="51">
        <f t="shared" si="27"/>
        <v>28</v>
      </c>
      <c r="Y45" s="51">
        <f t="shared" si="27"/>
        <v>43.84</v>
      </c>
      <c r="Z45" s="51">
        <f t="shared" si="27"/>
        <v>65</v>
      </c>
      <c r="AA45" s="51">
        <f t="shared" si="27"/>
        <v>92.84</v>
      </c>
      <c r="AB45" s="51">
        <f t="shared" si="27"/>
        <v>12</v>
      </c>
      <c r="AC45" s="51">
        <f t="shared" si="27"/>
        <v>6</v>
      </c>
      <c r="AD45" s="51">
        <f t="shared" si="27"/>
        <v>6</v>
      </c>
      <c r="AE45" s="51">
        <f t="shared" si="27"/>
        <v>3</v>
      </c>
      <c r="AF45" s="54">
        <f t="shared" si="4"/>
        <v>18</v>
      </c>
      <c r="AG45" s="54">
        <f t="shared" si="4"/>
        <v>9</v>
      </c>
      <c r="AH45" s="52">
        <v>10</v>
      </c>
      <c r="AI45" s="53">
        <v>5</v>
      </c>
      <c r="AJ45" s="49" t="e">
        <f t="shared" si="24"/>
        <v>#REF!</v>
      </c>
      <c r="AK45" s="50" t="e">
        <f t="shared" si="24"/>
        <v>#REF!</v>
      </c>
      <c r="AL45" s="111">
        <v>1</v>
      </c>
      <c r="AM45" s="111">
        <v>1</v>
      </c>
      <c r="AN45" s="111">
        <v>1</v>
      </c>
      <c r="AO45" s="86">
        <v>1</v>
      </c>
      <c r="AP45" s="20"/>
      <c r="AQ45" s="20"/>
      <c r="AR45" s="20"/>
      <c r="AS45" s="20"/>
      <c r="AT45" s="20"/>
      <c r="AU45" s="20"/>
      <c r="AV45" s="20"/>
      <c r="AW45" s="20"/>
      <c r="AX45" s="20"/>
    </row>
    <row r="46" spans="1:50" s="72" customFormat="1" ht="70.95" customHeight="1" thickBot="1" x14ac:dyDescent="0.55000000000000004">
      <c r="A46" s="20"/>
      <c r="B46" s="138"/>
      <c r="C46" s="168" t="s">
        <v>60</v>
      </c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1"/>
      <c r="AP46" s="20"/>
      <c r="AQ46" s="20"/>
      <c r="AR46" s="20"/>
      <c r="AS46" s="20"/>
      <c r="AT46" s="20"/>
      <c r="AU46" s="20"/>
      <c r="AV46" s="20"/>
      <c r="AW46" s="20"/>
      <c r="AX46" s="20"/>
    </row>
    <row r="47" spans="1:50" s="72" customFormat="1" ht="51" customHeight="1" thickBot="1" x14ac:dyDescent="0.55000000000000004">
      <c r="A47" s="20"/>
      <c r="B47" s="47"/>
      <c r="C47" s="48" t="s">
        <v>61</v>
      </c>
      <c r="D47" s="51">
        <f t="shared" ref="D47:AK47" si="28">SUM(D22+D39)</f>
        <v>77662</v>
      </c>
      <c r="E47" s="50">
        <f t="shared" si="28"/>
        <v>66149</v>
      </c>
      <c r="F47" s="56">
        <f>F22+F39+F42</f>
        <v>58250</v>
      </c>
      <c r="G47" s="56">
        <f t="shared" ref="G47:M47" si="29">G22+G39+G42</f>
        <v>106302.30544999999</v>
      </c>
      <c r="H47" s="56">
        <f t="shared" si="29"/>
        <v>94993</v>
      </c>
      <c r="I47" s="56">
        <f t="shared" si="29"/>
        <v>228686.59949642472</v>
      </c>
      <c r="J47" s="56">
        <f t="shared" si="29"/>
        <v>57791</v>
      </c>
      <c r="K47" s="56">
        <f t="shared" si="29"/>
        <v>102099.38479969998</v>
      </c>
      <c r="L47" s="56">
        <f t="shared" si="29"/>
        <v>90711</v>
      </c>
      <c r="M47" s="56">
        <f t="shared" si="29"/>
        <v>218784.15121732472</v>
      </c>
      <c r="N47" s="139">
        <f>N39+N22</f>
        <v>31479.25</v>
      </c>
      <c r="O47" s="140">
        <f t="shared" ref="O47:U47" si="30">O39+O22</f>
        <v>80542.844896626746</v>
      </c>
      <c r="P47" s="140">
        <f t="shared" si="30"/>
        <v>68916.75</v>
      </c>
      <c r="Q47" s="140">
        <f t="shared" si="30"/>
        <v>170014.22596312739</v>
      </c>
      <c r="R47" s="140">
        <f t="shared" si="30"/>
        <v>29811</v>
      </c>
      <c r="S47" s="140">
        <f t="shared" si="30"/>
        <v>64224.767344226748</v>
      </c>
      <c r="T47" s="140">
        <f t="shared" si="30"/>
        <v>66706</v>
      </c>
      <c r="U47" s="140">
        <f t="shared" si="30"/>
        <v>148502.14528002735</v>
      </c>
      <c r="V47" s="78">
        <f>V39+V22</f>
        <v>18562.25</v>
      </c>
      <c r="W47" s="76">
        <f>W39+W22</f>
        <v>47168.69824780061</v>
      </c>
      <c r="X47" s="62">
        <f t="shared" ref="X47:AC47" si="31">SUM(X22+X39)</f>
        <v>18875.25</v>
      </c>
      <c r="Y47" s="141">
        <f t="shared" si="31"/>
        <v>42302.682818699999</v>
      </c>
      <c r="Z47" s="61">
        <f t="shared" si="31"/>
        <v>37437.5</v>
      </c>
      <c r="AA47" s="61">
        <f t="shared" si="31"/>
        <v>89471.381066500617</v>
      </c>
      <c r="AB47" s="61">
        <f t="shared" si="31"/>
        <v>18238</v>
      </c>
      <c r="AC47" s="61">
        <f t="shared" si="31"/>
        <v>42513.657617100616</v>
      </c>
      <c r="AD47" s="62">
        <f>AD39+AD22</f>
        <v>18657</v>
      </c>
      <c r="AE47" s="141">
        <f>AE39+AE22</f>
        <v>41763.720318699998</v>
      </c>
      <c r="AF47" s="82">
        <f t="shared" si="4"/>
        <v>36895</v>
      </c>
      <c r="AG47" s="82">
        <f t="shared" si="4"/>
        <v>84277.377935800614</v>
      </c>
      <c r="AH47" s="64">
        <v>192380</v>
      </c>
      <c r="AI47" s="142">
        <v>210855</v>
      </c>
      <c r="AJ47" s="65" t="e">
        <f t="shared" si="28"/>
        <v>#REF!</v>
      </c>
      <c r="AK47" s="143" t="e">
        <f t="shared" si="28"/>
        <v>#REF!</v>
      </c>
      <c r="AL47" s="144">
        <f>J47/F47/100%</f>
        <v>0.99212017167381972</v>
      </c>
      <c r="AM47" s="144">
        <f t="shared" ref="AM47:AO47" si="32">K47/G47/100%</f>
        <v>0.96046256351159875</v>
      </c>
      <c r="AN47" s="144">
        <f t="shared" si="32"/>
        <v>0.95492299432589767</v>
      </c>
      <c r="AO47" s="145">
        <f t="shared" si="32"/>
        <v>0.95669860717284916</v>
      </c>
      <c r="AP47" s="20"/>
      <c r="AQ47" s="20"/>
      <c r="AR47" s="20"/>
      <c r="AS47" s="20"/>
      <c r="AT47" s="20"/>
      <c r="AU47" s="20"/>
      <c r="AV47" s="20"/>
      <c r="AW47" s="20"/>
      <c r="AX47" s="20"/>
    </row>
    <row r="48" spans="1:50" s="72" customFormat="1" ht="51" customHeight="1" thickBot="1" x14ac:dyDescent="0.55000000000000004">
      <c r="A48" s="20"/>
      <c r="B48" s="47"/>
      <c r="C48" s="48" t="s">
        <v>62</v>
      </c>
      <c r="D48" s="51">
        <f t="shared" ref="D48:AK48" si="33">SUM(D42)</f>
        <v>1026</v>
      </c>
      <c r="E48" s="50">
        <f t="shared" si="33"/>
        <v>1245</v>
      </c>
      <c r="F48" s="56">
        <f>F41</f>
        <v>6059</v>
      </c>
      <c r="G48" s="56">
        <f t="shared" ref="G48:M48" si="34">G41</f>
        <v>10434.549999999985</v>
      </c>
      <c r="H48" s="56">
        <f t="shared" si="34"/>
        <v>9693</v>
      </c>
      <c r="I48" s="56">
        <f t="shared" si="34"/>
        <v>16360.429999999984</v>
      </c>
      <c r="J48" s="56">
        <f t="shared" si="34"/>
        <v>6059</v>
      </c>
      <c r="K48" s="56">
        <f t="shared" si="34"/>
        <v>10434.549999999985</v>
      </c>
      <c r="L48" s="56">
        <f t="shared" si="34"/>
        <v>9693</v>
      </c>
      <c r="M48" s="56">
        <f t="shared" si="34"/>
        <v>16360.429999999984</v>
      </c>
      <c r="N48" s="146">
        <f>N42</f>
        <v>4315</v>
      </c>
      <c r="O48" s="24">
        <f t="shared" ref="O48:U48" si="35">O42</f>
        <v>6316.320000000037</v>
      </c>
      <c r="P48" s="24">
        <f t="shared" si="35"/>
        <v>11093</v>
      </c>
      <c r="Q48" s="24">
        <f t="shared" si="35"/>
        <v>15624.32</v>
      </c>
      <c r="R48" s="24">
        <f t="shared" si="35"/>
        <v>4315</v>
      </c>
      <c r="S48" s="24">
        <f t="shared" si="35"/>
        <v>6316.320000000037</v>
      </c>
      <c r="T48" s="24">
        <f t="shared" si="35"/>
        <v>11093</v>
      </c>
      <c r="U48" s="24">
        <f t="shared" si="35"/>
        <v>15624.32</v>
      </c>
      <c r="V48" s="27">
        <f>V41</f>
        <v>6778</v>
      </c>
      <c r="W48" s="25">
        <f t="shared" ref="W48:AC48" si="36">W41</f>
        <v>9308.2000000000062</v>
      </c>
      <c r="X48" s="25">
        <f t="shared" si="36"/>
        <v>2890</v>
      </c>
      <c r="Y48" s="25">
        <f t="shared" si="36"/>
        <v>3797.6599999999994</v>
      </c>
      <c r="Z48" s="25">
        <f t="shared" si="36"/>
        <v>9668</v>
      </c>
      <c r="AA48" s="25">
        <f t="shared" si="36"/>
        <v>13105.860000000006</v>
      </c>
      <c r="AB48" s="25">
        <f t="shared" si="36"/>
        <v>6778</v>
      </c>
      <c r="AC48" s="25">
        <f t="shared" si="36"/>
        <v>9308.2000000000062</v>
      </c>
      <c r="AD48" s="55">
        <f t="shared" ref="AD48:AE48" si="37">SUM(AD42)</f>
        <v>2890</v>
      </c>
      <c r="AE48" s="56">
        <f t="shared" si="37"/>
        <v>3797.6599999999994</v>
      </c>
      <c r="AF48" s="31">
        <f t="shared" si="4"/>
        <v>9668</v>
      </c>
      <c r="AG48" s="31">
        <f t="shared" si="4"/>
        <v>13105.860000000006</v>
      </c>
      <c r="AH48" s="52">
        <v>5957</v>
      </c>
      <c r="AI48" s="53">
        <v>7144</v>
      </c>
      <c r="AJ48" s="49" t="e">
        <f t="shared" si="33"/>
        <v>#REF!</v>
      </c>
      <c r="AK48" s="50" t="e">
        <f t="shared" si="33"/>
        <v>#REF!</v>
      </c>
      <c r="AL48" s="144">
        <f t="shared" ref="AL48:AO49" si="38">J48/F48/100%</f>
        <v>1</v>
      </c>
      <c r="AM48" s="144">
        <v>1</v>
      </c>
      <c r="AN48" s="144">
        <v>1</v>
      </c>
      <c r="AO48" s="145">
        <v>1</v>
      </c>
      <c r="AP48" s="20">
        <v>1</v>
      </c>
      <c r="AQ48" s="20"/>
      <c r="AR48" s="20"/>
      <c r="AS48" s="20"/>
      <c r="AT48" s="20"/>
      <c r="AU48" s="20"/>
      <c r="AV48" s="20"/>
      <c r="AW48" s="20"/>
      <c r="AX48" s="20"/>
    </row>
    <row r="49" spans="1:50" s="72" customFormat="1" ht="51" customHeight="1" thickBot="1" x14ac:dyDescent="0.55000000000000004">
      <c r="A49" s="20"/>
      <c r="B49" s="147"/>
      <c r="C49" s="48" t="s">
        <v>63</v>
      </c>
      <c r="D49" s="51">
        <f t="shared" ref="D49:E49" si="39">SUM(D47:D48)</f>
        <v>78688</v>
      </c>
      <c r="E49" s="50">
        <f t="shared" si="39"/>
        <v>67394</v>
      </c>
      <c r="F49" s="56">
        <f>F48+F47</f>
        <v>64309</v>
      </c>
      <c r="G49" s="56">
        <f t="shared" ref="G49:M49" si="40">G48+G47</f>
        <v>116736.85544999997</v>
      </c>
      <c r="H49" s="56">
        <f t="shared" si="40"/>
        <v>104686</v>
      </c>
      <c r="I49" s="56">
        <f t="shared" si="40"/>
        <v>245047.02949642472</v>
      </c>
      <c r="J49" s="56">
        <f t="shared" si="40"/>
        <v>63850</v>
      </c>
      <c r="K49" s="56">
        <f t="shared" si="40"/>
        <v>112533.93479969997</v>
      </c>
      <c r="L49" s="56">
        <f t="shared" si="40"/>
        <v>100404</v>
      </c>
      <c r="M49" s="56">
        <f t="shared" si="40"/>
        <v>235144.58121732471</v>
      </c>
      <c r="N49" s="148">
        <f>N48+N47</f>
        <v>35794.25</v>
      </c>
      <c r="O49" s="37">
        <f t="shared" ref="O49:U49" si="41">O48+O47</f>
        <v>86859.164896626782</v>
      </c>
      <c r="P49" s="37">
        <f t="shared" si="41"/>
        <v>80009.75</v>
      </c>
      <c r="Q49" s="37">
        <f t="shared" si="41"/>
        <v>185638.5459631274</v>
      </c>
      <c r="R49" s="37">
        <f t="shared" si="41"/>
        <v>34126</v>
      </c>
      <c r="S49" s="37">
        <f t="shared" si="41"/>
        <v>70541.087344226791</v>
      </c>
      <c r="T49" s="37">
        <f t="shared" si="41"/>
        <v>77799</v>
      </c>
      <c r="U49" s="37">
        <f t="shared" si="41"/>
        <v>164126.46528002736</v>
      </c>
      <c r="V49" s="96">
        <f>V48+V47</f>
        <v>25340.25</v>
      </c>
      <c r="W49" s="94">
        <f t="shared" ref="W49:AE49" si="42">W48+W47</f>
        <v>56476.898247800615</v>
      </c>
      <c r="X49" s="94">
        <f t="shared" si="42"/>
        <v>21765.25</v>
      </c>
      <c r="Y49" s="94">
        <f t="shared" si="42"/>
        <v>46100.342818699995</v>
      </c>
      <c r="Z49" s="94">
        <f t="shared" si="42"/>
        <v>47105.5</v>
      </c>
      <c r="AA49" s="94">
        <f t="shared" si="42"/>
        <v>102577.24106650062</v>
      </c>
      <c r="AB49" s="94">
        <f t="shared" si="42"/>
        <v>25016</v>
      </c>
      <c r="AC49" s="94">
        <f t="shared" si="42"/>
        <v>51821.857617100621</v>
      </c>
      <c r="AD49" s="120">
        <f t="shared" si="42"/>
        <v>21547</v>
      </c>
      <c r="AE49" s="121">
        <f t="shared" si="42"/>
        <v>45561.380318699994</v>
      </c>
      <c r="AF49" s="100">
        <f t="shared" si="4"/>
        <v>46563</v>
      </c>
      <c r="AG49" s="100">
        <f t="shared" si="4"/>
        <v>97383.237935800615</v>
      </c>
      <c r="AH49" s="133">
        <v>198337</v>
      </c>
      <c r="AI49" s="119">
        <v>217999</v>
      </c>
      <c r="AJ49" s="123" t="e">
        <f t="shared" ref="AJ49:AK49" si="43">SUM(AJ47:AJ48)</f>
        <v>#REF!</v>
      </c>
      <c r="AK49" s="134" t="e">
        <f t="shared" si="43"/>
        <v>#REF!</v>
      </c>
      <c r="AL49" s="144">
        <f t="shared" si="38"/>
        <v>0.99286258533020266</v>
      </c>
      <c r="AM49" s="144">
        <f t="shared" si="38"/>
        <v>0.96399662613749115</v>
      </c>
      <c r="AN49" s="144">
        <f t="shared" si="38"/>
        <v>0.95909672735609341</v>
      </c>
      <c r="AO49" s="145">
        <f t="shared" si="38"/>
        <v>0.95958960082295353</v>
      </c>
      <c r="AP49" s="20"/>
      <c r="AQ49" s="20"/>
      <c r="AR49" s="20"/>
      <c r="AS49" s="20"/>
      <c r="AT49" s="20"/>
      <c r="AU49" s="20"/>
      <c r="AV49" s="20"/>
      <c r="AW49" s="20"/>
      <c r="AX49" s="20"/>
    </row>
    <row r="50" spans="1:50" s="72" customFormat="1" ht="51" customHeight="1" thickBot="1" x14ac:dyDescent="0.55000000000000004">
      <c r="A50" s="20"/>
      <c r="B50" s="138"/>
      <c r="C50" s="188" t="s">
        <v>64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1"/>
      <c r="AP50" s="20"/>
      <c r="AQ50" s="20"/>
      <c r="AR50" s="20"/>
      <c r="AS50" s="20"/>
      <c r="AT50" s="20"/>
      <c r="AU50" s="20"/>
      <c r="AV50" s="20"/>
      <c r="AW50" s="20"/>
      <c r="AX50" s="20"/>
    </row>
    <row r="51" spans="1:50" s="72" customFormat="1" ht="51" customHeight="1" thickBot="1" x14ac:dyDescent="0.55000000000000004">
      <c r="A51" s="20"/>
      <c r="B51" s="47"/>
      <c r="C51" s="48" t="s">
        <v>65</v>
      </c>
      <c r="D51" s="51">
        <f t="shared" ref="D51:AK51" si="44">SUM(D45+D49)</f>
        <v>78690</v>
      </c>
      <c r="E51" s="50">
        <f t="shared" si="44"/>
        <v>67395</v>
      </c>
      <c r="F51" s="56">
        <f>F49+F45</f>
        <v>64321</v>
      </c>
      <c r="G51" s="56">
        <f t="shared" ref="G51:M51" si="45">G49+G45</f>
        <v>116746.85544999997</v>
      </c>
      <c r="H51" s="56">
        <f t="shared" si="45"/>
        <v>104701</v>
      </c>
      <c r="I51" s="56">
        <f t="shared" si="45"/>
        <v>245062.02949642472</v>
      </c>
      <c r="J51" s="56">
        <f t="shared" si="45"/>
        <v>63862</v>
      </c>
      <c r="K51" s="56">
        <f t="shared" si="45"/>
        <v>112543.93479969997</v>
      </c>
      <c r="L51" s="56">
        <f t="shared" si="45"/>
        <v>100419</v>
      </c>
      <c r="M51" s="56">
        <f t="shared" si="45"/>
        <v>235159.58121732471</v>
      </c>
      <c r="N51" s="50">
        <f>N49+N45</f>
        <v>35822.25</v>
      </c>
      <c r="O51" s="50">
        <f t="shared" ref="O51:T51" si="46">O49+O45</f>
        <v>86903.164896626782</v>
      </c>
      <c r="P51" s="50">
        <f t="shared" si="46"/>
        <v>80074.75</v>
      </c>
      <c r="Q51" s="50">
        <f t="shared" si="46"/>
        <v>185731.5459631274</v>
      </c>
      <c r="R51" s="50">
        <f t="shared" si="46"/>
        <v>34154</v>
      </c>
      <c r="S51" s="50">
        <f t="shared" si="46"/>
        <v>70585.087344226791</v>
      </c>
      <c r="T51" s="50">
        <f t="shared" si="46"/>
        <v>77864</v>
      </c>
      <c r="U51" s="50">
        <f>U49+U45</f>
        <v>164219.46528002736</v>
      </c>
      <c r="V51" s="49">
        <f>V49+V45</f>
        <v>25377.25</v>
      </c>
      <c r="W51" s="49">
        <f t="shared" ref="W51:AE51" si="47">W49+W45</f>
        <v>56525.898247800615</v>
      </c>
      <c r="X51" s="49">
        <f t="shared" si="47"/>
        <v>21793.25</v>
      </c>
      <c r="Y51" s="49">
        <f t="shared" si="47"/>
        <v>46144.182818699992</v>
      </c>
      <c r="Z51" s="49">
        <f t="shared" si="47"/>
        <v>47170.5</v>
      </c>
      <c r="AA51" s="49">
        <f t="shared" si="47"/>
        <v>102670.08106650061</v>
      </c>
      <c r="AB51" s="49">
        <f t="shared" si="47"/>
        <v>25028</v>
      </c>
      <c r="AC51" s="49">
        <f t="shared" si="47"/>
        <v>51827.857617100621</v>
      </c>
      <c r="AD51" s="49">
        <f t="shared" si="47"/>
        <v>21553</v>
      </c>
      <c r="AE51" s="49">
        <f t="shared" si="47"/>
        <v>45564.380318699994</v>
      </c>
      <c r="AF51" s="54">
        <f t="shared" si="4"/>
        <v>46581</v>
      </c>
      <c r="AG51" s="54">
        <f t="shared" si="4"/>
        <v>97392.237935800615</v>
      </c>
      <c r="AH51" s="52">
        <f t="shared" si="44"/>
        <v>198347</v>
      </c>
      <c r="AI51" s="53">
        <f t="shared" si="44"/>
        <v>218004</v>
      </c>
      <c r="AJ51" s="49" t="e">
        <f t="shared" si="44"/>
        <v>#REF!</v>
      </c>
      <c r="AK51" s="50" t="e">
        <f t="shared" si="44"/>
        <v>#REF!</v>
      </c>
      <c r="AL51" s="111">
        <f>J51/F51/100%</f>
        <v>0.99286391691671461</v>
      </c>
      <c r="AM51" s="111">
        <f t="shared" ref="AM51:AO51" si="48">K51/G51/100%</f>
        <v>0.96399971002131168</v>
      </c>
      <c r="AN51" s="111">
        <f t="shared" si="48"/>
        <v>0.95910258736783793</v>
      </c>
      <c r="AO51" s="86">
        <f t="shared" si="48"/>
        <v>0.95959207430278592</v>
      </c>
      <c r="AP51" s="20"/>
      <c r="AQ51" s="20"/>
      <c r="AR51" s="20"/>
      <c r="AS51" s="20"/>
      <c r="AT51" s="20"/>
      <c r="AU51" s="20"/>
      <c r="AV51" s="20"/>
      <c r="AW51" s="20"/>
      <c r="AX51" s="20"/>
    </row>
    <row r="52" spans="1:50" s="149" customFormat="1" ht="39.75" customHeight="1" x14ac:dyDescent="0.75">
      <c r="B52" s="150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1"/>
      <c r="AI52" s="151"/>
      <c r="AJ52" s="151"/>
      <c r="AK52" s="151"/>
      <c r="AL52" s="151"/>
      <c r="AM52" s="153" t="s">
        <v>66</v>
      </c>
      <c r="AN52" s="151"/>
      <c r="AO52" s="151"/>
    </row>
    <row r="53" spans="1:50" x14ac:dyDescent="0.35"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5"/>
      <c r="AI53" s="155"/>
      <c r="AJ53" s="155"/>
      <c r="AK53" s="155"/>
      <c r="AL53" s="155"/>
      <c r="AM53" s="155"/>
      <c r="AN53" s="155"/>
      <c r="AO53" s="155"/>
    </row>
  </sheetData>
  <mergeCells count="68">
    <mergeCell ref="N6:O6"/>
    <mergeCell ref="P6:Q6"/>
    <mergeCell ref="AF6:AG6"/>
    <mergeCell ref="AB6:AC6"/>
    <mergeCell ref="F6:G6"/>
    <mergeCell ref="L7:L8"/>
    <mergeCell ref="AL1:AO1"/>
    <mergeCell ref="B2:AO2"/>
    <mergeCell ref="B3:AO3"/>
    <mergeCell ref="B4:B8"/>
    <mergeCell ref="C4:C8"/>
    <mergeCell ref="D4:AA5"/>
    <mergeCell ref="AB4:AK5"/>
    <mergeCell ref="AL4:AM6"/>
    <mergeCell ref="AN4:AO6"/>
    <mergeCell ref="D6:E6"/>
    <mergeCell ref="H6:I6"/>
    <mergeCell ref="J6:K6"/>
    <mergeCell ref="L6:M6"/>
    <mergeCell ref="R6:S6"/>
    <mergeCell ref="T6:U6"/>
    <mergeCell ref="V6:W6"/>
    <mergeCell ref="X6:Y6"/>
    <mergeCell ref="Z6:AA6"/>
    <mergeCell ref="E7:E8"/>
    <mergeCell ref="F7:F8"/>
    <mergeCell ref="G7:G8"/>
    <mergeCell ref="H7:H8"/>
    <mergeCell ref="I7:I8"/>
    <mergeCell ref="AD6:AE6"/>
    <mergeCell ref="C50:AO50"/>
    <mergeCell ref="AH7:AH8"/>
    <mergeCell ref="AI7:AI8"/>
    <mergeCell ref="AJ7:AJ8"/>
    <mergeCell ref="AK7:AK8"/>
    <mergeCell ref="AL7:AL8"/>
    <mergeCell ref="AM7:AM8"/>
    <mergeCell ref="AB7:AB8"/>
    <mergeCell ref="AC7:AC8"/>
    <mergeCell ref="AD7:AD8"/>
    <mergeCell ref="AE7:AE8"/>
    <mergeCell ref="AF7:AF8"/>
    <mergeCell ref="AH6:AI6"/>
    <mergeCell ref="AJ6:AK6"/>
    <mergeCell ref="D7:D8"/>
    <mergeCell ref="V7:V8"/>
    <mergeCell ref="W7:W8"/>
    <mergeCell ref="X7:X8"/>
    <mergeCell ref="AN7:AN8"/>
    <mergeCell ref="M7:M8"/>
    <mergeCell ref="N7:N8"/>
    <mergeCell ref="O7:O8"/>
    <mergeCell ref="AO7:AO8"/>
    <mergeCell ref="C40:AO40"/>
    <mergeCell ref="C43:AO43"/>
    <mergeCell ref="C46:AO46"/>
    <mergeCell ref="Y7:Y8"/>
    <mergeCell ref="Z7:Z8"/>
    <mergeCell ref="AA7:AA8"/>
    <mergeCell ref="P7:P8"/>
    <mergeCell ref="Q7:Q8"/>
    <mergeCell ref="R7:R8"/>
    <mergeCell ref="S7:S8"/>
    <mergeCell ref="T7:T8"/>
    <mergeCell ref="U7:U8"/>
    <mergeCell ref="J7:J8"/>
    <mergeCell ref="K7:K8"/>
    <mergeCell ref="AG7:AG8"/>
  </mergeCells>
  <pageMargins left="0.41" right="0" top="0.91" bottom="0.25" header="0.46" footer="0.17"/>
  <pageSetup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Coll free sme</vt:lpstr>
      <vt:lpstr>'Coll free sme'!OLE_LINK3</vt:lpstr>
      <vt:lpstr>'Coll free sme'!Print_Area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Pnb</cp:lastModifiedBy>
  <cp:lastPrinted>2022-11-25T09:03:24Z</cp:lastPrinted>
  <dcterms:created xsi:type="dcterms:W3CDTF">2022-11-04T05:07:53Z</dcterms:created>
  <dcterms:modified xsi:type="dcterms:W3CDTF">2022-11-25T11:14:29Z</dcterms:modified>
</cp:coreProperties>
</file>