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FINAL AGENDA AND ANNEXURES 162 SLBC MEETING\"/>
    </mc:Choice>
  </mc:AlternateContent>
  <bookViews>
    <workbookView xWindow="0" yWindow="0" windowWidth="23040" windowHeight="9072"/>
  </bookViews>
  <sheets>
    <sheet name="PMMY Progress" sheetId="1" r:id="rId1"/>
  </sheets>
  <definedNames>
    <definedName name="\D">#REF!</definedName>
    <definedName name="\I">#REF!</definedName>
    <definedName name="_xlnm.Print_Area" localSheetId="0">'PMMY Progress'!$A$1:$BH$38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37" i="1" l="1"/>
  <c r="BF37" i="1"/>
  <c r="AR37" i="1"/>
  <c r="AS37" i="1" s="1"/>
  <c r="AQ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C36" i="1"/>
  <c r="BA36" i="1"/>
  <c r="AZ36" i="1"/>
  <c r="AY36" i="1"/>
  <c r="AX36" i="1"/>
  <c r="AW36" i="1"/>
  <c r="AV36" i="1"/>
  <c r="AU36" i="1"/>
  <c r="AT36" i="1"/>
  <c r="AZ35" i="1"/>
  <c r="BE35" i="1" s="1"/>
  <c r="AU35" i="1"/>
  <c r="AS35" i="1"/>
  <c r="AP35" i="1"/>
  <c r="BH35" i="1" s="1"/>
  <c r="AO35" i="1"/>
  <c r="AN35" i="1"/>
  <c r="AM35" i="1"/>
  <c r="AL35" i="1"/>
  <c r="AY35" i="1" s="1"/>
  <c r="AK35" i="1"/>
  <c r="AX35" i="1" s="1"/>
  <c r="AJ35" i="1"/>
  <c r="AW35" i="1" s="1"/>
  <c r="AI35" i="1"/>
  <c r="AV35" i="1" s="1"/>
  <c r="AH35" i="1"/>
  <c r="AG35" i="1"/>
  <c r="BC35" i="1" s="1"/>
  <c r="BC34" i="1"/>
  <c r="AX34" i="1"/>
  <c r="AT34" i="1"/>
  <c r="AS34" i="1"/>
  <c r="AP34" i="1"/>
  <c r="BH34" i="1" s="1"/>
  <c r="AO34" i="1"/>
  <c r="AN34" i="1"/>
  <c r="AM34" i="1"/>
  <c r="AL34" i="1"/>
  <c r="AY34" i="1" s="1"/>
  <c r="AK34" i="1"/>
  <c r="AJ34" i="1"/>
  <c r="AW34" i="1" s="1"/>
  <c r="AI34" i="1"/>
  <c r="AV34" i="1" s="1"/>
  <c r="AH34" i="1"/>
  <c r="AZ34" i="1" s="1"/>
  <c r="AG34" i="1"/>
  <c r="BA34" i="1" s="1"/>
  <c r="BH33" i="1"/>
  <c r="AZ33" i="1"/>
  <c r="AY33" i="1"/>
  <c r="AV33" i="1"/>
  <c r="AU33" i="1"/>
  <c r="AS33" i="1"/>
  <c r="AP33" i="1"/>
  <c r="AO33" i="1"/>
  <c r="AN33" i="1"/>
  <c r="AM33" i="1"/>
  <c r="AL33" i="1"/>
  <c r="AK33" i="1"/>
  <c r="AX33" i="1" s="1"/>
  <c r="AJ33" i="1"/>
  <c r="AW33" i="1" s="1"/>
  <c r="AI33" i="1"/>
  <c r="AH33" i="1"/>
  <c r="AG33" i="1"/>
  <c r="BC33" i="1" s="1"/>
  <c r="AW32" i="1"/>
  <c r="AV32" i="1"/>
  <c r="AT32" i="1"/>
  <c r="AS32" i="1"/>
  <c r="AP32" i="1"/>
  <c r="BH32" i="1" s="1"/>
  <c r="AO32" i="1"/>
  <c r="AN32" i="1"/>
  <c r="AM32" i="1"/>
  <c r="AL32" i="1"/>
  <c r="AY32" i="1" s="1"/>
  <c r="AK32" i="1"/>
  <c r="AX32" i="1" s="1"/>
  <c r="AJ32" i="1"/>
  <c r="AI32" i="1"/>
  <c r="AH32" i="1"/>
  <c r="AZ32" i="1" s="1"/>
  <c r="AG32" i="1"/>
  <c r="BA32" i="1" s="1"/>
  <c r="AY31" i="1"/>
  <c r="AV31" i="1"/>
  <c r="AT31" i="1"/>
  <c r="AS31" i="1"/>
  <c r="AP31" i="1"/>
  <c r="BH31" i="1" s="1"/>
  <c r="AO31" i="1"/>
  <c r="AN31" i="1"/>
  <c r="AM31" i="1"/>
  <c r="AL31" i="1"/>
  <c r="AK31" i="1"/>
  <c r="AX31" i="1" s="1"/>
  <c r="AJ31" i="1"/>
  <c r="AW31" i="1" s="1"/>
  <c r="AI31" i="1"/>
  <c r="AH31" i="1"/>
  <c r="AZ31" i="1" s="1"/>
  <c r="AG31" i="1"/>
  <c r="BC31" i="1" s="1"/>
  <c r="AW29" i="1"/>
  <c r="AT29" i="1"/>
  <c r="AS29" i="1"/>
  <c r="AP29" i="1"/>
  <c r="BH29" i="1" s="1"/>
  <c r="AO29" i="1"/>
  <c r="AN29" i="1"/>
  <c r="AM29" i="1"/>
  <c r="AL29" i="1"/>
  <c r="AY29" i="1" s="1"/>
  <c r="AK29" i="1"/>
  <c r="AX29" i="1" s="1"/>
  <c r="AJ29" i="1"/>
  <c r="AI29" i="1"/>
  <c r="AV29" i="1" s="1"/>
  <c r="AH29" i="1"/>
  <c r="AZ29" i="1" s="1"/>
  <c r="BE29" i="1" s="1"/>
  <c r="AG29" i="1"/>
  <c r="BA29" i="1" s="1"/>
  <c r="AW28" i="1"/>
  <c r="AV28" i="1"/>
  <c r="AS28" i="1"/>
  <c r="AP28" i="1"/>
  <c r="BH28" i="1" s="1"/>
  <c r="AO28" i="1"/>
  <c r="AN28" i="1"/>
  <c r="AM28" i="1"/>
  <c r="AL28" i="1"/>
  <c r="AY28" i="1" s="1"/>
  <c r="AK28" i="1"/>
  <c r="AX28" i="1" s="1"/>
  <c r="AJ28" i="1"/>
  <c r="AI28" i="1"/>
  <c r="AH28" i="1"/>
  <c r="AZ28" i="1" s="1"/>
  <c r="BE28" i="1" s="1"/>
  <c r="AG28" i="1"/>
  <c r="BA28" i="1" s="1"/>
  <c r="AW27" i="1"/>
  <c r="AS27" i="1"/>
  <c r="AP27" i="1"/>
  <c r="BH27" i="1" s="1"/>
  <c r="AO27" i="1"/>
  <c r="AN27" i="1"/>
  <c r="AM27" i="1"/>
  <c r="AL27" i="1"/>
  <c r="AY27" i="1" s="1"/>
  <c r="AK27" i="1"/>
  <c r="AX27" i="1" s="1"/>
  <c r="AJ27" i="1"/>
  <c r="AI27" i="1"/>
  <c r="AV27" i="1" s="1"/>
  <c r="AH27" i="1"/>
  <c r="AZ27" i="1" s="1"/>
  <c r="BE27" i="1" s="1"/>
  <c r="AG27" i="1"/>
  <c r="BC27" i="1" s="1"/>
  <c r="AZ26" i="1"/>
  <c r="BE26" i="1" s="1"/>
  <c r="AY26" i="1"/>
  <c r="AU26" i="1"/>
  <c r="AS26" i="1"/>
  <c r="AP26" i="1"/>
  <c r="BH26" i="1" s="1"/>
  <c r="AO26" i="1"/>
  <c r="AN26" i="1"/>
  <c r="AM26" i="1"/>
  <c r="AL26" i="1"/>
  <c r="AK26" i="1"/>
  <c r="AX26" i="1" s="1"/>
  <c r="AJ26" i="1"/>
  <c r="AW26" i="1" s="1"/>
  <c r="AI26" i="1"/>
  <c r="AV26" i="1" s="1"/>
  <c r="AH26" i="1"/>
  <c r="AG26" i="1"/>
  <c r="BA26" i="1" s="1"/>
  <c r="AY25" i="1"/>
  <c r="AV25" i="1"/>
  <c r="AU25" i="1"/>
  <c r="AS25" i="1"/>
  <c r="AP25" i="1"/>
  <c r="BH25" i="1" s="1"/>
  <c r="AO25" i="1"/>
  <c r="AN25" i="1"/>
  <c r="AM25" i="1"/>
  <c r="AL25" i="1"/>
  <c r="AK25" i="1"/>
  <c r="AX25" i="1" s="1"/>
  <c r="AJ25" i="1"/>
  <c r="AW25" i="1" s="1"/>
  <c r="AI25" i="1"/>
  <c r="AH25" i="1"/>
  <c r="AZ25" i="1" s="1"/>
  <c r="BE25" i="1" s="1"/>
  <c r="AG25" i="1"/>
  <c r="BA25" i="1" s="1"/>
  <c r="AV24" i="1"/>
  <c r="AS24" i="1"/>
  <c r="AP24" i="1"/>
  <c r="BH24" i="1" s="1"/>
  <c r="AO24" i="1"/>
  <c r="AN24" i="1"/>
  <c r="AM24" i="1"/>
  <c r="AL24" i="1"/>
  <c r="AY24" i="1" s="1"/>
  <c r="AK24" i="1"/>
  <c r="AX24" i="1" s="1"/>
  <c r="AJ24" i="1"/>
  <c r="AW24" i="1" s="1"/>
  <c r="AI24" i="1"/>
  <c r="AH24" i="1"/>
  <c r="AZ24" i="1" s="1"/>
  <c r="BE24" i="1" s="1"/>
  <c r="AG24" i="1"/>
  <c r="BC24" i="1" s="1"/>
  <c r="AY23" i="1"/>
  <c r="AX23" i="1"/>
  <c r="AT23" i="1"/>
  <c r="AS23" i="1"/>
  <c r="AP23" i="1"/>
  <c r="BH23" i="1" s="1"/>
  <c r="AO23" i="1"/>
  <c r="AN23" i="1"/>
  <c r="AM23" i="1"/>
  <c r="AL23" i="1"/>
  <c r="AK23" i="1"/>
  <c r="AJ23" i="1"/>
  <c r="AW23" i="1" s="1"/>
  <c r="AI23" i="1"/>
  <c r="AV23" i="1" s="1"/>
  <c r="AH23" i="1"/>
  <c r="AZ23" i="1" s="1"/>
  <c r="BE23" i="1" s="1"/>
  <c r="AG23" i="1"/>
  <c r="BA23" i="1" s="1"/>
  <c r="AV22" i="1"/>
  <c r="AS22" i="1"/>
  <c r="AP22" i="1"/>
  <c r="BH22" i="1" s="1"/>
  <c r="AO22" i="1"/>
  <c r="AN22" i="1"/>
  <c r="AM22" i="1"/>
  <c r="AL22" i="1"/>
  <c r="AY22" i="1" s="1"/>
  <c r="AK22" i="1"/>
  <c r="AX22" i="1" s="1"/>
  <c r="AJ22" i="1"/>
  <c r="AW22" i="1" s="1"/>
  <c r="AI22" i="1"/>
  <c r="AH22" i="1"/>
  <c r="AZ22" i="1" s="1"/>
  <c r="AG22" i="1"/>
  <c r="BA22" i="1" s="1"/>
  <c r="AX21" i="1"/>
  <c r="AS21" i="1"/>
  <c r="AP21" i="1"/>
  <c r="BH21" i="1" s="1"/>
  <c r="AO21" i="1"/>
  <c r="AN21" i="1"/>
  <c r="AM21" i="1"/>
  <c r="AL21" i="1"/>
  <c r="AY21" i="1" s="1"/>
  <c r="AK21" i="1"/>
  <c r="AJ21" i="1"/>
  <c r="AW21" i="1" s="1"/>
  <c r="AI21" i="1"/>
  <c r="AV21" i="1" s="1"/>
  <c r="AH21" i="1"/>
  <c r="AZ21" i="1" s="1"/>
  <c r="BE21" i="1" s="1"/>
  <c r="AG21" i="1"/>
  <c r="BC21" i="1" s="1"/>
  <c r="BH20" i="1"/>
  <c r="AS20" i="1"/>
  <c r="AN20" i="1"/>
  <c r="AM20" i="1"/>
  <c r="AL20" i="1"/>
  <c r="AY20" i="1" s="1"/>
  <c r="AK20" i="1"/>
  <c r="AX20" i="1" s="1"/>
  <c r="AJ20" i="1"/>
  <c r="AW20" i="1" s="1"/>
  <c r="AI20" i="1"/>
  <c r="AV20" i="1" s="1"/>
  <c r="AH20" i="1"/>
  <c r="AZ20" i="1" s="1"/>
  <c r="BE20" i="1" s="1"/>
  <c r="AG20" i="1"/>
  <c r="AT20" i="1" s="1"/>
  <c r="AV19" i="1"/>
  <c r="AS19" i="1"/>
  <c r="AP19" i="1"/>
  <c r="BH19" i="1" s="1"/>
  <c r="AO19" i="1"/>
  <c r="AN19" i="1"/>
  <c r="AM19" i="1"/>
  <c r="AL19" i="1"/>
  <c r="AY19" i="1" s="1"/>
  <c r="AK19" i="1"/>
  <c r="AX19" i="1" s="1"/>
  <c r="AJ19" i="1"/>
  <c r="AW19" i="1" s="1"/>
  <c r="AI19" i="1"/>
  <c r="AH19" i="1"/>
  <c r="AZ19" i="1" s="1"/>
  <c r="BE19" i="1" s="1"/>
  <c r="AG19" i="1"/>
  <c r="BC19" i="1" s="1"/>
  <c r="AX18" i="1"/>
  <c r="AW18" i="1"/>
  <c r="AS18" i="1"/>
  <c r="AP18" i="1"/>
  <c r="BH18" i="1" s="1"/>
  <c r="AO18" i="1"/>
  <c r="AN18" i="1"/>
  <c r="AM18" i="1"/>
  <c r="AL18" i="1"/>
  <c r="AY18" i="1" s="1"/>
  <c r="AK18" i="1"/>
  <c r="AJ18" i="1"/>
  <c r="AI18" i="1"/>
  <c r="AV18" i="1" s="1"/>
  <c r="AH18" i="1"/>
  <c r="AU18" i="1" s="1"/>
  <c r="AG18" i="1"/>
  <c r="BA18" i="1" s="1"/>
  <c r="AX17" i="1"/>
  <c r="AT17" i="1"/>
  <c r="AS17" i="1"/>
  <c r="AP17" i="1"/>
  <c r="BH17" i="1" s="1"/>
  <c r="AO17" i="1"/>
  <c r="AN17" i="1"/>
  <c r="AM17" i="1"/>
  <c r="AL17" i="1"/>
  <c r="AY17" i="1" s="1"/>
  <c r="AK17" i="1"/>
  <c r="AJ17" i="1"/>
  <c r="AW17" i="1" s="1"/>
  <c r="AI17" i="1"/>
  <c r="AV17" i="1" s="1"/>
  <c r="AH17" i="1"/>
  <c r="AZ17" i="1" s="1"/>
  <c r="BE17" i="1" s="1"/>
  <c r="AG17" i="1"/>
  <c r="BC17" i="1" s="1"/>
  <c r="AZ16" i="1"/>
  <c r="BE16" i="1" s="1"/>
  <c r="AY16" i="1"/>
  <c r="AU16" i="1"/>
  <c r="AS16" i="1"/>
  <c r="AP16" i="1"/>
  <c r="BH16" i="1" s="1"/>
  <c r="AO16" i="1"/>
  <c r="AN16" i="1"/>
  <c r="AM16" i="1"/>
  <c r="AL16" i="1"/>
  <c r="AK16" i="1"/>
  <c r="AX16" i="1" s="1"/>
  <c r="AJ16" i="1"/>
  <c r="AW16" i="1" s="1"/>
  <c r="AI16" i="1"/>
  <c r="AV16" i="1" s="1"/>
  <c r="AH16" i="1"/>
  <c r="AG16" i="1"/>
  <c r="BC16" i="1" s="1"/>
  <c r="AW15" i="1"/>
  <c r="AV15" i="1"/>
  <c r="AS15" i="1"/>
  <c r="AP15" i="1"/>
  <c r="BH15" i="1" s="1"/>
  <c r="AO15" i="1"/>
  <c r="AN15" i="1"/>
  <c r="AM15" i="1"/>
  <c r="AL15" i="1"/>
  <c r="AY15" i="1" s="1"/>
  <c r="AK15" i="1"/>
  <c r="AX15" i="1" s="1"/>
  <c r="AJ15" i="1"/>
  <c r="AI15" i="1"/>
  <c r="AH15" i="1"/>
  <c r="AU15" i="1" s="1"/>
  <c r="AG15" i="1"/>
  <c r="BA15" i="1" s="1"/>
  <c r="AW14" i="1"/>
  <c r="AS14" i="1"/>
  <c r="AP14" i="1"/>
  <c r="BH14" i="1" s="1"/>
  <c r="AO14" i="1"/>
  <c r="AN14" i="1"/>
  <c r="AM14" i="1"/>
  <c r="AL14" i="1"/>
  <c r="AY14" i="1" s="1"/>
  <c r="AK14" i="1"/>
  <c r="AX14" i="1" s="1"/>
  <c r="AJ14" i="1"/>
  <c r="AI14" i="1"/>
  <c r="AV14" i="1" s="1"/>
  <c r="AH14" i="1"/>
  <c r="AZ14" i="1" s="1"/>
  <c r="BE14" i="1" s="1"/>
  <c r="AG14" i="1"/>
  <c r="BA14" i="1" s="1"/>
  <c r="BH13" i="1"/>
  <c r="BC13" i="1"/>
  <c r="BA13" i="1"/>
  <c r="AZ13" i="1"/>
  <c r="BE13" i="1" s="1"/>
  <c r="AY13" i="1"/>
  <c r="AX13" i="1"/>
  <c r="AW13" i="1"/>
  <c r="AV13" i="1"/>
  <c r="AU13" i="1"/>
  <c r="AT13" i="1"/>
  <c r="AS13" i="1"/>
  <c r="AX12" i="1"/>
  <c r="AS12" i="1"/>
  <c r="AP12" i="1"/>
  <c r="BH12" i="1" s="1"/>
  <c r="AO12" i="1"/>
  <c r="AN12" i="1"/>
  <c r="AM12" i="1"/>
  <c r="AL12" i="1"/>
  <c r="AY12" i="1" s="1"/>
  <c r="AK12" i="1"/>
  <c r="AJ12" i="1"/>
  <c r="AW12" i="1" s="1"/>
  <c r="AI12" i="1"/>
  <c r="AV12" i="1" s="1"/>
  <c r="AH12" i="1"/>
  <c r="AZ12" i="1" s="1"/>
  <c r="BE12" i="1" s="1"/>
  <c r="AG12" i="1"/>
  <c r="BC12" i="1" s="1"/>
  <c r="AY11" i="1"/>
  <c r="AX11" i="1"/>
  <c r="AT11" i="1"/>
  <c r="AS11" i="1"/>
  <c r="AP11" i="1"/>
  <c r="BH11" i="1" s="1"/>
  <c r="AO11" i="1"/>
  <c r="AN11" i="1"/>
  <c r="AM11" i="1"/>
  <c r="AL11" i="1"/>
  <c r="AK11" i="1"/>
  <c r="AJ11" i="1"/>
  <c r="AW11" i="1" s="1"/>
  <c r="AI11" i="1"/>
  <c r="AV11" i="1" s="1"/>
  <c r="AH11" i="1"/>
  <c r="AZ11" i="1" s="1"/>
  <c r="BE11" i="1" s="1"/>
  <c r="AG11" i="1"/>
  <c r="BA11" i="1" s="1"/>
  <c r="AZ10" i="1"/>
  <c r="BE10" i="1" s="1"/>
  <c r="AU10" i="1"/>
  <c r="AS10" i="1"/>
  <c r="AP10" i="1"/>
  <c r="BH10" i="1" s="1"/>
  <c r="AO10" i="1"/>
  <c r="AN10" i="1"/>
  <c r="AM10" i="1"/>
  <c r="AL10" i="1"/>
  <c r="AY10" i="1" s="1"/>
  <c r="AK10" i="1"/>
  <c r="AX10" i="1" s="1"/>
  <c r="AJ10" i="1"/>
  <c r="AW10" i="1" s="1"/>
  <c r="AI10" i="1"/>
  <c r="AV10" i="1" s="1"/>
  <c r="AH10" i="1"/>
  <c r="AG10" i="1"/>
  <c r="BC10" i="1" s="1"/>
  <c r="AV9" i="1"/>
  <c r="AS9" i="1"/>
  <c r="AP9" i="1"/>
  <c r="AO9" i="1"/>
  <c r="AN9" i="1"/>
  <c r="AM9" i="1"/>
  <c r="AL9" i="1"/>
  <c r="AL37" i="1" s="1"/>
  <c r="AY37" i="1" s="1"/>
  <c r="AK9" i="1"/>
  <c r="AX9" i="1" s="1"/>
  <c r="AJ9" i="1"/>
  <c r="AI9" i="1"/>
  <c r="AH9" i="1"/>
  <c r="AZ9" i="1" s="1"/>
  <c r="BE9" i="1" s="1"/>
  <c r="AG9" i="1"/>
  <c r="AT9" i="1" s="1"/>
  <c r="AX8" i="1"/>
  <c r="AW8" i="1"/>
  <c r="AS8" i="1"/>
  <c r="AP8" i="1"/>
  <c r="BH8" i="1" s="1"/>
  <c r="AO8" i="1"/>
  <c r="AN8" i="1"/>
  <c r="AM8" i="1"/>
  <c r="AL8" i="1"/>
  <c r="AY8" i="1" s="1"/>
  <c r="AK8" i="1"/>
  <c r="AJ8" i="1"/>
  <c r="AI8" i="1"/>
  <c r="AI37" i="1" s="1"/>
  <c r="AV37" i="1" s="1"/>
  <c r="AH8" i="1"/>
  <c r="AG8" i="1"/>
  <c r="BA8" i="1" s="1"/>
  <c r="AN37" i="1" l="1"/>
  <c r="AT8" i="1"/>
  <c r="AM37" i="1"/>
  <c r="BC11" i="1"/>
  <c r="AT12" i="1"/>
  <c r="AT14" i="1"/>
  <c r="AU17" i="1"/>
  <c r="AT18" i="1"/>
  <c r="AT21" i="1"/>
  <c r="AU23" i="1"/>
  <c r="AT27" i="1"/>
  <c r="AU31" i="1"/>
  <c r="AK37" i="1"/>
  <c r="AX37" i="1" s="1"/>
  <c r="AO37" i="1"/>
  <c r="AV8" i="1"/>
  <c r="BC8" i="1"/>
  <c r="AJ37" i="1"/>
  <c r="AW37" i="1" s="1"/>
  <c r="AY9" i="1"/>
  <c r="AU12" i="1"/>
  <c r="AU14" i="1"/>
  <c r="AT15" i="1"/>
  <c r="BC18" i="1"/>
  <c r="AT19" i="1"/>
  <c r="AU21" i="1"/>
  <c r="AT22" i="1"/>
  <c r="AT24" i="1"/>
  <c r="AU27" i="1"/>
  <c r="AU28" i="1"/>
  <c r="AP37" i="1"/>
  <c r="BC20" i="1"/>
  <c r="AH37" i="1"/>
  <c r="AU37" i="1" s="1"/>
  <c r="AG37" i="1"/>
  <c r="AU9" i="1"/>
  <c r="AT10" i="1"/>
  <c r="BC15" i="1"/>
  <c r="AT16" i="1"/>
  <c r="AU19" i="1"/>
  <c r="AU22" i="1"/>
  <c r="AU24" i="1"/>
  <c r="AT26" i="1"/>
  <c r="AU29" i="1"/>
  <c r="BC32" i="1"/>
  <c r="BH37" i="1"/>
  <c r="AT37" i="1"/>
  <c r="BC37" i="1"/>
  <c r="BA37" i="1"/>
  <c r="AZ37" i="1"/>
  <c r="BE37" i="1" s="1"/>
  <c r="BH9" i="1"/>
  <c r="BA10" i="1"/>
  <c r="BC14" i="1"/>
  <c r="BC22" i="1"/>
  <c r="BA9" i="1"/>
  <c r="BA12" i="1"/>
  <c r="BA19" i="1"/>
  <c r="BA21" i="1"/>
  <c r="AZ8" i="1"/>
  <c r="BE8" i="1" s="1"/>
  <c r="BC9" i="1"/>
  <c r="AZ15" i="1"/>
  <c r="BE15" i="1" s="1"/>
  <c r="AZ18" i="1"/>
  <c r="BE18" i="1" s="1"/>
  <c r="AU8" i="1"/>
  <c r="AW9" i="1"/>
  <c r="AU11" i="1"/>
  <c r="AU20" i="1"/>
  <c r="BA20" i="1"/>
  <c r="BC23" i="1"/>
  <c r="AT25" i="1"/>
  <c r="BC26" i="1"/>
  <c r="AT28" i="1"/>
  <c r="BC29" i="1"/>
  <c r="AU32" i="1"/>
  <c r="AU34" i="1"/>
  <c r="BA17" i="1"/>
  <c r="BC25" i="1"/>
  <c r="BC28" i="1"/>
  <c r="AT33" i="1"/>
  <c r="AT35" i="1"/>
  <c r="BA24" i="1"/>
  <c r="BA27" i="1"/>
  <c r="BA31" i="1"/>
  <c r="BA35" i="1"/>
  <c r="BA33" i="1"/>
  <c r="BA16" i="1"/>
</calcChain>
</file>

<file path=xl/sharedStrings.xml><?xml version="1.0" encoding="utf-8"?>
<sst xmlns="http://schemas.openxmlformats.org/spreadsheetml/2006/main" count="129" uniqueCount="79">
  <si>
    <t xml:space="preserve">                                                                                                                   PRADHAN MANTRI MUDRA YOJANA (PMMY) - Progress as on 30.09.2022            </t>
  </si>
  <si>
    <t>Sr. No.</t>
  </si>
  <si>
    <t>Name of Banks</t>
  </si>
  <si>
    <t>SHISHU</t>
  </si>
  <si>
    <t xml:space="preserve">      KISHORE                                                                           </t>
  </si>
  <si>
    <t xml:space="preserve">TARUN                                                               </t>
  </si>
  <si>
    <t xml:space="preserve">TOTAL </t>
  </si>
  <si>
    <t>Total Outstanding as on 30.09.2022 (Column 5+10+15)</t>
  </si>
  <si>
    <t>Number of MUDRA Cards Issued as on date</t>
  </si>
  <si>
    <t>Annual Target Amount (01.04.2022 To 31.03.2023)</t>
  </si>
  <si>
    <t>Prorata Target amount (01.04.2021 to 31.12.2021)</t>
  </si>
  <si>
    <t>Achievement Number of Accounts (01.04.2022 to 30.09.2022)</t>
  </si>
  <si>
    <t>Achievement against Target Amount (01.04.2021 to 31.12.2021)</t>
  </si>
  <si>
    <t>Achievement against Target Amount (01.04.2021 to 30.09.2021)</t>
  </si>
  <si>
    <t>Achievement against Target Amount (01.10.2021 to 31.12.2021)</t>
  </si>
  <si>
    <t>Achievement against Target Amount (01.07.2021 to 30.09.2021)</t>
  </si>
  <si>
    <t>Achievement against Target Amount (01.04.2021 to 30.06.2021)</t>
  </si>
  <si>
    <t>Achievement against Target Amount (01.04.2022 to 30.09.2022)</t>
  </si>
  <si>
    <t>Achievement Number of Accounts (01.04.2021 to 31.12.2021)</t>
  </si>
  <si>
    <t>Achievement Number of Accounts (01.04.2021 to 30.09.2021)</t>
  </si>
  <si>
    <t>Achievement Number of Accounts (01.10.2021 to 31.12.2021)</t>
  </si>
  <si>
    <t>Achievement Number of Accounts (01.04.2021 to 30.06.2021)</t>
  </si>
  <si>
    <t>%age Achievement</t>
  </si>
  <si>
    <t>Total NPA under PMMY as on 30.09.2022</t>
  </si>
  <si>
    <t>%age of NPA Amount to Total O/S</t>
  </si>
  <si>
    <t>Q.E SEP 22 (01.07.2022TO 30.09.2022)</t>
  </si>
  <si>
    <t>Total Outstanding as on 30.09.2022</t>
  </si>
  <si>
    <t>Total Outstanding as on 30.06.2022</t>
  </si>
  <si>
    <t xml:space="preserve">Sanctioned </t>
  </si>
  <si>
    <t>Disbursed</t>
  </si>
  <si>
    <t>out of (2) disbursement to WOMEN beneficiaries</t>
  </si>
  <si>
    <t>out of (2) disbursement to SC/ST beneficiaries</t>
  </si>
  <si>
    <t>Sanctioned</t>
  </si>
  <si>
    <t>out of (7) disbursement to WOMEN beneficiaries</t>
  </si>
  <si>
    <t>out of (7) disbursement to SC/ST beneficiaries</t>
  </si>
  <si>
    <t>out of (12) disbursement to WOMEN beneficiaries</t>
  </si>
  <si>
    <t>out of (12) disbursement to SC/ST beneficiaries</t>
  </si>
  <si>
    <t>disbursement to WOMEN beneficiaries</t>
  </si>
  <si>
    <t>disbursement to SC/ST beneficiaries</t>
  </si>
  <si>
    <t>A/cs</t>
  </si>
  <si>
    <t>Amt.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</si>
  <si>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</si>
  <si>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</si>
  <si>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</si>
  <si>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</si>
  <si>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</si>
  <si>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</si>
  <si>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</si>
  <si>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</si>
  <si>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</si>
  <si>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</si>
  <si>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</si>
  <si>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</si>
  <si>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IDBI BANK</t>
  </si>
  <si>
    <t>J&amp;K BANK</t>
  </si>
  <si>
    <t>CAPITAL SMALL FINANCE BANK</t>
  </si>
  <si>
    <t>HDFC BANK</t>
  </si>
  <si>
    <t>ICICI BANK</t>
  </si>
  <si>
    <t>709.44</t>
  </si>
  <si>
    <t>5142.26</t>
  </si>
  <si>
    <t>15537.76</t>
  </si>
  <si>
    <t>770.92</t>
  </si>
  <si>
    <t>KOTAK MAHINDRA BANK</t>
  </si>
  <si>
    <t>YES BANK</t>
  </si>
  <si>
    <t>FEDERAL BANK</t>
  </si>
  <si>
    <t>INDUSIND BANK</t>
  </si>
  <si>
    <t>AXIS BANK</t>
  </si>
  <si>
    <t>BANDHAN BANK</t>
  </si>
  <si>
    <t>RBL Bank</t>
  </si>
  <si>
    <t>AU SMALL FINANCE BANK</t>
  </si>
  <si>
    <t>UJJIVAN SMALL FINANCE BANK</t>
  </si>
  <si>
    <t>JANA SMALL FINANCE BANK</t>
  </si>
  <si>
    <t>PUNJAB GRAMIN BANK</t>
  </si>
  <si>
    <t>PUNJAB STATE COOPERATIVE BANK</t>
  </si>
  <si>
    <t>TOTAL</t>
  </si>
  <si>
    <t>SLBC PUNJAB</t>
  </si>
  <si>
    <t>Annexure -24 &amp; 25</t>
  </si>
  <si>
    <t>Annexure- 24 &amp; 25</t>
  </si>
  <si>
    <t>PRADHAN MANTRI MUDRA YOJANA (PMMY) - Progress as on 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</si>
</sst>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Tahoma"/>
      <family val="2"/>
    </font>
    <font>
      <b/>
      <sz val="18"/>
      <color theme="1"/>
      <name val="Tahoma"/>
      <family val="2"/>
    </font>
    <font>
      <b/>
      <sz val="16"/>
      <color theme="1"/>
      <name val="Tahoma"/>
      <family val="2"/>
    </font>
    <font>
      <sz val="16"/>
      <name val="Calibri"/>
      <family val="2"/>
      <scheme val="minor"/>
    </font>
    <font>
      <b/>
      <sz val="10"/>
      <color theme="1"/>
      <name val="Tahoma"/>
      <family val="2"/>
    </font>
    <font>
      <b/>
      <sz val="10"/>
      <color theme="1"/>
      <name val="Calibri"/>
      <family val="2"/>
      <scheme val="minor"/>
    </font>
    <font>
      <sz val="12"/>
      <name val="Helv"/>
    </font>
    <font>
      <b/>
      <sz val="20"/>
      <color theme="1"/>
      <name val="Tahoma"/>
      <family val="2"/>
    </font>
    <font>
      <b/>
      <sz val="20"/>
      <name val="Tahoma"/>
      <family val="2"/>
    </font>
    <font>
      <sz val="21"/>
      <color theme="1"/>
      <name val="Calibri"/>
      <family val="2"/>
      <scheme val="minor"/>
    </font>
    <font>
      <b/>
      <sz val="21"/>
      <color theme="1"/>
      <name val="Tahoma"/>
      <family val="2"/>
    </font>
    <font>
      <sz val="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4" fillId="0" borderId="0"/>
  </cellStyleXfs>
  <cellXfs count="150">
    <xf numFmtId="0" fontId="0" fillId="0" borderId="0" xfId="0"/>
    <xf numFmtId="0" fontId="5" fillId="0" borderId="0" xfId="1" applyFont="1" applyFill="1"/>
    <xf numFmtId="0" fontId="7" fillId="0" borderId="0" xfId="1" applyFont="1" applyFill="1"/>
    <xf numFmtId="0" fontId="11" fillId="0" borderId="0" xfId="1" applyFont="1" applyFill="1"/>
    <xf numFmtId="0" fontId="19" fillId="0" borderId="0" xfId="1" applyFont="1" applyFill="1"/>
    <xf numFmtId="0" fontId="1" fillId="0" borderId="0" xfId="1" applyFont="1" applyFill="1"/>
    <xf numFmtId="9" fontId="0" fillId="0" borderId="0" xfId="2" applyFont="1" applyFill="1"/>
    <xf numFmtId="0" fontId="12" fillId="0" borderId="33" xfId="1" applyFont="1" applyFill="1" applyBorder="1" applyAlignment="1">
      <alignment horizontal="center" vertical="top" wrapText="1"/>
    </xf>
    <xf numFmtId="0" fontId="12" fillId="0" borderId="34" xfId="1" applyFont="1" applyFill="1" applyBorder="1" applyAlignment="1">
      <alignment horizontal="center" vertical="top" wrapText="1"/>
    </xf>
    <xf numFmtId="0" fontId="12" fillId="0" borderId="35" xfId="1" applyFont="1" applyFill="1" applyBorder="1" applyAlignment="1">
      <alignment horizontal="center" vertical="top" wrapText="1"/>
    </xf>
    <xf numFmtId="0" fontId="12" fillId="0" borderId="29" xfId="1" applyFont="1" applyFill="1" applyBorder="1" applyAlignment="1">
      <alignment horizontal="center" vertical="top" wrapText="1"/>
    </xf>
    <xf numFmtId="0" fontId="12" fillId="0" borderId="36" xfId="1" applyFont="1" applyFill="1" applyBorder="1" applyAlignment="1">
      <alignment horizontal="center" vertical="center" wrapText="1"/>
    </xf>
    <xf numFmtId="0" fontId="8" fillId="0" borderId="34" xfId="1" applyFont="1" applyFill="1" applyBorder="1" applyAlignment="1">
      <alignment horizontal="center" vertical="center" wrapText="1"/>
    </xf>
    <xf numFmtId="0" fontId="1" fillId="0" borderId="6" xfId="1" applyFont="1" applyFill="1" applyBorder="1"/>
    <xf numFmtId="0" fontId="13" fillId="0" borderId="6" xfId="1" applyFont="1" applyFill="1" applyBorder="1" applyAlignment="1">
      <alignment vertical="center" wrapText="1"/>
    </xf>
    <xf numFmtId="0" fontId="12" fillId="0" borderId="42" xfId="1" applyFont="1" applyFill="1" applyBorder="1" applyAlignment="1">
      <alignment horizontal="center" vertical="top" wrapText="1"/>
    </xf>
    <xf numFmtId="9" fontId="12" fillId="0" borderId="42" xfId="2" applyFont="1" applyFill="1" applyBorder="1" applyAlignment="1">
      <alignment horizontal="center" vertical="top" wrapText="1"/>
    </xf>
    <xf numFmtId="0" fontId="12" fillId="0" borderId="45" xfId="1" applyFont="1" applyFill="1" applyBorder="1" applyAlignment="1">
      <alignment horizontal="center" vertical="top" wrapText="1"/>
    </xf>
    <xf numFmtId="0" fontId="8" fillId="0" borderId="18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vertical="center"/>
    </xf>
    <xf numFmtId="1" fontId="15" fillId="0" borderId="39" xfId="3" applyNumberFormat="1" applyFont="1" applyFill="1" applyBorder="1" applyAlignment="1">
      <alignment vertical="center"/>
    </xf>
    <xf numFmtId="1" fontId="15" fillId="0" borderId="42" xfId="3" applyNumberFormat="1" applyFont="1" applyFill="1" applyBorder="1" applyAlignment="1">
      <alignment vertical="center"/>
    </xf>
    <xf numFmtId="1" fontId="15" fillId="0" borderId="42" xfId="1" applyNumberFormat="1" applyFont="1" applyFill="1" applyBorder="1" applyAlignment="1">
      <alignment horizontal="right" vertical="center"/>
    </xf>
    <xf numFmtId="1" fontId="15" fillId="0" borderId="42" xfId="1" applyNumberFormat="1" applyFont="1" applyFill="1" applyBorder="1" applyAlignment="1">
      <alignment horizontal="right" vertical="center" wrapText="1"/>
    </xf>
    <xf numFmtId="1" fontId="15" fillId="0" borderId="42" xfId="1" applyNumberFormat="1" applyFont="1" applyFill="1" applyBorder="1" applyAlignment="1">
      <alignment vertical="center" wrapText="1"/>
    </xf>
    <xf numFmtId="1" fontId="15" fillId="0" borderId="40" xfId="1" applyNumberFormat="1" applyFont="1" applyFill="1" applyBorder="1" applyAlignment="1">
      <alignment vertical="center" wrapText="1"/>
    </xf>
    <xf numFmtId="1" fontId="15" fillId="0" borderId="46" xfId="1" applyNumberFormat="1" applyFont="1" applyFill="1" applyBorder="1" applyAlignment="1">
      <alignment vertical="center" wrapText="1"/>
    </xf>
    <xf numFmtId="0" fontId="15" fillId="0" borderId="42" xfId="1" applyFont="1" applyFill="1" applyBorder="1" applyAlignment="1">
      <alignment vertical="center" wrapText="1"/>
    </xf>
    <xf numFmtId="9" fontId="15" fillId="0" borderId="42" xfId="2" applyFont="1" applyFill="1" applyBorder="1" applyAlignment="1">
      <alignment vertical="center" wrapText="1"/>
    </xf>
    <xf numFmtId="9" fontId="15" fillId="0" borderId="45" xfId="2" applyFont="1" applyFill="1" applyBorder="1" applyAlignment="1">
      <alignment vertical="center" wrapText="1"/>
    </xf>
    <xf numFmtId="1" fontId="15" fillId="0" borderId="47" xfId="3" applyNumberFormat="1" applyFont="1" applyFill="1" applyBorder="1" applyAlignment="1">
      <alignment vertical="center"/>
    </xf>
    <xf numFmtId="1" fontId="15" fillId="0" borderId="24" xfId="1" applyNumberFormat="1" applyFont="1" applyFill="1" applyBorder="1" applyAlignment="1">
      <alignment horizontal="right" vertical="center" wrapText="1"/>
    </xf>
    <xf numFmtId="1" fontId="15" fillId="0" borderId="24" xfId="1" applyNumberFormat="1" applyFont="1" applyFill="1" applyBorder="1" applyAlignment="1">
      <alignment vertical="center" wrapText="1"/>
    </xf>
    <xf numFmtId="0" fontId="2" fillId="0" borderId="0" xfId="1" applyFont="1" applyFill="1"/>
    <xf numFmtId="1" fontId="15" fillId="0" borderId="24" xfId="3" applyNumberFormat="1" applyFont="1" applyFill="1" applyBorder="1" applyAlignment="1">
      <alignment vertical="center"/>
    </xf>
    <xf numFmtId="1" fontId="15" fillId="0" borderId="24" xfId="1" applyNumberFormat="1" applyFont="1" applyFill="1" applyBorder="1" applyAlignment="1">
      <alignment horizontal="right" vertical="center"/>
    </xf>
    <xf numFmtId="1" fontId="15" fillId="0" borderId="24" xfId="1" applyNumberFormat="1" applyFont="1" applyFill="1" applyBorder="1" applyAlignment="1">
      <alignment vertical="center"/>
    </xf>
    <xf numFmtId="0" fontId="15" fillId="0" borderId="24" xfId="1" applyFont="1" applyFill="1" applyBorder="1" applyAlignment="1">
      <alignment vertical="center" wrapText="1"/>
    </xf>
    <xf numFmtId="0" fontId="8" fillId="0" borderId="18" xfId="1" applyFont="1" applyFill="1" applyBorder="1" applyAlignment="1">
      <alignment vertical="center" wrapText="1"/>
    </xf>
    <xf numFmtId="1" fontId="15" fillId="0" borderId="47" xfId="1" applyNumberFormat="1" applyFont="1" applyFill="1" applyBorder="1"/>
    <xf numFmtId="1" fontId="15" fillId="0" borderId="24" xfId="1" applyNumberFormat="1" applyFont="1" applyFill="1" applyBorder="1"/>
    <xf numFmtId="0" fontId="15" fillId="0" borderId="24" xfId="1" applyFont="1" applyFill="1" applyBorder="1"/>
    <xf numFmtId="0" fontId="15" fillId="0" borderId="42" xfId="1" applyFont="1" applyFill="1" applyBorder="1"/>
    <xf numFmtId="1" fontId="16" fillId="0" borderId="47" xfId="3" applyNumberFormat="1" applyFont="1" applyFill="1" applyBorder="1" applyAlignment="1">
      <alignment vertical="center"/>
    </xf>
    <xf numFmtId="1" fontId="16" fillId="0" borderId="24" xfId="3" applyNumberFormat="1" applyFont="1" applyFill="1" applyBorder="1" applyAlignment="1">
      <alignment vertical="center"/>
    </xf>
    <xf numFmtId="1" fontId="16" fillId="0" borderId="24" xfId="1" applyNumberFormat="1" applyFont="1" applyFill="1" applyBorder="1" applyAlignment="1">
      <alignment horizontal="right" vertical="center"/>
    </xf>
    <xf numFmtId="1" fontId="16" fillId="0" borderId="24" xfId="1" applyNumberFormat="1" applyFont="1" applyFill="1" applyBorder="1" applyAlignment="1">
      <alignment horizontal="right" vertical="center" wrapText="1"/>
    </xf>
    <xf numFmtId="1" fontId="16" fillId="0" borderId="24" xfId="1" applyNumberFormat="1" applyFont="1" applyFill="1" applyBorder="1" applyAlignment="1">
      <alignment vertical="center"/>
    </xf>
    <xf numFmtId="1" fontId="16" fillId="0" borderId="42" xfId="1" applyNumberFormat="1" applyFont="1" applyFill="1" applyBorder="1" applyAlignment="1">
      <alignment vertical="center" wrapText="1"/>
    </xf>
    <xf numFmtId="1" fontId="16" fillId="0" borderId="40" xfId="1" applyNumberFormat="1" applyFont="1" applyFill="1" applyBorder="1" applyAlignment="1">
      <alignment vertical="center" wrapText="1"/>
    </xf>
    <xf numFmtId="0" fontId="15" fillId="0" borderId="47" xfId="3" applyFont="1" applyFill="1" applyBorder="1" applyAlignment="1">
      <alignment vertical="center"/>
    </xf>
    <xf numFmtId="0" fontId="15" fillId="0" borderId="24" xfId="3" applyFont="1" applyFill="1" applyBorder="1" applyAlignment="1">
      <alignment vertical="center"/>
    </xf>
    <xf numFmtId="0" fontId="15" fillId="0" borderId="24" xfId="1" applyFont="1" applyFill="1" applyBorder="1" applyAlignment="1">
      <alignment horizontal="right" vertical="center"/>
    </xf>
    <xf numFmtId="0" fontId="15" fillId="0" borderId="24" xfId="1" applyFont="1" applyFill="1" applyBorder="1" applyAlignment="1">
      <alignment horizontal="right" vertical="center" wrapText="1"/>
    </xf>
    <xf numFmtId="0" fontId="15" fillId="0" borderId="24" xfId="1" applyFont="1" applyFill="1" applyBorder="1" applyAlignment="1">
      <alignment vertical="center"/>
    </xf>
    <xf numFmtId="0" fontId="15" fillId="0" borderId="40" xfId="1" applyFont="1" applyFill="1" applyBorder="1" applyAlignment="1">
      <alignment vertical="center" wrapText="1"/>
    </xf>
    <xf numFmtId="0" fontId="8" fillId="0" borderId="48" xfId="1" applyFont="1" applyFill="1" applyBorder="1" applyAlignment="1">
      <alignment horizontal="center" vertical="center"/>
    </xf>
    <xf numFmtId="0" fontId="8" fillId="0" borderId="48" xfId="1" applyFont="1" applyFill="1" applyBorder="1" applyAlignment="1">
      <alignment vertical="center" wrapText="1"/>
    </xf>
    <xf numFmtId="1" fontId="15" fillId="0" borderId="49" xfId="3" applyNumberFormat="1" applyFont="1" applyFill="1" applyBorder="1" applyAlignment="1">
      <alignment vertical="center"/>
    </xf>
    <xf numFmtId="1" fontId="15" fillId="0" borderId="50" xfId="3" applyNumberFormat="1" applyFont="1" applyFill="1" applyBorder="1" applyAlignment="1">
      <alignment vertical="center"/>
    </xf>
    <xf numFmtId="1" fontId="15" fillId="0" borderId="23" xfId="1" applyNumberFormat="1" applyFont="1" applyFill="1" applyBorder="1" applyAlignment="1">
      <alignment vertical="center" wrapText="1"/>
    </xf>
    <xf numFmtId="1" fontId="15" fillId="0" borderId="51" xfId="1" applyNumberFormat="1" applyFont="1" applyFill="1" applyBorder="1" applyAlignment="1">
      <alignment vertical="center" wrapText="1"/>
    </xf>
    <xf numFmtId="0" fontId="15" fillId="0" borderId="50" xfId="1" applyFont="1" applyFill="1" applyBorder="1" applyAlignment="1">
      <alignment vertical="center" wrapText="1"/>
    </xf>
    <xf numFmtId="0" fontId="15" fillId="0" borderId="23" xfId="1" applyFont="1" applyFill="1" applyBorder="1" applyAlignment="1">
      <alignment vertical="center" wrapText="1"/>
    </xf>
    <xf numFmtId="1" fontId="15" fillId="0" borderId="23" xfId="1" applyNumberFormat="1" applyFont="1" applyFill="1" applyBorder="1" applyAlignment="1">
      <alignment horizontal="right" vertical="center" wrapText="1"/>
    </xf>
    <xf numFmtId="9" fontId="15" fillId="0" borderId="23" xfId="2" applyFont="1" applyFill="1" applyBorder="1" applyAlignment="1">
      <alignment vertical="center" wrapText="1"/>
    </xf>
    <xf numFmtId="0" fontId="17" fillId="0" borderId="52" xfId="1" applyFont="1" applyFill="1" applyBorder="1"/>
    <xf numFmtId="0" fontId="18" fillId="0" borderId="52" xfId="1" applyFont="1" applyFill="1" applyBorder="1" applyAlignment="1">
      <alignment vertical="center" wrapText="1"/>
    </xf>
    <xf numFmtId="1" fontId="18" fillId="0" borderId="53" xfId="1" applyNumberFormat="1" applyFont="1" applyFill="1" applyBorder="1" applyAlignment="1">
      <alignment vertical="center"/>
    </xf>
    <xf numFmtId="1" fontId="18" fillId="0" borderId="7" xfId="1" applyNumberFormat="1" applyFont="1" applyFill="1" applyBorder="1" applyAlignment="1">
      <alignment vertical="center"/>
    </xf>
    <xf numFmtId="1" fontId="15" fillId="0" borderId="8" xfId="1" applyNumberFormat="1" applyFont="1" applyFill="1" applyBorder="1" applyAlignment="1">
      <alignment vertical="center" wrapText="1"/>
    </xf>
    <xf numFmtId="9" fontId="15" fillId="0" borderId="8" xfId="2" applyFont="1" applyFill="1" applyBorder="1" applyAlignment="1">
      <alignment vertical="center" wrapText="1"/>
    </xf>
    <xf numFmtId="1" fontId="18" fillId="0" borderId="7" xfId="1" applyNumberFormat="1" applyFont="1" applyFill="1" applyBorder="1" applyAlignment="1">
      <alignment vertical="center" wrapText="1"/>
    </xf>
    <xf numFmtId="1" fontId="18" fillId="0" borderId="8" xfId="1" applyNumberFormat="1" applyFont="1" applyFill="1" applyBorder="1" applyAlignment="1">
      <alignment vertical="center" wrapText="1"/>
    </xf>
    <xf numFmtId="1" fontId="15" fillId="0" borderId="21" xfId="1" applyNumberFormat="1" applyFont="1" applyFill="1" applyBorder="1" applyAlignment="1">
      <alignment vertical="center" wrapText="1"/>
    </xf>
    <xf numFmtId="9" fontId="15" fillId="0" borderId="25" xfId="2" applyFont="1" applyFill="1" applyBorder="1" applyAlignment="1">
      <alignment vertical="center" wrapText="1"/>
    </xf>
    <xf numFmtId="9" fontId="15" fillId="0" borderId="9" xfId="2" applyFont="1" applyFill="1" applyBorder="1" applyAlignment="1">
      <alignment vertical="center" wrapText="1"/>
    </xf>
    <xf numFmtId="1" fontId="15" fillId="0" borderId="39" xfId="1" applyNumberFormat="1" applyFont="1" applyFill="1" applyBorder="1" applyAlignment="1">
      <alignment vertical="center" wrapText="1"/>
    </xf>
    <xf numFmtId="1" fontId="16" fillId="0" borderId="39" xfId="1" applyNumberFormat="1" applyFont="1" applyFill="1" applyBorder="1" applyAlignment="1">
      <alignment vertical="center" wrapText="1"/>
    </xf>
    <xf numFmtId="0" fontId="15" fillId="0" borderId="39" xfId="1" applyFont="1" applyFill="1" applyBorder="1" applyAlignment="1">
      <alignment vertical="center" wrapText="1"/>
    </xf>
    <xf numFmtId="1" fontId="15" fillId="0" borderId="22" xfId="1" applyNumberFormat="1" applyFont="1" applyFill="1" applyBorder="1" applyAlignment="1">
      <alignment vertical="center" wrapText="1"/>
    </xf>
    <xf numFmtId="0" fontId="12" fillId="0" borderId="37" xfId="1" applyFont="1" applyFill="1" applyBorder="1" applyAlignment="1">
      <alignment horizontal="center" vertical="top" wrapText="1"/>
    </xf>
    <xf numFmtId="1" fontId="15" fillId="0" borderId="45" xfId="1" applyNumberFormat="1" applyFont="1" applyFill="1" applyBorder="1" applyAlignment="1">
      <alignment horizontal="right" vertical="center" wrapText="1"/>
    </xf>
    <xf numFmtId="1" fontId="15" fillId="0" borderId="55" xfId="1" applyNumberFormat="1" applyFont="1" applyFill="1" applyBorder="1" applyAlignment="1">
      <alignment horizontal="right" vertical="center" wrapText="1"/>
    </xf>
    <xf numFmtId="1" fontId="15" fillId="0" borderId="56" xfId="3" applyNumberFormat="1" applyFont="1" applyFill="1" applyBorder="1" applyAlignment="1">
      <alignment vertical="center"/>
    </xf>
    <xf numFmtId="1" fontId="15" fillId="0" borderId="55" xfId="1" applyNumberFormat="1" applyFont="1" applyFill="1" applyBorder="1" applyAlignment="1">
      <alignment horizontal="right" vertical="center"/>
    </xf>
    <xf numFmtId="1" fontId="15" fillId="0" borderId="55" xfId="3" applyNumberFormat="1" applyFont="1" applyFill="1" applyBorder="1" applyAlignment="1">
      <alignment vertical="center"/>
    </xf>
    <xf numFmtId="1" fontId="16" fillId="0" borderId="55" xfId="1" applyNumberFormat="1" applyFont="1" applyFill="1" applyBorder="1" applyAlignment="1">
      <alignment horizontal="right" vertical="center" wrapText="1"/>
    </xf>
    <xf numFmtId="0" fontId="15" fillId="0" borderId="55" xfId="1" applyFont="1" applyFill="1" applyBorder="1" applyAlignment="1">
      <alignment horizontal="right" vertical="center" wrapText="1"/>
    </xf>
    <xf numFmtId="1" fontId="15" fillId="0" borderId="57" xfId="3" applyNumberFormat="1" applyFont="1" applyFill="1" applyBorder="1" applyAlignment="1">
      <alignment vertical="center"/>
    </xf>
    <xf numFmtId="1" fontId="18" fillId="0" borderId="4" xfId="1" applyNumberFormat="1" applyFont="1" applyFill="1" applyBorder="1" applyAlignment="1">
      <alignment vertical="center"/>
    </xf>
    <xf numFmtId="0" fontId="12" fillId="0" borderId="43" xfId="1" applyFont="1" applyFill="1" applyBorder="1" applyAlignment="1">
      <alignment horizontal="center" vertical="top" wrapText="1"/>
    </xf>
    <xf numFmtId="0" fontId="12" fillId="0" borderId="44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/>
    </xf>
    <xf numFmtId="0" fontId="12" fillId="0" borderId="40" xfId="1" applyFont="1" applyFill="1" applyBorder="1" applyAlignment="1">
      <alignment horizontal="center" vertical="top" wrapText="1"/>
    </xf>
    <xf numFmtId="0" fontId="12" fillId="0" borderId="38" xfId="1" applyFont="1" applyFill="1" applyBorder="1" applyAlignment="1">
      <alignment horizontal="center" vertical="top" wrapText="1"/>
    </xf>
    <xf numFmtId="0" fontId="12" fillId="0" borderId="41" xfId="1" applyFont="1" applyFill="1" applyBorder="1" applyAlignment="1">
      <alignment horizontal="center" vertical="top" wrapText="1"/>
    </xf>
    <xf numFmtId="0" fontId="12" fillId="0" borderId="39" xfId="1" applyFont="1" applyFill="1" applyBorder="1" applyAlignment="1">
      <alignment horizontal="center" vertical="top" wrapText="1"/>
    </xf>
    <xf numFmtId="0" fontId="10" fillId="0" borderId="2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2" fillId="0" borderId="54" xfId="1" applyFont="1" applyFill="1" applyBorder="1" applyAlignment="1">
      <alignment horizontal="center" vertical="top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8" fillId="0" borderId="30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8" fillId="0" borderId="25" xfId="1" applyFont="1" applyFill="1" applyBorder="1" applyAlignment="1">
      <alignment horizontal="center" vertical="center" wrapText="1"/>
    </xf>
    <xf numFmtId="0" fontId="8" fillId="0" borderId="37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10" fillId="0" borderId="27" xfId="1" applyFont="1" applyFill="1" applyBorder="1" applyAlignment="1">
      <alignment horizontal="center" vertical="center" wrapText="1"/>
    </xf>
    <xf numFmtId="0" fontId="10" fillId="0" borderId="28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wrapText="1"/>
    </xf>
    <xf numFmtId="0" fontId="8" fillId="0" borderId="34" xfId="1" applyFont="1" applyFill="1" applyBorder="1" applyAlignment="1">
      <alignment horizontal="center" vertical="center" wrapText="1"/>
    </xf>
    <xf numFmtId="9" fontId="8" fillId="0" borderId="14" xfId="2" applyFont="1" applyFill="1" applyBorder="1" applyAlignment="1">
      <alignment horizontal="center" vertical="center" wrapText="1"/>
    </xf>
    <xf numFmtId="9" fontId="8" fillId="0" borderId="23" xfId="2" applyFont="1" applyFill="1" applyBorder="1" applyAlignment="1">
      <alignment horizontal="center" vertical="center" wrapText="1"/>
    </xf>
    <xf numFmtId="9" fontId="8" fillId="0" borderId="34" xfId="2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right"/>
    </xf>
    <xf numFmtId="0" fontId="8" fillId="0" borderId="5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8" fillId="0" borderId="31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8" fillId="0" borderId="18" xfId="1" applyFont="1" applyFill="1" applyBorder="1" applyAlignment="1">
      <alignment horizontal="left" vertical="center" wrapText="1"/>
    </xf>
    <xf numFmtId="0" fontId="8" fillId="0" borderId="32" xfId="1" applyFont="1" applyFill="1" applyBorder="1" applyAlignment="1">
      <alignment horizontal="left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19" xfId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center" vertical="center" wrapText="1"/>
    </xf>
    <xf numFmtId="0" fontId="8" fillId="0" borderId="27" xfId="1" applyFont="1" applyFill="1" applyBorder="1" applyAlignment="1">
      <alignment horizontal="center" vertical="center" wrapText="1"/>
    </xf>
    <xf numFmtId="0" fontId="8" fillId="0" borderId="28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21" xfId="1" applyFont="1" applyFill="1" applyBorder="1" applyAlignment="1">
      <alignment horizontal="center" vertical="center" wrapText="1"/>
    </xf>
    <xf numFmtId="0" fontId="8" fillId="0" borderId="29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 vertical="center" wrapText="1"/>
    </xf>
    <xf numFmtId="0" fontId="8" fillId="0" borderId="33" xfId="1" applyFont="1" applyFill="1" applyBorder="1" applyAlignment="1">
      <alignment horizontal="center" vertical="center" wrapText="1"/>
    </xf>
  </cellXfs>
  <cellStyles count="4">
    <cellStyle name="Normal" xfId="0" builtinId="0"/>
    <cellStyle name="Normal 2 26" xfId="3"/>
    <cellStyle name="Normal 34" xfId="1"/>
    <cellStyle name="Percent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H38"/>
  <sheetViews>
    <sheetView tabSelected="1" view="pageBreakPreview" zoomScale="46" zoomScaleNormal="100" zoomScaleSheetLayoutView="46" workbookViewId="0">
      <pane xSplit="2" ySplit="7" topLeftCell="C28" activePane="bottomRight" state="frozen"/>
      <selection pane="topRight" activeCell="C1" sqref="C1"/>
      <selection pane="bottomLeft" activeCell="A9" sqref="A9"/>
      <selection pane="bottomRight" sqref="A1:V38"/>
    </sheetView>
  </sheetViews>
  <sheetFormatPr defaultColWidth="8.88671875" defaultRowHeight="14.4" x14ac:dyDescent="0.3"/>
  <cols>
    <col min="1" max="1" width="7.6640625" style="5" customWidth="1"/>
    <col min="2" max="2" width="45.5546875" style="5" customWidth="1"/>
    <col min="3" max="3" width="16.88671875" style="5" customWidth="1"/>
    <col min="4" max="4" width="18" style="5" customWidth="1"/>
    <col min="5" max="5" width="23.33203125" style="5" customWidth="1"/>
    <col min="6" max="6" width="22.5546875" style="5" customWidth="1"/>
    <col min="7" max="7" width="18.21875" style="5" customWidth="1"/>
    <col min="8" max="8" width="16.5546875" style="5" customWidth="1"/>
    <col min="9" max="9" width="19.33203125" style="5" customWidth="1"/>
    <col min="10" max="11" width="17.21875" style="5" customWidth="1"/>
    <col min="12" max="12" width="24.109375" style="5" customWidth="1"/>
    <col min="13" max="13" width="22.44140625" style="5" customWidth="1"/>
    <col min="14" max="14" width="22.109375" style="5" customWidth="1"/>
    <col min="15" max="15" width="17" style="5" customWidth="1"/>
    <col min="16" max="16" width="20.77734375" style="5" customWidth="1"/>
    <col min="17" max="21" width="16.77734375" style="5" customWidth="1"/>
    <col min="22" max="22" width="22.21875" style="5" customWidth="1"/>
    <col min="23" max="30" width="18.44140625" style="5" customWidth="1"/>
    <col min="31" max="31" width="16.109375" style="5" customWidth="1"/>
    <col min="32" max="32" width="22" style="5" customWidth="1"/>
    <col min="33" max="33" width="17.88671875" style="5" customWidth="1"/>
    <col min="34" max="34" width="23.88671875" style="5" customWidth="1"/>
    <col min="35" max="35" width="17.88671875" style="5" customWidth="1"/>
    <col min="36" max="36" width="26" style="5" customWidth="1"/>
    <col min="37" max="37" width="17.88671875" style="5" customWidth="1"/>
    <col min="38" max="38" width="26.77734375" style="5" customWidth="1"/>
    <col min="39" max="40" width="17.88671875" style="5" customWidth="1"/>
    <col min="41" max="41" width="24.109375" style="5" customWidth="1"/>
    <col min="42" max="42" width="26.21875" style="5" customWidth="1"/>
    <col min="43" max="43" width="17.88671875" style="5" hidden="1" customWidth="1"/>
    <col min="44" max="44" width="22.77734375" style="5" customWidth="1"/>
    <col min="45" max="45" width="21.77734375" style="5" hidden="1" customWidth="1"/>
    <col min="46" max="46" width="21.77734375" style="5" customWidth="1"/>
    <col min="47" max="47" width="21.109375" style="5" hidden="1" customWidth="1"/>
    <col min="48" max="48" width="18.21875" style="5" hidden="1" customWidth="1"/>
    <col min="49" max="49" width="15.33203125" style="5" hidden="1" customWidth="1"/>
    <col min="50" max="50" width="12.88671875" style="5" hidden="1" customWidth="1"/>
    <col min="51" max="51" width="15" style="5" hidden="1" customWidth="1"/>
    <col min="52" max="52" width="25.5546875" style="5" customWidth="1"/>
    <col min="53" max="53" width="19.5546875" style="5" hidden="1" customWidth="1"/>
    <col min="54" max="54" width="18" style="5" hidden="1" customWidth="1"/>
    <col min="55" max="55" width="14.77734375" style="5" hidden="1" customWidth="1"/>
    <col min="56" max="56" width="13.77734375" style="5" hidden="1" customWidth="1"/>
    <col min="57" max="57" width="19.88671875" style="6" customWidth="1"/>
    <col min="58" max="58" width="17.88671875" style="5" customWidth="1"/>
    <col min="59" max="59" width="23.44140625" style="5" customWidth="1"/>
    <col min="60" max="60" width="17.88671875" style="5" customWidth="1"/>
    <col min="61" max="16384" width="8.88671875" style="2"/>
  </cols>
  <sheetData>
    <row r="1" spans="1:60" s="1" customFormat="1" ht="33" thickBot="1" x14ac:dyDescent="0.65">
      <c r="A1" s="123" t="s">
        <v>77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 t="s">
        <v>76</v>
      </c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</row>
    <row r="2" spans="1:60" ht="39" thickBot="1" x14ac:dyDescent="0.75">
      <c r="A2" s="120" t="s">
        <v>78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2"/>
      <c r="W2" s="121" t="s">
        <v>0</v>
      </c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2"/>
    </row>
    <row r="3" spans="1:60" ht="75.599999999999994" customHeight="1" thickBot="1" x14ac:dyDescent="0.35">
      <c r="A3" s="124" t="s">
        <v>1</v>
      </c>
      <c r="B3" s="127" t="s">
        <v>2</v>
      </c>
      <c r="C3" s="130" t="s">
        <v>3</v>
      </c>
      <c r="D3" s="131"/>
      <c r="E3" s="131"/>
      <c r="F3" s="131"/>
      <c r="G3" s="131"/>
      <c r="H3" s="131"/>
      <c r="I3" s="131"/>
      <c r="J3" s="131"/>
      <c r="K3" s="131"/>
      <c r="L3" s="132"/>
      <c r="M3" s="133" t="s">
        <v>4</v>
      </c>
      <c r="N3" s="134"/>
      <c r="O3" s="134"/>
      <c r="P3" s="134"/>
      <c r="Q3" s="134"/>
      <c r="R3" s="134"/>
      <c r="S3" s="134"/>
      <c r="T3" s="134"/>
      <c r="U3" s="134"/>
      <c r="V3" s="135"/>
      <c r="W3" s="134" t="s">
        <v>5</v>
      </c>
      <c r="X3" s="134"/>
      <c r="Y3" s="134"/>
      <c r="Z3" s="134"/>
      <c r="AA3" s="134"/>
      <c r="AB3" s="134"/>
      <c r="AC3" s="134"/>
      <c r="AD3" s="134"/>
      <c r="AE3" s="134"/>
      <c r="AF3" s="134"/>
      <c r="AG3" s="136" t="s">
        <v>6</v>
      </c>
      <c r="AH3" s="137"/>
      <c r="AI3" s="137"/>
      <c r="AJ3" s="137"/>
      <c r="AK3" s="137"/>
      <c r="AL3" s="137"/>
      <c r="AM3" s="137"/>
      <c r="AN3" s="137"/>
      <c r="AO3" s="138" t="s">
        <v>7</v>
      </c>
      <c r="AP3" s="139"/>
      <c r="AQ3" s="144" t="s">
        <v>8</v>
      </c>
      <c r="AR3" s="147" t="s">
        <v>9</v>
      </c>
      <c r="AS3" s="114" t="s">
        <v>10</v>
      </c>
      <c r="AT3" s="114" t="s">
        <v>11</v>
      </c>
      <c r="AU3" s="114" t="s">
        <v>12</v>
      </c>
      <c r="AV3" s="114" t="s">
        <v>13</v>
      </c>
      <c r="AW3" s="114" t="s">
        <v>14</v>
      </c>
      <c r="AX3" s="114" t="s">
        <v>15</v>
      </c>
      <c r="AY3" s="114" t="s">
        <v>16</v>
      </c>
      <c r="AZ3" s="114" t="s">
        <v>17</v>
      </c>
      <c r="BA3" s="114" t="s">
        <v>18</v>
      </c>
      <c r="BB3" s="114" t="s">
        <v>19</v>
      </c>
      <c r="BC3" s="114" t="s">
        <v>20</v>
      </c>
      <c r="BD3" s="114" t="s">
        <v>21</v>
      </c>
      <c r="BE3" s="117" t="s">
        <v>22</v>
      </c>
      <c r="BF3" s="104" t="s">
        <v>23</v>
      </c>
      <c r="BG3" s="104"/>
      <c r="BH3" s="107" t="s">
        <v>24</v>
      </c>
    </row>
    <row r="4" spans="1:60" s="3" customFormat="1" ht="32.4" customHeight="1" thickBot="1" x14ac:dyDescent="0.45">
      <c r="A4" s="125"/>
      <c r="B4" s="128"/>
      <c r="C4" s="101" t="s">
        <v>25</v>
      </c>
      <c r="D4" s="101"/>
      <c r="E4" s="101"/>
      <c r="F4" s="101"/>
      <c r="G4" s="101"/>
      <c r="H4" s="101"/>
      <c r="I4" s="101"/>
      <c r="J4" s="102"/>
      <c r="K4" s="110" t="s">
        <v>26</v>
      </c>
      <c r="L4" s="111"/>
      <c r="M4" s="101" t="s">
        <v>25</v>
      </c>
      <c r="N4" s="101"/>
      <c r="O4" s="101"/>
      <c r="P4" s="101"/>
      <c r="Q4" s="101"/>
      <c r="R4" s="101"/>
      <c r="S4" s="101"/>
      <c r="T4" s="102"/>
      <c r="U4" s="110" t="s">
        <v>26</v>
      </c>
      <c r="V4" s="111"/>
      <c r="W4" s="101" t="s">
        <v>25</v>
      </c>
      <c r="X4" s="101"/>
      <c r="Y4" s="101"/>
      <c r="Z4" s="101"/>
      <c r="AA4" s="101"/>
      <c r="AB4" s="101"/>
      <c r="AC4" s="101"/>
      <c r="AD4" s="102"/>
      <c r="AE4" s="110" t="s">
        <v>27</v>
      </c>
      <c r="AF4" s="111"/>
      <c r="AG4" s="101" t="s">
        <v>25</v>
      </c>
      <c r="AH4" s="101"/>
      <c r="AI4" s="101"/>
      <c r="AJ4" s="101"/>
      <c r="AK4" s="101"/>
      <c r="AL4" s="101"/>
      <c r="AM4" s="101"/>
      <c r="AN4" s="102"/>
      <c r="AO4" s="140"/>
      <c r="AP4" s="141"/>
      <c r="AQ4" s="145"/>
      <c r="AR4" s="148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8"/>
      <c r="BF4" s="105"/>
      <c r="BG4" s="105"/>
      <c r="BH4" s="108"/>
    </row>
    <row r="5" spans="1:60" ht="113.25" customHeight="1" thickBot="1" x14ac:dyDescent="0.35">
      <c r="A5" s="125"/>
      <c r="B5" s="128"/>
      <c r="C5" s="103" t="s">
        <v>28</v>
      </c>
      <c r="D5" s="99"/>
      <c r="E5" s="98" t="s">
        <v>29</v>
      </c>
      <c r="F5" s="99"/>
      <c r="G5" s="98" t="s">
        <v>30</v>
      </c>
      <c r="H5" s="99"/>
      <c r="I5" s="98" t="s">
        <v>31</v>
      </c>
      <c r="J5" s="102"/>
      <c r="K5" s="112"/>
      <c r="L5" s="113"/>
      <c r="M5" s="103" t="s">
        <v>32</v>
      </c>
      <c r="N5" s="99"/>
      <c r="O5" s="98" t="s">
        <v>29</v>
      </c>
      <c r="P5" s="99"/>
      <c r="Q5" s="98" t="s">
        <v>33</v>
      </c>
      <c r="R5" s="99"/>
      <c r="S5" s="98" t="s">
        <v>34</v>
      </c>
      <c r="T5" s="102"/>
      <c r="U5" s="112"/>
      <c r="V5" s="113"/>
      <c r="W5" s="101" t="s">
        <v>32</v>
      </c>
      <c r="X5" s="99"/>
      <c r="Y5" s="98" t="s">
        <v>29</v>
      </c>
      <c r="Z5" s="99"/>
      <c r="AA5" s="98" t="s">
        <v>35</v>
      </c>
      <c r="AB5" s="99"/>
      <c r="AC5" s="98" t="s">
        <v>36</v>
      </c>
      <c r="AD5" s="102"/>
      <c r="AE5" s="112"/>
      <c r="AF5" s="113"/>
      <c r="AG5" s="103" t="s">
        <v>32</v>
      </c>
      <c r="AH5" s="99"/>
      <c r="AI5" s="98" t="s">
        <v>29</v>
      </c>
      <c r="AJ5" s="99"/>
      <c r="AK5" s="98" t="s">
        <v>37</v>
      </c>
      <c r="AL5" s="99"/>
      <c r="AM5" s="98" t="s">
        <v>38</v>
      </c>
      <c r="AN5" s="101"/>
      <c r="AO5" s="142"/>
      <c r="AP5" s="143"/>
      <c r="AQ5" s="146"/>
      <c r="AR5" s="148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8"/>
      <c r="BF5" s="106"/>
      <c r="BG5" s="106"/>
      <c r="BH5" s="108"/>
    </row>
    <row r="6" spans="1:60" ht="15" customHeight="1" thickBot="1" x14ac:dyDescent="0.35">
      <c r="A6" s="126"/>
      <c r="B6" s="129"/>
      <c r="C6" s="7" t="s">
        <v>39</v>
      </c>
      <c r="D6" s="8" t="s">
        <v>40</v>
      </c>
      <c r="E6" s="8" t="s">
        <v>39</v>
      </c>
      <c r="F6" s="8" t="s">
        <v>40</v>
      </c>
      <c r="G6" s="8" t="s">
        <v>39</v>
      </c>
      <c r="H6" s="8" t="s">
        <v>40</v>
      </c>
      <c r="I6" s="8" t="s">
        <v>39</v>
      </c>
      <c r="J6" s="8" t="s">
        <v>40</v>
      </c>
      <c r="K6" s="8" t="s">
        <v>39</v>
      </c>
      <c r="L6" s="8" t="s">
        <v>40</v>
      </c>
      <c r="M6" s="8" t="s">
        <v>39</v>
      </c>
      <c r="N6" s="8" t="s">
        <v>40</v>
      </c>
      <c r="O6" s="8" t="s">
        <v>39</v>
      </c>
      <c r="P6" s="8" t="s">
        <v>40</v>
      </c>
      <c r="Q6" s="8" t="s">
        <v>39</v>
      </c>
      <c r="R6" s="8" t="s">
        <v>40</v>
      </c>
      <c r="S6" s="8" t="s">
        <v>39</v>
      </c>
      <c r="T6" s="8" t="s">
        <v>40</v>
      </c>
      <c r="U6" s="8" t="s">
        <v>39</v>
      </c>
      <c r="V6" s="81" t="s">
        <v>40</v>
      </c>
      <c r="W6" s="7" t="s">
        <v>39</v>
      </c>
      <c r="X6" s="8" t="s">
        <v>40</v>
      </c>
      <c r="Y6" s="8" t="s">
        <v>39</v>
      </c>
      <c r="Z6" s="8" t="s">
        <v>40</v>
      </c>
      <c r="AA6" s="8" t="s">
        <v>39</v>
      </c>
      <c r="AB6" s="8" t="s">
        <v>40</v>
      </c>
      <c r="AC6" s="8" t="s">
        <v>39</v>
      </c>
      <c r="AD6" s="8" t="s">
        <v>40</v>
      </c>
      <c r="AE6" s="8" t="s">
        <v>39</v>
      </c>
      <c r="AF6" s="9" t="s">
        <v>40</v>
      </c>
      <c r="AG6" s="10" t="s">
        <v>39</v>
      </c>
      <c r="AH6" s="8" t="s">
        <v>40</v>
      </c>
      <c r="AI6" s="8" t="s">
        <v>39</v>
      </c>
      <c r="AJ6" s="8" t="s">
        <v>40</v>
      </c>
      <c r="AK6" s="8" t="s">
        <v>39</v>
      </c>
      <c r="AL6" s="8" t="s">
        <v>40</v>
      </c>
      <c r="AM6" s="8" t="s">
        <v>39</v>
      </c>
      <c r="AN6" s="9" t="s">
        <v>40</v>
      </c>
      <c r="AO6" s="8" t="s">
        <v>39</v>
      </c>
      <c r="AP6" s="8" t="s">
        <v>40</v>
      </c>
      <c r="AQ6" s="11"/>
      <c r="AR6" s="149"/>
      <c r="AS6" s="116"/>
      <c r="AT6" s="116"/>
      <c r="AU6" s="116"/>
      <c r="AV6" s="116"/>
      <c r="AW6" s="116"/>
      <c r="AX6" s="116"/>
      <c r="AY6" s="116"/>
      <c r="AZ6" s="12"/>
      <c r="BA6" s="116"/>
      <c r="BB6" s="116"/>
      <c r="BC6" s="116"/>
      <c r="BD6" s="116"/>
      <c r="BE6" s="119"/>
      <c r="BF6" s="8" t="s">
        <v>39</v>
      </c>
      <c r="BG6" s="8" t="s">
        <v>40</v>
      </c>
      <c r="BH6" s="109"/>
    </row>
    <row r="7" spans="1:60" ht="14.4" customHeight="1" x14ac:dyDescent="0.3">
      <c r="A7" s="13"/>
      <c r="B7" s="14"/>
      <c r="C7" s="95">
        <v>1</v>
      </c>
      <c r="D7" s="97"/>
      <c r="E7" s="94">
        <v>2</v>
      </c>
      <c r="F7" s="97"/>
      <c r="G7" s="94">
        <v>3</v>
      </c>
      <c r="H7" s="97"/>
      <c r="I7" s="94">
        <v>4</v>
      </c>
      <c r="J7" s="97"/>
      <c r="K7" s="94">
        <v>5</v>
      </c>
      <c r="L7" s="97"/>
      <c r="M7" s="94">
        <v>6</v>
      </c>
      <c r="N7" s="97"/>
      <c r="O7" s="94">
        <v>7</v>
      </c>
      <c r="P7" s="97"/>
      <c r="Q7" s="94">
        <v>8</v>
      </c>
      <c r="R7" s="97"/>
      <c r="S7" s="94">
        <v>9</v>
      </c>
      <c r="T7" s="97"/>
      <c r="U7" s="94">
        <v>10</v>
      </c>
      <c r="V7" s="100"/>
      <c r="W7" s="95">
        <v>11</v>
      </c>
      <c r="X7" s="97"/>
      <c r="Y7" s="94">
        <v>12</v>
      </c>
      <c r="Z7" s="97"/>
      <c r="AA7" s="94">
        <v>13</v>
      </c>
      <c r="AB7" s="97"/>
      <c r="AC7" s="94">
        <v>14</v>
      </c>
      <c r="AD7" s="97"/>
      <c r="AE7" s="94">
        <v>15</v>
      </c>
      <c r="AF7" s="95"/>
      <c r="AG7" s="96">
        <v>16</v>
      </c>
      <c r="AH7" s="97"/>
      <c r="AI7" s="94">
        <v>17</v>
      </c>
      <c r="AJ7" s="97"/>
      <c r="AK7" s="94">
        <v>18</v>
      </c>
      <c r="AL7" s="97"/>
      <c r="AM7" s="94">
        <v>19</v>
      </c>
      <c r="AN7" s="97"/>
      <c r="AO7" s="94">
        <v>20</v>
      </c>
      <c r="AP7" s="97"/>
      <c r="AQ7" s="15">
        <v>17</v>
      </c>
      <c r="AR7" s="15">
        <v>18</v>
      </c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6"/>
      <c r="BF7" s="91">
        <v>22</v>
      </c>
      <c r="BG7" s="92"/>
      <c r="BH7" s="17">
        <v>23</v>
      </c>
    </row>
    <row r="8" spans="1:60" ht="53.4" customHeight="1" x14ac:dyDescent="0.3">
      <c r="A8" s="18">
        <v>1</v>
      </c>
      <c r="B8" s="19" t="s">
        <v>41</v>
      </c>
      <c r="C8" s="20">
        <v>2581</v>
      </c>
      <c r="D8" s="21">
        <v>1007.4618</v>
      </c>
      <c r="E8" s="22">
        <v>2581</v>
      </c>
      <c r="F8" s="23">
        <v>1010.4618</v>
      </c>
      <c r="G8" s="23">
        <v>0</v>
      </c>
      <c r="H8" s="23">
        <v>0</v>
      </c>
      <c r="I8" s="23">
        <v>111</v>
      </c>
      <c r="J8" s="23">
        <v>39</v>
      </c>
      <c r="K8" s="23">
        <v>49957</v>
      </c>
      <c r="L8" s="23">
        <v>12307.728709999999</v>
      </c>
      <c r="M8" s="23">
        <v>13265</v>
      </c>
      <c r="N8" s="23">
        <v>21067.80342</v>
      </c>
      <c r="O8" s="24">
        <v>13265</v>
      </c>
      <c r="P8" s="24">
        <v>20924.80342</v>
      </c>
      <c r="Q8" s="24">
        <v>0</v>
      </c>
      <c r="R8" s="24">
        <v>0</v>
      </c>
      <c r="S8" s="24">
        <v>189</v>
      </c>
      <c r="T8" s="23">
        <v>255</v>
      </c>
      <c r="U8" s="23">
        <v>59885</v>
      </c>
      <c r="V8" s="82">
        <v>82490.982610000006</v>
      </c>
      <c r="W8" s="77">
        <v>923</v>
      </c>
      <c r="X8" s="24">
        <v>7513.1592300000002</v>
      </c>
      <c r="Y8" s="24">
        <v>923</v>
      </c>
      <c r="Z8" s="24">
        <v>7435.1592300000002</v>
      </c>
      <c r="AA8" s="24">
        <v>0</v>
      </c>
      <c r="AB8" s="24">
        <v>0</v>
      </c>
      <c r="AC8" s="24">
        <v>4</v>
      </c>
      <c r="AD8" s="24">
        <v>28</v>
      </c>
      <c r="AE8" s="24">
        <v>8177</v>
      </c>
      <c r="AF8" s="25">
        <v>51718.205470000001</v>
      </c>
      <c r="AG8" s="26">
        <f t="shared" ref="AG8:AP23" si="0">C8+M8+W8</f>
        <v>16769</v>
      </c>
      <c r="AH8" s="26">
        <f t="shared" si="0"/>
        <v>29588.424450000002</v>
      </c>
      <c r="AI8" s="26">
        <f t="shared" si="0"/>
        <v>16769</v>
      </c>
      <c r="AJ8" s="26">
        <f t="shared" si="0"/>
        <v>29370.424450000002</v>
      </c>
      <c r="AK8" s="26">
        <f t="shared" si="0"/>
        <v>0</v>
      </c>
      <c r="AL8" s="26">
        <f t="shared" si="0"/>
        <v>0</v>
      </c>
      <c r="AM8" s="26">
        <f t="shared" si="0"/>
        <v>304</v>
      </c>
      <c r="AN8" s="26">
        <f t="shared" si="0"/>
        <v>322</v>
      </c>
      <c r="AO8" s="26">
        <f t="shared" si="0"/>
        <v>118019</v>
      </c>
      <c r="AP8" s="26">
        <f t="shared" si="0"/>
        <v>146516.91678999999</v>
      </c>
      <c r="AQ8" s="27">
        <v>2988</v>
      </c>
      <c r="AR8" s="27">
        <v>82044</v>
      </c>
      <c r="AS8" s="24">
        <f>AR8/4*3</f>
        <v>61533</v>
      </c>
      <c r="AT8" s="24">
        <f>AG8</f>
        <v>16769</v>
      </c>
      <c r="AU8" s="24">
        <f t="shared" ref="AU8:AY23" si="1">AH8</f>
        <v>29588.424450000002</v>
      </c>
      <c r="AV8" s="24">
        <f t="shared" si="1"/>
        <v>16769</v>
      </c>
      <c r="AW8" s="24">
        <f t="shared" si="1"/>
        <v>29370.424450000002</v>
      </c>
      <c r="AX8" s="24">
        <f t="shared" si="1"/>
        <v>0</v>
      </c>
      <c r="AY8" s="24">
        <f t="shared" si="1"/>
        <v>0</v>
      </c>
      <c r="AZ8" s="24">
        <f>AH8</f>
        <v>29588.424450000002</v>
      </c>
      <c r="BA8" s="24">
        <f t="shared" ref="BA8:BA37" si="2">BB8+AG8</f>
        <v>37705</v>
      </c>
      <c r="BB8" s="24">
        <v>20936</v>
      </c>
      <c r="BC8" s="24">
        <f t="shared" ref="BC8:BC37" si="3">AG8</f>
        <v>16769</v>
      </c>
      <c r="BD8" s="23">
        <v>172</v>
      </c>
      <c r="BE8" s="28">
        <f>AZ8/AR8</f>
        <v>0.36064092986690072</v>
      </c>
      <c r="BF8" s="24">
        <v>23878</v>
      </c>
      <c r="BG8" s="24">
        <v>27101.9535</v>
      </c>
      <c r="BH8" s="29">
        <f t="shared" ref="BH8:BH37" si="4">BG8/AP8</f>
        <v>0.18497491002247018</v>
      </c>
    </row>
    <row r="9" spans="1:60" s="33" customFormat="1" ht="53.4" customHeight="1" x14ac:dyDescent="0.3">
      <c r="A9" s="18">
        <v>2</v>
      </c>
      <c r="B9" s="19" t="s">
        <v>42</v>
      </c>
      <c r="C9" s="30">
        <v>1038</v>
      </c>
      <c r="D9" s="30">
        <v>377</v>
      </c>
      <c r="E9" s="30">
        <v>1038</v>
      </c>
      <c r="F9" s="30">
        <v>325</v>
      </c>
      <c r="G9" s="30">
        <v>255</v>
      </c>
      <c r="H9" s="30">
        <v>88</v>
      </c>
      <c r="I9" s="30">
        <v>55</v>
      </c>
      <c r="J9" s="30">
        <v>35</v>
      </c>
      <c r="K9" s="31">
        <v>10130</v>
      </c>
      <c r="L9" s="31">
        <v>2455.3120399999998</v>
      </c>
      <c r="M9" s="30">
        <v>8539</v>
      </c>
      <c r="N9" s="30">
        <v>15952</v>
      </c>
      <c r="O9" s="30">
        <v>8539</v>
      </c>
      <c r="P9" s="30">
        <v>15586</v>
      </c>
      <c r="Q9" s="30">
        <v>2125</v>
      </c>
      <c r="R9" s="30">
        <v>3891</v>
      </c>
      <c r="S9" s="30">
        <v>312</v>
      </c>
      <c r="T9" s="30">
        <v>546</v>
      </c>
      <c r="U9" s="31">
        <v>19220</v>
      </c>
      <c r="V9" s="83">
        <v>29834.560800000007</v>
      </c>
      <c r="W9" s="77">
        <v>2013</v>
      </c>
      <c r="X9" s="24">
        <v>8895</v>
      </c>
      <c r="Y9" s="24">
        <v>2016</v>
      </c>
      <c r="Z9" s="24">
        <v>8711</v>
      </c>
      <c r="AA9" s="24">
        <v>141</v>
      </c>
      <c r="AB9" s="24">
        <v>1108</v>
      </c>
      <c r="AC9" s="24">
        <v>51</v>
      </c>
      <c r="AD9" s="24">
        <v>249</v>
      </c>
      <c r="AE9" s="24">
        <v>3414</v>
      </c>
      <c r="AF9" s="25">
        <v>21493.43562</v>
      </c>
      <c r="AG9" s="26">
        <f t="shared" si="0"/>
        <v>11590</v>
      </c>
      <c r="AH9" s="26">
        <f t="shared" si="0"/>
        <v>25224</v>
      </c>
      <c r="AI9" s="26">
        <f t="shared" si="0"/>
        <v>11593</v>
      </c>
      <c r="AJ9" s="26">
        <f t="shared" si="0"/>
        <v>24622</v>
      </c>
      <c r="AK9" s="26">
        <f t="shared" si="0"/>
        <v>2521</v>
      </c>
      <c r="AL9" s="26">
        <f t="shared" si="0"/>
        <v>5087</v>
      </c>
      <c r="AM9" s="26">
        <f t="shared" si="0"/>
        <v>418</v>
      </c>
      <c r="AN9" s="26">
        <f t="shared" si="0"/>
        <v>830</v>
      </c>
      <c r="AO9" s="26">
        <f t="shared" si="0"/>
        <v>32764</v>
      </c>
      <c r="AP9" s="26">
        <f t="shared" si="0"/>
        <v>53783.308460000007</v>
      </c>
      <c r="AQ9" s="32">
        <v>5043</v>
      </c>
      <c r="AR9" s="24">
        <v>30000</v>
      </c>
      <c r="AS9" s="24">
        <f t="shared" ref="AS9:AS37" si="5">AR9/4*3</f>
        <v>22500</v>
      </c>
      <c r="AT9" s="24">
        <f t="shared" ref="AT9:AY37" si="6">AG9</f>
        <v>11590</v>
      </c>
      <c r="AU9" s="24">
        <f t="shared" si="1"/>
        <v>25224</v>
      </c>
      <c r="AV9" s="24">
        <f t="shared" si="1"/>
        <v>11593</v>
      </c>
      <c r="AW9" s="24">
        <f t="shared" si="1"/>
        <v>24622</v>
      </c>
      <c r="AX9" s="24">
        <f t="shared" si="1"/>
        <v>2521</v>
      </c>
      <c r="AY9" s="24">
        <f t="shared" si="1"/>
        <v>5087</v>
      </c>
      <c r="AZ9" s="24">
        <f t="shared" ref="AZ9:AZ37" si="7">AH9</f>
        <v>25224</v>
      </c>
      <c r="BA9" s="24">
        <f t="shared" si="2"/>
        <v>11590</v>
      </c>
      <c r="BB9" s="24">
        <v>0</v>
      </c>
      <c r="BC9" s="24">
        <f t="shared" si="3"/>
        <v>11590</v>
      </c>
      <c r="BD9" s="23">
        <v>0</v>
      </c>
      <c r="BE9" s="28">
        <f t="shared" ref="BE9:BE37" si="8">AZ9/AR9</f>
        <v>0.84079999999999999</v>
      </c>
      <c r="BF9" s="24">
        <v>3627</v>
      </c>
      <c r="BG9" s="24">
        <v>3715.4112100000002</v>
      </c>
      <c r="BH9" s="29">
        <f t="shared" si="4"/>
        <v>6.9081120451398872E-2</v>
      </c>
    </row>
    <row r="10" spans="1:60" ht="53.4" customHeight="1" x14ac:dyDescent="0.3">
      <c r="A10" s="18">
        <v>3</v>
      </c>
      <c r="B10" s="19" t="s">
        <v>43</v>
      </c>
      <c r="C10" s="30">
        <v>348</v>
      </c>
      <c r="D10" s="34">
        <v>248</v>
      </c>
      <c r="E10" s="35">
        <v>243</v>
      </c>
      <c r="F10" s="35">
        <v>156</v>
      </c>
      <c r="G10" s="35">
        <v>96</v>
      </c>
      <c r="H10" s="35">
        <v>51</v>
      </c>
      <c r="I10" s="35">
        <v>32</v>
      </c>
      <c r="J10" s="31">
        <v>21</v>
      </c>
      <c r="K10" s="31">
        <v>8488</v>
      </c>
      <c r="L10" s="31">
        <v>3577</v>
      </c>
      <c r="M10" s="35">
        <v>397</v>
      </c>
      <c r="N10" s="35">
        <v>623</v>
      </c>
      <c r="O10" s="36">
        <v>234</v>
      </c>
      <c r="P10" s="36">
        <v>335</v>
      </c>
      <c r="Q10" s="36">
        <v>37</v>
      </c>
      <c r="R10" s="36">
        <v>75</v>
      </c>
      <c r="S10" s="36">
        <v>25</v>
      </c>
      <c r="T10" s="31">
        <v>29</v>
      </c>
      <c r="U10" s="31">
        <v>6493</v>
      </c>
      <c r="V10" s="83">
        <v>9272</v>
      </c>
      <c r="W10" s="77">
        <v>38</v>
      </c>
      <c r="X10" s="24">
        <v>233</v>
      </c>
      <c r="Y10" s="24">
        <v>38</v>
      </c>
      <c r="Z10" s="24">
        <v>233</v>
      </c>
      <c r="AA10" s="24">
        <v>24</v>
      </c>
      <c r="AB10" s="24">
        <v>151</v>
      </c>
      <c r="AC10" s="24">
        <v>5</v>
      </c>
      <c r="AD10" s="24">
        <v>37</v>
      </c>
      <c r="AE10" s="24">
        <v>773</v>
      </c>
      <c r="AF10" s="25">
        <v>5436</v>
      </c>
      <c r="AG10" s="26">
        <f t="shared" si="0"/>
        <v>783</v>
      </c>
      <c r="AH10" s="26">
        <f t="shared" si="0"/>
        <v>1104</v>
      </c>
      <c r="AI10" s="26">
        <f t="shared" si="0"/>
        <v>515</v>
      </c>
      <c r="AJ10" s="26">
        <f t="shared" si="0"/>
        <v>724</v>
      </c>
      <c r="AK10" s="26">
        <f t="shared" si="0"/>
        <v>157</v>
      </c>
      <c r="AL10" s="26">
        <f t="shared" si="0"/>
        <v>277</v>
      </c>
      <c r="AM10" s="26">
        <f t="shared" si="0"/>
        <v>62</v>
      </c>
      <c r="AN10" s="26">
        <f t="shared" si="0"/>
        <v>87</v>
      </c>
      <c r="AO10" s="26">
        <f t="shared" si="0"/>
        <v>15754</v>
      </c>
      <c r="AP10" s="26">
        <f t="shared" si="0"/>
        <v>18285</v>
      </c>
      <c r="AQ10" s="37">
        <v>0</v>
      </c>
      <c r="AR10" s="27">
        <v>10500</v>
      </c>
      <c r="AS10" s="24">
        <f t="shared" si="5"/>
        <v>7875</v>
      </c>
      <c r="AT10" s="24">
        <f t="shared" si="6"/>
        <v>783</v>
      </c>
      <c r="AU10" s="24">
        <f t="shared" si="1"/>
        <v>1104</v>
      </c>
      <c r="AV10" s="24">
        <f t="shared" si="1"/>
        <v>515</v>
      </c>
      <c r="AW10" s="24">
        <f t="shared" si="1"/>
        <v>724</v>
      </c>
      <c r="AX10" s="24">
        <f t="shared" si="1"/>
        <v>157</v>
      </c>
      <c r="AY10" s="24">
        <f t="shared" si="1"/>
        <v>277</v>
      </c>
      <c r="AZ10" s="24">
        <f t="shared" si="7"/>
        <v>1104</v>
      </c>
      <c r="BA10" s="24">
        <f t="shared" si="2"/>
        <v>1992</v>
      </c>
      <c r="BB10" s="24">
        <v>1209</v>
      </c>
      <c r="BC10" s="24">
        <f t="shared" si="3"/>
        <v>783</v>
      </c>
      <c r="BD10" s="23">
        <v>530.60317560013573</v>
      </c>
      <c r="BE10" s="28">
        <f t="shared" si="8"/>
        <v>0.10514285714285715</v>
      </c>
      <c r="BF10" s="24">
        <v>0</v>
      </c>
      <c r="BG10" s="24">
        <v>0</v>
      </c>
      <c r="BH10" s="29">
        <f t="shared" si="4"/>
        <v>0</v>
      </c>
    </row>
    <row r="11" spans="1:60" s="5" customFormat="1" ht="53.4" customHeight="1" x14ac:dyDescent="0.3">
      <c r="A11" s="18">
        <v>4</v>
      </c>
      <c r="B11" s="19" t="s">
        <v>44</v>
      </c>
      <c r="C11" s="30">
        <v>583</v>
      </c>
      <c r="D11" s="34">
        <v>238.27711799999997</v>
      </c>
      <c r="E11" s="35">
        <v>583</v>
      </c>
      <c r="F11" s="35">
        <v>238.27711799999997</v>
      </c>
      <c r="G11" s="35">
        <v>0</v>
      </c>
      <c r="H11" s="35">
        <v>0</v>
      </c>
      <c r="I11" s="35">
        <v>0</v>
      </c>
      <c r="J11" s="31">
        <v>0</v>
      </c>
      <c r="K11" s="31">
        <v>4136</v>
      </c>
      <c r="L11" s="31">
        <v>1289.5243949000001</v>
      </c>
      <c r="M11" s="35">
        <v>962</v>
      </c>
      <c r="N11" s="35">
        <v>2350.1373699999999</v>
      </c>
      <c r="O11" s="36">
        <v>962</v>
      </c>
      <c r="P11" s="36">
        <v>2350.1373699999999</v>
      </c>
      <c r="Q11" s="36">
        <v>0</v>
      </c>
      <c r="R11" s="36">
        <v>0</v>
      </c>
      <c r="S11" s="36">
        <v>0</v>
      </c>
      <c r="T11" s="31">
        <v>0</v>
      </c>
      <c r="U11" s="31">
        <v>5786</v>
      </c>
      <c r="V11" s="83">
        <v>10397.423952100002</v>
      </c>
      <c r="W11" s="77">
        <v>369</v>
      </c>
      <c r="X11" s="24">
        <v>3009.833451500001</v>
      </c>
      <c r="Y11" s="24">
        <v>369</v>
      </c>
      <c r="Z11" s="24">
        <v>3009.833451500001</v>
      </c>
      <c r="AA11" s="24"/>
      <c r="AB11" s="24">
        <v>0</v>
      </c>
      <c r="AC11" s="24"/>
      <c r="AD11" s="24"/>
      <c r="AE11" s="25">
        <v>1826</v>
      </c>
      <c r="AF11" s="25">
        <v>12427.011213800002</v>
      </c>
      <c r="AG11" s="26">
        <f t="shared" si="0"/>
        <v>1914</v>
      </c>
      <c r="AH11" s="26">
        <f t="shared" si="0"/>
        <v>5598.2479395000009</v>
      </c>
      <c r="AI11" s="26">
        <f t="shared" si="0"/>
        <v>1914</v>
      </c>
      <c r="AJ11" s="26">
        <f t="shared" si="0"/>
        <v>5598.2479395000009</v>
      </c>
      <c r="AK11" s="26">
        <f t="shared" si="0"/>
        <v>0</v>
      </c>
      <c r="AL11" s="26">
        <f t="shared" si="0"/>
        <v>0</v>
      </c>
      <c r="AM11" s="26">
        <f t="shared" si="0"/>
        <v>0</v>
      </c>
      <c r="AN11" s="26">
        <f t="shared" si="0"/>
        <v>0</v>
      </c>
      <c r="AO11" s="26">
        <f t="shared" si="0"/>
        <v>11748</v>
      </c>
      <c r="AP11" s="26">
        <f t="shared" si="0"/>
        <v>24113.959560800002</v>
      </c>
      <c r="AQ11" s="37"/>
      <c r="AR11" s="27">
        <v>14350</v>
      </c>
      <c r="AS11" s="24">
        <f t="shared" si="5"/>
        <v>10762.5</v>
      </c>
      <c r="AT11" s="24">
        <f t="shared" si="6"/>
        <v>1914</v>
      </c>
      <c r="AU11" s="24">
        <f t="shared" si="1"/>
        <v>5598.2479395000009</v>
      </c>
      <c r="AV11" s="24">
        <f t="shared" si="1"/>
        <v>1914</v>
      </c>
      <c r="AW11" s="24">
        <f t="shared" si="1"/>
        <v>5598.2479395000009</v>
      </c>
      <c r="AX11" s="24">
        <f t="shared" si="1"/>
        <v>0</v>
      </c>
      <c r="AY11" s="24">
        <f t="shared" si="1"/>
        <v>0</v>
      </c>
      <c r="AZ11" s="24">
        <f t="shared" si="7"/>
        <v>5598.2479395000009</v>
      </c>
      <c r="BA11" s="24">
        <f t="shared" si="2"/>
        <v>1914</v>
      </c>
      <c r="BB11" s="24">
        <v>0</v>
      </c>
      <c r="BC11" s="24">
        <f t="shared" si="3"/>
        <v>1914</v>
      </c>
      <c r="BD11" s="23">
        <v>5.0136619158000002E-2</v>
      </c>
      <c r="BE11" s="28">
        <f t="shared" si="8"/>
        <v>0.39012180763066207</v>
      </c>
      <c r="BF11" s="24">
        <v>1316</v>
      </c>
      <c r="BG11" s="24">
        <v>2062.1675798000001</v>
      </c>
      <c r="BH11" s="29">
        <f t="shared" si="4"/>
        <v>8.5517584725168461E-2</v>
      </c>
    </row>
    <row r="12" spans="1:60" ht="53.4" customHeight="1" x14ac:dyDescent="0.3">
      <c r="A12" s="18">
        <v>5</v>
      </c>
      <c r="B12" s="19" t="s">
        <v>45</v>
      </c>
      <c r="C12" s="30">
        <v>632</v>
      </c>
      <c r="D12" s="34">
        <v>253.65999999999997</v>
      </c>
      <c r="E12" s="35">
        <v>632</v>
      </c>
      <c r="F12" s="35">
        <v>253.65999999999997</v>
      </c>
      <c r="G12" s="35">
        <v>0</v>
      </c>
      <c r="H12" s="35">
        <v>0</v>
      </c>
      <c r="I12" s="35">
        <v>0</v>
      </c>
      <c r="J12" s="31">
        <v>0</v>
      </c>
      <c r="K12" s="31">
        <v>4515</v>
      </c>
      <c r="L12" s="31">
        <v>2174.1814687000001</v>
      </c>
      <c r="M12" s="35">
        <v>546</v>
      </c>
      <c r="N12" s="35">
        <v>1031.0319999999997</v>
      </c>
      <c r="O12" s="36">
        <v>645</v>
      </c>
      <c r="P12" s="36">
        <v>1236.5619999999999</v>
      </c>
      <c r="Q12" s="36">
        <v>0</v>
      </c>
      <c r="R12" s="36">
        <v>0</v>
      </c>
      <c r="S12" s="36">
        <v>0</v>
      </c>
      <c r="T12" s="31">
        <v>0</v>
      </c>
      <c r="U12" s="31">
        <v>6159</v>
      </c>
      <c r="V12" s="83">
        <v>13046.593103200003</v>
      </c>
      <c r="W12" s="77">
        <v>112</v>
      </c>
      <c r="X12" s="24">
        <v>816.08749999999986</v>
      </c>
      <c r="Y12" s="24">
        <v>112</v>
      </c>
      <c r="Z12" s="24">
        <v>816.08749999999986</v>
      </c>
      <c r="AA12" s="24">
        <v>0</v>
      </c>
      <c r="AB12" s="24">
        <v>0</v>
      </c>
      <c r="AC12" s="24">
        <v>0</v>
      </c>
      <c r="AD12" s="24">
        <v>0</v>
      </c>
      <c r="AE12" s="24">
        <v>1110</v>
      </c>
      <c r="AF12" s="25">
        <v>8321.4942828999992</v>
      </c>
      <c r="AG12" s="26">
        <f t="shared" si="0"/>
        <v>1290</v>
      </c>
      <c r="AH12" s="26">
        <f t="shared" si="0"/>
        <v>2100.7794999999996</v>
      </c>
      <c r="AI12" s="26">
        <f t="shared" si="0"/>
        <v>1389</v>
      </c>
      <c r="AJ12" s="26">
        <f t="shared" si="0"/>
        <v>2306.3094999999994</v>
      </c>
      <c r="AK12" s="26">
        <f t="shared" si="0"/>
        <v>0</v>
      </c>
      <c r="AL12" s="26">
        <f t="shared" si="0"/>
        <v>0</v>
      </c>
      <c r="AM12" s="26">
        <f t="shared" si="0"/>
        <v>0</v>
      </c>
      <c r="AN12" s="26">
        <f t="shared" si="0"/>
        <v>0</v>
      </c>
      <c r="AO12" s="26">
        <f t="shared" si="0"/>
        <v>11784</v>
      </c>
      <c r="AP12" s="26">
        <f t="shared" si="0"/>
        <v>23542.268854800001</v>
      </c>
      <c r="AQ12" s="37"/>
      <c r="AR12" s="27">
        <v>9800</v>
      </c>
      <c r="AS12" s="24">
        <f t="shared" si="5"/>
        <v>7350</v>
      </c>
      <c r="AT12" s="24">
        <f t="shared" si="6"/>
        <v>1290</v>
      </c>
      <c r="AU12" s="24">
        <f t="shared" si="1"/>
        <v>2100.7794999999996</v>
      </c>
      <c r="AV12" s="24">
        <f t="shared" si="1"/>
        <v>1389</v>
      </c>
      <c r="AW12" s="24">
        <f t="shared" si="1"/>
        <v>2306.3094999999994</v>
      </c>
      <c r="AX12" s="24">
        <f t="shared" si="1"/>
        <v>0</v>
      </c>
      <c r="AY12" s="24">
        <f t="shared" si="1"/>
        <v>0</v>
      </c>
      <c r="AZ12" s="24">
        <f t="shared" si="7"/>
        <v>2100.7794999999996</v>
      </c>
      <c r="BA12" s="24">
        <f t="shared" si="2"/>
        <v>2031</v>
      </c>
      <c r="BB12" s="24">
        <v>741</v>
      </c>
      <c r="BC12" s="24">
        <f t="shared" si="3"/>
        <v>1290</v>
      </c>
      <c r="BD12" s="23">
        <v>0</v>
      </c>
      <c r="BE12" s="28">
        <f t="shared" si="8"/>
        <v>0.21436525510204077</v>
      </c>
      <c r="BF12" s="24">
        <v>2454</v>
      </c>
      <c r="BG12" s="24">
        <v>2761.7303525000002</v>
      </c>
      <c r="BH12" s="29">
        <f t="shared" si="4"/>
        <v>0.11730943901513192</v>
      </c>
    </row>
    <row r="13" spans="1:60" ht="53.4" customHeight="1" x14ac:dyDescent="0.3">
      <c r="A13" s="18">
        <v>6</v>
      </c>
      <c r="B13" s="19" t="s">
        <v>46</v>
      </c>
      <c r="C13" s="30">
        <v>0</v>
      </c>
      <c r="D13" s="34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1">
        <v>0</v>
      </c>
      <c r="K13" s="31">
        <v>459</v>
      </c>
      <c r="L13" s="31">
        <v>200.14</v>
      </c>
      <c r="M13" s="35">
        <v>0</v>
      </c>
      <c r="N13" s="35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1">
        <v>0</v>
      </c>
      <c r="U13" s="31">
        <v>824</v>
      </c>
      <c r="V13" s="83">
        <v>1527.63</v>
      </c>
      <c r="W13" s="77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745</v>
      </c>
      <c r="AF13" s="25">
        <v>2748.5</v>
      </c>
      <c r="AG13" s="26">
        <v>0</v>
      </c>
      <c r="AH13" s="26">
        <v>0</v>
      </c>
      <c r="AI13" s="26">
        <v>0</v>
      </c>
      <c r="AJ13" s="26"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2028</v>
      </c>
      <c r="AP13" s="26">
        <v>4476.2700000000004</v>
      </c>
      <c r="AQ13" s="37"/>
      <c r="AR13" s="27">
        <v>3589</v>
      </c>
      <c r="AS13" s="24">
        <f t="shared" si="5"/>
        <v>2691.75</v>
      </c>
      <c r="AT13" s="24">
        <f t="shared" si="6"/>
        <v>0</v>
      </c>
      <c r="AU13" s="24">
        <f t="shared" si="1"/>
        <v>0</v>
      </c>
      <c r="AV13" s="24">
        <f t="shared" si="1"/>
        <v>0</v>
      </c>
      <c r="AW13" s="24">
        <f t="shared" si="1"/>
        <v>0</v>
      </c>
      <c r="AX13" s="24">
        <f t="shared" si="1"/>
        <v>0</v>
      </c>
      <c r="AY13" s="24">
        <f t="shared" si="1"/>
        <v>0</v>
      </c>
      <c r="AZ13" s="24">
        <f t="shared" si="7"/>
        <v>0</v>
      </c>
      <c r="BA13" s="24">
        <f t="shared" si="2"/>
        <v>188</v>
      </c>
      <c r="BB13" s="24">
        <v>188</v>
      </c>
      <c r="BC13" s="24">
        <f t="shared" si="3"/>
        <v>0</v>
      </c>
      <c r="BD13" s="23">
        <v>94</v>
      </c>
      <c r="BE13" s="28">
        <f t="shared" si="8"/>
        <v>0</v>
      </c>
      <c r="BF13" s="24">
        <v>0</v>
      </c>
      <c r="BG13" s="24">
        <v>0</v>
      </c>
      <c r="BH13" s="29">
        <f t="shared" si="4"/>
        <v>0</v>
      </c>
    </row>
    <row r="14" spans="1:60" ht="53.4" customHeight="1" x14ac:dyDescent="0.3">
      <c r="A14" s="18">
        <v>7</v>
      </c>
      <c r="B14" s="19" t="s">
        <v>47</v>
      </c>
      <c r="C14" s="30">
        <v>7132</v>
      </c>
      <c r="D14" s="30">
        <v>1086.4586151999999</v>
      </c>
      <c r="E14" s="30">
        <v>7132</v>
      </c>
      <c r="F14" s="30">
        <v>1086.4586151999999</v>
      </c>
      <c r="G14" s="30">
        <v>3210</v>
      </c>
      <c r="H14" s="30">
        <v>413.7503201597076</v>
      </c>
      <c r="I14" s="30">
        <v>452</v>
      </c>
      <c r="J14" s="30">
        <v>116.57</v>
      </c>
      <c r="K14" s="30">
        <v>27500</v>
      </c>
      <c r="L14" s="30">
        <v>1590.4135047000002</v>
      </c>
      <c r="M14" s="30">
        <v>6445</v>
      </c>
      <c r="N14" s="30">
        <v>11535.108155199998</v>
      </c>
      <c r="O14" s="30">
        <v>6445</v>
      </c>
      <c r="P14" s="30">
        <v>11535.108155199998</v>
      </c>
      <c r="Q14" s="30">
        <v>1664</v>
      </c>
      <c r="R14" s="30">
        <v>2161.7152415714058</v>
      </c>
      <c r="S14" s="30">
        <v>368</v>
      </c>
      <c r="T14" s="30">
        <v>633.72368000000006</v>
      </c>
      <c r="U14" s="30">
        <v>25717</v>
      </c>
      <c r="V14" s="84">
        <v>42400.231990200009</v>
      </c>
      <c r="W14" s="30">
        <v>1331</v>
      </c>
      <c r="X14" s="30">
        <v>9773.979264900001</v>
      </c>
      <c r="Y14" s="30">
        <v>1331</v>
      </c>
      <c r="Z14" s="30">
        <v>9773.979264900001</v>
      </c>
      <c r="AA14" s="30">
        <v>97</v>
      </c>
      <c r="AB14" s="30">
        <v>690.39445692262484</v>
      </c>
      <c r="AC14" s="30">
        <v>21</v>
      </c>
      <c r="AD14" s="30">
        <v>168.34</v>
      </c>
      <c r="AE14" s="30">
        <v>4537</v>
      </c>
      <c r="AF14" s="30">
        <v>32033.200767811053</v>
      </c>
      <c r="AG14" s="26">
        <f t="shared" si="0"/>
        <v>14908</v>
      </c>
      <c r="AH14" s="26">
        <f t="shared" si="0"/>
        <v>22395.546035299998</v>
      </c>
      <c r="AI14" s="26">
        <f t="shared" si="0"/>
        <v>14908</v>
      </c>
      <c r="AJ14" s="26">
        <f t="shared" si="0"/>
        <v>22395.546035299998</v>
      </c>
      <c r="AK14" s="26">
        <f t="shared" si="0"/>
        <v>4971</v>
      </c>
      <c r="AL14" s="26">
        <f t="shared" si="0"/>
        <v>3265.8600186537387</v>
      </c>
      <c r="AM14" s="26">
        <f t="shared" si="0"/>
        <v>841</v>
      </c>
      <c r="AN14" s="26">
        <f t="shared" si="0"/>
        <v>918.63368000000003</v>
      </c>
      <c r="AO14" s="26">
        <f t="shared" si="0"/>
        <v>57754</v>
      </c>
      <c r="AP14" s="26">
        <f t="shared" si="0"/>
        <v>76023.846262711071</v>
      </c>
      <c r="AQ14" s="37">
        <v>0</v>
      </c>
      <c r="AR14" s="27">
        <v>32000</v>
      </c>
      <c r="AS14" s="24">
        <f t="shared" si="5"/>
        <v>24000</v>
      </c>
      <c r="AT14" s="24">
        <f t="shared" si="6"/>
        <v>14908</v>
      </c>
      <c r="AU14" s="24">
        <f t="shared" si="1"/>
        <v>22395.546035299998</v>
      </c>
      <c r="AV14" s="24">
        <f t="shared" si="1"/>
        <v>14908</v>
      </c>
      <c r="AW14" s="24">
        <f t="shared" si="1"/>
        <v>22395.546035299998</v>
      </c>
      <c r="AX14" s="24">
        <f t="shared" si="1"/>
        <v>4971</v>
      </c>
      <c r="AY14" s="24">
        <f t="shared" si="1"/>
        <v>3265.8600186537387</v>
      </c>
      <c r="AZ14" s="24">
        <f t="shared" si="7"/>
        <v>22395.546035299998</v>
      </c>
      <c r="BA14" s="24">
        <f t="shared" si="2"/>
        <v>24954</v>
      </c>
      <c r="BB14" s="24">
        <v>10046</v>
      </c>
      <c r="BC14" s="24">
        <f t="shared" si="3"/>
        <v>14908</v>
      </c>
      <c r="BD14" s="23">
        <v>5023</v>
      </c>
      <c r="BE14" s="28">
        <f t="shared" si="8"/>
        <v>0.69986081360312491</v>
      </c>
      <c r="BF14" s="24">
        <v>5733</v>
      </c>
      <c r="BG14" s="24">
        <v>8697.6037246620035</v>
      </c>
      <c r="BH14" s="29">
        <f t="shared" si="4"/>
        <v>0.11440625740779035</v>
      </c>
    </row>
    <row r="15" spans="1:60" ht="53.4" customHeight="1" x14ac:dyDescent="0.3">
      <c r="A15" s="18">
        <v>8</v>
      </c>
      <c r="B15" s="19" t="s">
        <v>48</v>
      </c>
      <c r="C15" s="30">
        <v>211</v>
      </c>
      <c r="D15" s="30">
        <v>41.38000000000001</v>
      </c>
      <c r="E15" s="30">
        <v>211</v>
      </c>
      <c r="F15" s="30">
        <v>34.00634380000001</v>
      </c>
      <c r="G15" s="30">
        <v>46</v>
      </c>
      <c r="H15" s="30">
        <v>8.4000000000000021</v>
      </c>
      <c r="I15" s="30">
        <v>38</v>
      </c>
      <c r="J15" s="30">
        <v>6.4774818000000005</v>
      </c>
      <c r="K15" s="30">
        <v>5010</v>
      </c>
      <c r="L15" s="30">
        <v>4828.4884842000029</v>
      </c>
      <c r="M15" s="30">
        <v>456</v>
      </c>
      <c r="N15" s="30">
        <v>794.64600000000007</v>
      </c>
      <c r="O15" s="30">
        <v>456</v>
      </c>
      <c r="P15" s="30">
        <v>654.20383679999998</v>
      </c>
      <c r="Q15" s="30">
        <v>163</v>
      </c>
      <c r="R15" s="30">
        <v>248.14400000000001</v>
      </c>
      <c r="S15" s="30">
        <v>5</v>
      </c>
      <c r="T15" s="30">
        <v>4.6168449999999996</v>
      </c>
      <c r="U15" s="30">
        <v>5749</v>
      </c>
      <c r="V15" s="84">
        <v>8153.4748495999993</v>
      </c>
      <c r="W15" s="30">
        <v>725</v>
      </c>
      <c r="X15" s="30">
        <v>495.62568999999996</v>
      </c>
      <c r="Y15" s="30">
        <v>725</v>
      </c>
      <c r="Z15" s="30">
        <v>377.39190789999998</v>
      </c>
      <c r="AA15" s="30">
        <v>9</v>
      </c>
      <c r="AB15" s="30">
        <v>73.594999999999999</v>
      </c>
      <c r="AC15" s="30">
        <v>0</v>
      </c>
      <c r="AD15" s="30">
        <v>0</v>
      </c>
      <c r="AE15" s="30">
        <v>1174</v>
      </c>
      <c r="AF15" s="30">
        <v>7001.827406299999</v>
      </c>
      <c r="AG15" s="26">
        <f t="shared" si="0"/>
        <v>1392</v>
      </c>
      <c r="AH15" s="26">
        <f t="shared" si="0"/>
        <v>1331.6516900000001</v>
      </c>
      <c r="AI15" s="26">
        <f t="shared" si="0"/>
        <v>1392</v>
      </c>
      <c r="AJ15" s="26">
        <f t="shared" si="0"/>
        <v>1065.6020884999998</v>
      </c>
      <c r="AK15" s="26">
        <f t="shared" si="0"/>
        <v>218</v>
      </c>
      <c r="AL15" s="26">
        <f t="shared" si="0"/>
        <v>330.13900000000001</v>
      </c>
      <c r="AM15" s="26">
        <f t="shared" si="0"/>
        <v>43</v>
      </c>
      <c r="AN15" s="26">
        <f t="shared" si="0"/>
        <v>11.094326800000001</v>
      </c>
      <c r="AO15" s="26">
        <f t="shared" si="0"/>
        <v>11933</v>
      </c>
      <c r="AP15" s="26">
        <f t="shared" si="0"/>
        <v>19983.790740100001</v>
      </c>
      <c r="AQ15" s="37"/>
      <c r="AR15" s="27">
        <v>12417</v>
      </c>
      <c r="AS15" s="24">
        <f t="shared" si="5"/>
        <v>9312.75</v>
      </c>
      <c r="AT15" s="24">
        <f t="shared" si="6"/>
        <v>1392</v>
      </c>
      <c r="AU15" s="24">
        <f t="shared" si="1"/>
        <v>1331.6516900000001</v>
      </c>
      <c r="AV15" s="24">
        <f t="shared" si="1"/>
        <v>1392</v>
      </c>
      <c r="AW15" s="24">
        <f t="shared" si="1"/>
        <v>1065.6020884999998</v>
      </c>
      <c r="AX15" s="24">
        <f t="shared" si="1"/>
        <v>218</v>
      </c>
      <c r="AY15" s="24">
        <f t="shared" si="1"/>
        <v>330.13900000000001</v>
      </c>
      <c r="AZ15" s="24">
        <f t="shared" si="7"/>
        <v>1331.6516900000001</v>
      </c>
      <c r="BA15" s="24">
        <f t="shared" si="2"/>
        <v>2385</v>
      </c>
      <c r="BB15" s="24">
        <v>993</v>
      </c>
      <c r="BC15" s="24">
        <f t="shared" si="3"/>
        <v>1392</v>
      </c>
      <c r="BD15" s="23">
        <v>80</v>
      </c>
      <c r="BE15" s="28">
        <f t="shared" si="8"/>
        <v>0.1072442369332367</v>
      </c>
      <c r="BF15" s="24">
        <v>2121</v>
      </c>
      <c r="BG15" s="24">
        <v>807</v>
      </c>
      <c r="BH15" s="29">
        <f t="shared" si="4"/>
        <v>4.0382728707254352E-2</v>
      </c>
    </row>
    <row r="16" spans="1:60" ht="53.4" customHeight="1" x14ac:dyDescent="0.3">
      <c r="A16" s="18">
        <v>9</v>
      </c>
      <c r="B16" s="19" t="s">
        <v>49</v>
      </c>
      <c r="C16" s="30">
        <v>3948</v>
      </c>
      <c r="D16" s="30">
        <v>164.2409212</v>
      </c>
      <c r="E16" s="30">
        <v>3948</v>
      </c>
      <c r="F16" s="30">
        <v>164.2409212</v>
      </c>
      <c r="G16" s="30">
        <v>0</v>
      </c>
      <c r="H16" s="30">
        <v>0</v>
      </c>
      <c r="I16" s="30">
        <v>0</v>
      </c>
      <c r="J16" s="30">
        <v>0</v>
      </c>
      <c r="K16" s="30">
        <v>10652</v>
      </c>
      <c r="L16" s="30">
        <v>730.54671009999981</v>
      </c>
      <c r="M16" s="30">
        <v>3212</v>
      </c>
      <c r="N16" s="30">
        <v>5292.7321797999994</v>
      </c>
      <c r="O16" s="30">
        <v>3212</v>
      </c>
      <c r="P16" s="30">
        <v>5292.7321797999994</v>
      </c>
      <c r="Q16" s="30">
        <v>0</v>
      </c>
      <c r="R16" s="30">
        <v>0</v>
      </c>
      <c r="S16" s="30">
        <v>0</v>
      </c>
      <c r="T16" s="30">
        <v>0</v>
      </c>
      <c r="U16" s="31">
        <v>7671</v>
      </c>
      <c r="V16" s="83">
        <v>10907.447522699998</v>
      </c>
      <c r="W16" s="77">
        <v>758</v>
      </c>
      <c r="X16" s="24">
        <v>5066.0685047999996</v>
      </c>
      <c r="Y16" s="24">
        <v>758</v>
      </c>
      <c r="Z16" s="24">
        <v>5066.0685047999996</v>
      </c>
      <c r="AA16" s="24">
        <v>0</v>
      </c>
      <c r="AB16" s="24">
        <v>0</v>
      </c>
      <c r="AC16" s="24">
        <v>0</v>
      </c>
      <c r="AD16" s="24">
        <v>0</v>
      </c>
      <c r="AE16" s="24">
        <v>1177</v>
      </c>
      <c r="AF16" s="25">
        <v>7182.384820199999</v>
      </c>
      <c r="AG16" s="26">
        <f t="shared" si="0"/>
        <v>7918</v>
      </c>
      <c r="AH16" s="26">
        <f t="shared" si="0"/>
        <v>10523.041605799999</v>
      </c>
      <c r="AI16" s="26">
        <f t="shared" si="0"/>
        <v>7918</v>
      </c>
      <c r="AJ16" s="26">
        <f t="shared" si="0"/>
        <v>10523.041605799999</v>
      </c>
      <c r="AK16" s="26">
        <f t="shared" si="0"/>
        <v>0</v>
      </c>
      <c r="AL16" s="26">
        <f t="shared" si="0"/>
        <v>0</v>
      </c>
      <c r="AM16" s="26">
        <f t="shared" si="0"/>
        <v>0</v>
      </c>
      <c r="AN16" s="26">
        <f t="shared" si="0"/>
        <v>0</v>
      </c>
      <c r="AO16" s="26">
        <f t="shared" si="0"/>
        <v>19500</v>
      </c>
      <c r="AP16" s="26">
        <f t="shared" si="0"/>
        <v>18820.379052999997</v>
      </c>
      <c r="AQ16" s="32">
        <v>0</v>
      </c>
      <c r="AR16" s="24">
        <v>13900</v>
      </c>
      <c r="AS16" s="24">
        <f t="shared" si="5"/>
        <v>10425</v>
      </c>
      <c r="AT16" s="24">
        <f t="shared" si="6"/>
        <v>7918</v>
      </c>
      <c r="AU16" s="24">
        <f t="shared" si="1"/>
        <v>10523.041605799999</v>
      </c>
      <c r="AV16" s="24">
        <f t="shared" si="1"/>
        <v>7918</v>
      </c>
      <c r="AW16" s="24">
        <f t="shared" si="1"/>
        <v>10523.041605799999</v>
      </c>
      <c r="AX16" s="24">
        <f t="shared" si="1"/>
        <v>0</v>
      </c>
      <c r="AY16" s="24">
        <f t="shared" si="1"/>
        <v>0</v>
      </c>
      <c r="AZ16" s="24">
        <f t="shared" si="7"/>
        <v>10523.041605799999</v>
      </c>
      <c r="BA16" s="24">
        <f t="shared" si="2"/>
        <v>9349</v>
      </c>
      <c r="BB16" s="24">
        <v>1431</v>
      </c>
      <c r="BC16" s="24">
        <f t="shared" si="3"/>
        <v>7918</v>
      </c>
      <c r="BD16" s="23">
        <v>683</v>
      </c>
      <c r="BE16" s="28">
        <f t="shared" si="8"/>
        <v>0.75705335293525178</v>
      </c>
      <c r="BF16" s="24">
        <v>3648</v>
      </c>
      <c r="BG16" s="24">
        <v>1251</v>
      </c>
      <c r="BH16" s="29">
        <f t="shared" si="4"/>
        <v>6.6470499689568613E-2</v>
      </c>
    </row>
    <row r="17" spans="1:60" ht="53.4" customHeight="1" x14ac:dyDescent="0.3">
      <c r="A17" s="18">
        <v>10</v>
      </c>
      <c r="B17" s="19" t="s">
        <v>50</v>
      </c>
      <c r="C17" s="30">
        <v>150</v>
      </c>
      <c r="D17" s="30">
        <v>66.89</v>
      </c>
      <c r="E17" s="30">
        <v>150</v>
      </c>
      <c r="F17" s="30">
        <v>66.89</v>
      </c>
      <c r="G17" s="30">
        <v>0</v>
      </c>
      <c r="H17" s="30">
        <v>0</v>
      </c>
      <c r="I17" s="30">
        <v>0</v>
      </c>
      <c r="J17" s="30">
        <v>0</v>
      </c>
      <c r="K17" s="30">
        <v>1971</v>
      </c>
      <c r="L17" s="30">
        <v>323</v>
      </c>
      <c r="M17" s="30">
        <v>385</v>
      </c>
      <c r="N17" s="30">
        <v>1643.9499999999994</v>
      </c>
      <c r="O17" s="30">
        <v>385</v>
      </c>
      <c r="P17" s="30">
        <v>1643.9499999999994</v>
      </c>
      <c r="Q17" s="30">
        <v>0</v>
      </c>
      <c r="R17" s="30">
        <v>0</v>
      </c>
      <c r="S17" s="30">
        <v>0</v>
      </c>
      <c r="T17" s="30">
        <v>0</v>
      </c>
      <c r="U17" s="30">
        <v>3131</v>
      </c>
      <c r="V17" s="84">
        <v>4264</v>
      </c>
      <c r="W17" s="30">
        <v>78</v>
      </c>
      <c r="X17" s="30">
        <v>638</v>
      </c>
      <c r="Y17" s="30">
        <v>78</v>
      </c>
      <c r="Z17" s="30">
        <v>638</v>
      </c>
      <c r="AA17" s="30">
        <v>0</v>
      </c>
      <c r="AB17" s="30">
        <v>0</v>
      </c>
      <c r="AC17" s="30">
        <v>0</v>
      </c>
      <c r="AD17" s="30">
        <v>0</v>
      </c>
      <c r="AE17" s="30">
        <v>564</v>
      </c>
      <c r="AF17" s="30">
        <v>3465</v>
      </c>
      <c r="AG17" s="26">
        <f t="shared" si="0"/>
        <v>613</v>
      </c>
      <c r="AH17" s="26">
        <f t="shared" si="0"/>
        <v>2348.8399999999992</v>
      </c>
      <c r="AI17" s="26">
        <f t="shared" si="0"/>
        <v>613</v>
      </c>
      <c r="AJ17" s="26">
        <f t="shared" si="0"/>
        <v>2348.8399999999992</v>
      </c>
      <c r="AK17" s="26">
        <f t="shared" si="0"/>
        <v>0</v>
      </c>
      <c r="AL17" s="26">
        <f t="shared" si="0"/>
        <v>0</v>
      </c>
      <c r="AM17" s="26">
        <f t="shared" si="0"/>
        <v>0</v>
      </c>
      <c r="AN17" s="26">
        <f t="shared" si="0"/>
        <v>0</v>
      </c>
      <c r="AO17" s="26">
        <f t="shared" si="0"/>
        <v>5666</v>
      </c>
      <c r="AP17" s="26">
        <f t="shared" si="0"/>
        <v>8052</v>
      </c>
      <c r="AQ17" s="37">
        <v>0</v>
      </c>
      <c r="AR17" s="27">
        <v>6685</v>
      </c>
      <c r="AS17" s="24">
        <f t="shared" si="5"/>
        <v>5013.75</v>
      </c>
      <c r="AT17" s="24">
        <f t="shared" si="6"/>
        <v>613</v>
      </c>
      <c r="AU17" s="24">
        <f t="shared" si="1"/>
        <v>2348.8399999999992</v>
      </c>
      <c r="AV17" s="24">
        <f t="shared" si="1"/>
        <v>613</v>
      </c>
      <c r="AW17" s="24">
        <f t="shared" si="1"/>
        <v>2348.8399999999992</v>
      </c>
      <c r="AX17" s="24">
        <f t="shared" si="1"/>
        <v>0</v>
      </c>
      <c r="AY17" s="24">
        <f t="shared" si="1"/>
        <v>0</v>
      </c>
      <c r="AZ17" s="24">
        <f t="shared" si="7"/>
        <v>2348.8399999999992</v>
      </c>
      <c r="BA17" s="24">
        <f t="shared" si="2"/>
        <v>1357</v>
      </c>
      <c r="BB17" s="24">
        <v>744</v>
      </c>
      <c r="BC17" s="24">
        <f t="shared" si="3"/>
        <v>613</v>
      </c>
      <c r="BD17" s="23">
        <v>437</v>
      </c>
      <c r="BE17" s="28">
        <f t="shared" si="8"/>
        <v>0.35135976065818986</v>
      </c>
      <c r="BF17" s="24">
        <v>596</v>
      </c>
      <c r="BG17" s="24">
        <v>656</v>
      </c>
      <c r="BH17" s="29">
        <f t="shared" si="4"/>
        <v>8.1470442126179834E-2</v>
      </c>
    </row>
    <row r="18" spans="1:60" ht="53.4" customHeight="1" x14ac:dyDescent="0.3">
      <c r="A18" s="18">
        <v>11</v>
      </c>
      <c r="B18" s="19" t="s">
        <v>51</v>
      </c>
      <c r="C18" s="30">
        <v>789</v>
      </c>
      <c r="D18" s="34">
        <v>146.6632649</v>
      </c>
      <c r="E18" s="35">
        <v>789</v>
      </c>
      <c r="F18" s="35">
        <v>146.6632649</v>
      </c>
      <c r="G18" s="35">
        <v>203</v>
      </c>
      <c r="H18" s="35">
        <v>39.247379000000009</v>
      </c>
      <c r="I18" s="35">
        <v>188</v>
      </c>
      <c r="J18" s="31">
        <v>37.066803600000007</v>
      </c>
      <c r="K18" s="31">
        <v>12892</v>
      </c>
      <c r="L18" s="31">
        <v>1898.1884673000002</v>
      </c>
      <c r="M18" s="35">
        <v>534</v>
      </c>
      <c r="N18" s="35">
        <v>919.55632160000005</v>
      </c>
      <c r="O18" s="36">
        <v>548</v>
      </c>
      <c r="P18" s="36">
        <v>940.86193480000009</v>
      </c>
      <c r="Q18" s="36">
        <v>47</v>
      </c>
      <c r="R18" s="36">
        <v>55.953528799999987</v>
      </c>
      <c r="S18" s="36">
        <v>60</v>
      </c>
      <c r="T18" s="31">
        <v>85.740441299999986</v>
      </c>
      <c r="U18" s="31">
        <v>15649</v>
      </c>
      <c r="V18" s="83">
        <v>24076.418895700004</v>
      </c>
      <c r="W18" s="77">
        <v>247</v>
      </c>
      <c r="X18" s="24">
        <v>1278.3467786000003</v>
      </c>
      <c r="Y18" s="24">
        <v>247</v>
      </c>
      <c r="Z18" s="24">
        <v>1278.3467786000003</v>
      </c>
      <c r="AA18" s="24">
        <v>14</v>
      </c>
      <c r="AB18" s="24">
        <v>73.024702100000013</v>
      </c>
      <c r="AC18" s="24">
        <v>11</v>
      </c>
      <c r="AD18" s="24">
        <v>70.95239260000001</v>
      </c>
      <c r="AE18" s="24">
        <v>5352</v>
      </c>
      <c r="AF18" s="25">
        <v>30392.452921599997</v>
      </c>
      <c r="AG18" s="26">
        <f t="shared" si="0"/>
        <v>1570</v>
      </c>
      <c r="AH18" s="26">
        <f t="shared" si="0"/>
        <v>2344.5663651000004</v>
      </c>
      <c r="AI18" s="26">
        <f t="shared" si="0"/>
        <v>1584</v>
      </c>
      <c r="AJ18" s="26">
        <f t="shared" si="0"/>
        <v>2365.8719783000006</v>
      </c>
      <c r="AK18" s="26">
        <f t="shared" si="0"/>
        <v>264</v>
      </c>
      <c r="AL18" s="26">
        <f t="shared" si="0"/>
        <v>168.22560989999999</v>
      </c>
      <c r="AM18" s="26">
        <f t="shared" si="0"/>
        <v>259</v>
      </c>
      <c r="AN18" s="26">
        <f t="shared" si="0"/>
        <v>193.7596375</v>
      </c>
      <c r="AO18" s="26">
        <f t="shared" si="0"/>
        <v>33893</v>
      </c>
      <c r="AP18" s="26">
        <f t="shared" si="0"/>
        <v>56367.060284599997</v>
      </c>
      <c r="AQ18" s="37"/>
      <c r="AR18" s="27">
        <v>87400</v>
      </c>
      <c r="AS18" s="24">
        <f t="shared" si="5"/>
        <v>65550</v>
      </c>
      <c r="AT18" s="24">
        <f t="shared" si="6"/>
        <v>1570</v>
      </c>
      <c r="AU18" s="24">
        <f t="shared" si="1"/>
        <v>2344.5663651000004</v>
      </c>
      <c r="AV18" s="24">
        <f t="shared" si="1"/>
        <v>1584</v>
      </c>
      <c r="AW18" s="24">
        <f t="shared" si="1"/>
        <v>2365.8719783000006</v>
      </c>
      <c r="AX18" s="24">
        <f t="shared" si="1"/>
        <v>264</v>
      </c>
      <c r="AY18" s="24">
        <f t="shared" si="1"/>
        <v>168.22560989999999</v>
      </c>
      <c r="AZ18" s="24">
        <f t="shared" si="7"/>
        <v>2344.5663651000004</v>
      </c>
      <c r="BA18" s="24">
        <f t="shared" si="2"/>
        <v>3810</v>
      </c>
      <c r="BB18" s="24">
        <v>2240</v>
      </c>
      <c r="BC18" s="24">
        <f t="shared" si="3"/>
        <v>1570</v>
      </c>
      <c r="BD18" s="23">
        <v>1020</v>
      </c>
      <c r="BE18" s="28">
        <f t="shared" si="8"/>
        <v>2.6825702117848977E-2</v>
      </c>
      <c r="BF18" s="24">
        <v>12863</v>
      </c>
      <c r="BG18" s="24">
        <v>10581.878969399993</v>
      </c>
      <c r="BH18" s="29">
        <f t="shared" si="4"/>
        <v>0.18773160984396875</v>
      </c>
    </row>
    <row r="19" spans="1:60" ht="53.4" customHeight="1" x14ac:dyDescent="0.3">
      <c r="A19" s="18">
        <v>12</v>
      </c>
      <c r="B19" s="19" t="s">
        <v>52</v>
      </c>
      <c r="C19" s="30">
        <v>4054</v>
      </c>
      <c r="D19" s="34">
        <v>1250.7696926000003</v>
      </c>
      <c r="E19" s="30">
        <v>4054</v>
      </c>
      <c r="F19" s="34">
        <v>1250.7696926000003</v>
      </c>
      <c r="G19" s="35">
        <v>1013.5</v>
      </c>
      <c r="H19" s="35">
        <v>312.69242315000008</v>
      </c>
      <c r="I19" s="35">
        <v>1621.5999999999997</v>
      </c>
      <c r="J19" s="31">
        <v>412.75399855800003</v>
      </c>
      <c r="K19" s="31">
        <v>16618</v>
      </c>
      <c r="L19" s="31">
        <v>1768.8494926000003</v>
      </c>
      <c r="M19" s="35">
        <v>12234</v>
      </c>
      <c r="N19" s="35">
        <v>22117.804486799996</v>
      </c>
      <c r="O19" s="35">
        <v>12234</v>
      </c>
      <c r="P19" s="35">
        <v>22117.804486799996</v>
      </c>
      <c r="Q19" s="36">
        <v>3058.5</v>
      </c>
      <c r="R19" s="36">
        <v>5529.451121699999</v>
      </c>
      <c r="S19" s="36">
        <v>4037.22</v>
      </c>
      <c r="T19" s="31">
        <v>7298.8754806440002</v>
      </c>
      <c r="U19" s="35">
        <v>23420</v>
      </c>
      <c r="V19" s="85">
        <v>35859.797469100005</v>
      </c>
      <c r="W19" s="77">
        <v>616.5</v>
      </c>
      <c r="X19" s="24">
        <v>4604.8457657000008</v>
      </c>
      <c r="Y19" s="24">
        <v>616.5</v>
      </c>
      <c r="Z19" s="24">
        <v>4604.8457657000008</v>
      </c>
      <c r="AA19" s="24">
        <v>154.125</v>
      </c>
      <c r="AB19" s="24">
        <v>1151.2114414250002</v>
      </c>
      <c r="AC19" s="24">
        <v>203.44499999999994</v>
      </c>
      <c r="AD19" s="24">
        <v>1519.5991026810002</v>
      </c>
      <c r="AE19" s="24">
        <v>2763</v>
      </c>
      <c r="AF19" s="25">
        <v>17856.757081800002</v>
      </c>
      <c r="AG19" s="26">
        <f t="shared" si="0"/>
        <v>16904.5</v>
      </c>
      <c r="AH19" s="26">
        <f t="shared" si="0"/>
        <v>27973.419945099995</v>
      </c>
      <c r="AI19" s="26">
        <f t="shared" si="0"/>
        <v>16904.5</v>
      </c>
      <c r="AJ19" s="26">
        <f t="shared" si="0"/>
        <v>27973.419945099995</v>
      </c>
      <c r="AK19" s="26">
        <f t="shared" si="0"/>
        <v>4226.125</v>
      </c>
      <c r="AL19" s="26">
        <f t="shared" si="0"/>
        <v>6993.3549862749987</v>
      </c>
      <c r="AM19" s="26">
        <f t="shared" si="0"/>
        <v>5862.2649999999994</v>
      </c>
      <c r="AN19" s="26">
        <f t="shared" si="0"/>
        <v>9231.2285818830005</v>
      </c>
      <c r="AO19" s="26">
        <f t="shared" si="0"/>
        <v>42801</v>
      </c>
      <c r="AP19" s="26">
        <f t="shared" si="0"/>
        <v>55485.404043500006</v>
      </c>
      <c r="AQ19" s="37">
        <v>11505</v>
      </c>
      <c r="AR19" s="27">
        <v>21600</v>
      </c>
      <c r="AS19" s="24">
        <f t="shared" si="5"/>
        <v>16200</v>
      </c>
      <c r="AT19" s="24">
        <f t="shared" si="6"/>
        <v>16904.5</v>
      </c>
      <c r="AU19" s="24">
        <f t="shared" si="1"/>
        <v>27973.419945099995</v>
      </c>
      <c r="AV19" s="24">
        <f t="shared" si="1"/>
        <v>16904.5</v>
      </c>
      <c r="AW19" s="24">
        <f t="shared" si="1"/>
        <v>27973.419945099995</v>
      </c>
      <c r="AX19" s="24">
        <f t="shared" si="1"/>
        <v>4226.125</v>
      </c>
      <c r="AY19" s="24">
        <f t="shared" si="1"/>
        <v>6993.3549862749987</v>
      </c>
      <c r="AZ19" s="24">
        <f t="shared" si="7"/>
        <v>27973.419945099995</v>
      </c>
      <c r="BA19" s="24">
        <f t="shared" si="2"/>
        <v>23436.5</v>
      </c>
      <c r="BB19" s="24">
        <v>6532</v>
      </c>
      <c r="BC19" s="24">
        <f t="shared" si="3"/>
        <v>16904.5</v>
      </c>
      <c r="BD19" s="23">
        <v>3266</v>
      </c>
      <c r="BE19" s="28">
        <f t="shared" si="8"/>
        <v>1.2950657381990738</v>
      </c>
      <c r="BF19" s="24">
        <v>5132</v>
      </c>
      <c r="BG19" s="24">
        <v>3590.3616739999993</v>
      </c>
      <c r="BH19" s="29">
        <f t="shared" si="4"/>
        <v>6.4708218961245942E-2</v>
      </c>
    </row>
    <row r="20" spans="1:60" s="5" customFormat="1" ht="53.4" customHeight="1" x14ac:dyDescent="0.3">
      <c r="A20" s="18">
        <v>13</v>
      </c>
      <c r="B20" s="19" t="s">
        <v>53</v>
      </c>
      <c r="C20" s="30">
        <v>20</v>
      </c>
      <c r="D20" s="34">
        <v>3.8849999999999998</v>
      </c>
      <c r="E20" s="35">
        <v>20</v>
      </c>
      <c r="F20" s="35">
        <v>3.5241023999999999</v>
      </c>
      <c r="G20" s="35">
        <v>2</v>
      </c>
      <c r="H20" s="35">
        <v>0.18</v>
      </c>
      <c r="I20" s="35">
        <v>2</v>
      </c>
      <c r="J20" s="31">
        <v>0.38</v>
      </c>
      <c r="K20" s="31">
        <v>0</v>
      </c>
      <c r="L20" s="31">
        <v>0</v>
      </c>
      <c r="M20" s="35">
        <v>168</v>
      </c>
      <c r="N20" s="35">
        <v>434.12100000000004</v>
      </c>
      <c r="O20" s="36">
        <v>168</v>
      </c>
      <c r="P20" s="36">
        <v>391.33665939999992</v>
      </c>
      <c r="Q20" s="36">
        <v>33</v>
      </c>
      <c r="R20" s="36">
        <v>53.820373600000003</v>
      </c>
      <c r="S20" s="36">
        <v>7</v>
      </c>
      <c r="T20" s="31">
        <v>8.7056699999999996</v>
      </c>
      <c r="U20" s="31">
        <v>0</v>
      </c>
      <c r="V20" s="83">
        <v>0</v>
      </c>
      <c r="W20" s="77">
        <v>122</v>
      </c>
      <c r="X20" s="24">
        <v>899.57999999999993</v>
      </c>
      <c r="Y20" s="24">
        <v>122</v>
      </c>
      <c r="Z20" s="24">
        <v>791.75633579999999</v>
      </c>
      <c r="AA20" s="24">
        <v>17</v>
      </c>
      <c r="AB20" s="24">
        <v>103.0534285</v>
      </c>
      <c r="AC20" s="24">
        <v>1</v>
      </c>
      <c r="AD20" s="24">
        <v>5.01</v>
      </c>
      <c r="AE20" s="24">
        <v>2541</v>
      </c>
      <c r="AF20" s="25">
        <v>6551</v>
      </c>
      <c r="AG20" s="26">
        <f t="shared" si="0"/>
        <v>310</v>
      </c>
      <c r="AH20" s="26">
        <f t="shared" si="0"/>
        <v>1337.586</v>
      </c>
      <c r="AI20" s="26">
        <f t="shared" si="0"/>
        <v>310</v>
      </c>
      <c r="AJ20" s="26">
        <f t="shared" si="0"/>
        <v>1186.6170975999999</v>
      </c>
      <c r="AK20" s="26">
        <f t="shared" si="0"/>
        <v>52</v>
      </c>
      <c r="AL20" s="26">
        <f t="shared" si="0"/>
        <v>157.05380209999998</v>
      </c>
      <c r="AM20" s="26">
        <f t="shared" si="0"/>
        <v>10</v>
      </c>
      <c r="AN20" s="26">
        <f t="shared" si="0"/>
        <v>14.09567</v>
      </c>
      <c r="AO20" s="26">
        <v>2541</v>
      </c>
      <c r="AP20" s="26">
        <v>6550.9475942000008</v>
      </c>
      <c r="AQ20" s="32">
        <v>0</v>
      </c>
      <c r="AR20" s="24">
        <v>4136</v>
      </c>
      <c r="AS20" s="24">
        <f t="shared" si="5"/>
        <v>3102</v>
      </c>
      <c r="AT20" s="24">
        <f t="shared" si="6"/>
        <v>310</v>
      </c>
      <c r="AU20" s="24">
        <f t="shared" si="1"/>
        <v>1337.586</v>
      </c>
      <c r="AV20" s="24">
        <f t="shared" si="1"/>
        <v>310</v>
      </c>
      <c r="AW20" s="24">
        <f t="shared" si="1"/>
        <v>1186.6170975999999</v>
      </c>
      <c r="AX20" s="24">
        <f t="shared" si="1"/>
        <v>52</v>
      </c>
      <c r="AY20" s="24">
        <f t="shared" si="1"/>
        <v>157.05380209999998</v>
      </c>
      <c r="AZ20" s="24">
        <f t="shared" si="7"/>
        <v>1337.586</v>
      </c>
      <c r="BA20" s="24">
        <f t="shared" si="2"/>
        <v>310</v>
      </c>
      <c r="BB20" s="24">
        <v>0</v>
      </c>
      <c r="BC20" s="24">
        <f t="shared" si="3"/>
        <v>310</v>
      </c>
      <c r="BD20" s="23">
        <v>0</v>
      </c>
      <c r="BE20" s="28">
        <f t="shared" si="8"/>
        <v>0.32340087040618953</v>
      </c>
      <c r="BF20" s="24">
        <v>615</v>
      </c>
      <c r="BG20" s="24">
        <v>748.11921489999997</v>
      </c>
      <c r="BH20" s="29">
        <f t="shared" si="4"/>
        <v>0.11420015259507811</v>
      </c>
    </row>
    <row r="21" spans="1:60" ht="53.4" customHeight="1" x14ac:dyDescent="0.3">
      <c r="A21" s="18">
        <v>14</v>
      </c>
      <c r="B21" s="19" t="s">
        <v>54</v>
      </c>
      <c r="C21" s="30">
        <v>52</v>
      </c>
      <c r="D21" s="34">
        <v>10.300000000000002</v>
      </c>
      <c r="E21" s="35">
        <v>52</v>
      </c>
      <c r="F21" s="35">
        <v>10.200000000000001</v>
      </c>
      <c r="G21" s="35">
        <v>12</v>
      </c>
      <c r="H21" s="35">
        <v>2.2000000000000002</v>
      </c>
      <c r="I21" s="35">
        <v>0</v>
      </c>
      <c r="J21" s="31">
        <v>0</v>
      </c>
      <c r="K21" s="31">
        <v>361</v>
      </c>
      <c r="L21" s="31">
        <v>53.4858239</v>
      </c>
      <c r="M21" s="35">
        <v>51</v>
      </c>
      <c r="N21" s="35">
        <v>128.57999999999998</v>
      </c>
      <c r="O21" s="36">
        <v>51</v>
      </c>
      <c r="P21" s="36">
        <v>122.82291000000001</v>
      </c>
      <c r="Q21" s="36">
        <v>18</v>
      </c>
      <c r="R21" s="36">
        <v>40.480000000000004</v>
      </c>
      <c r="S21" s="36">
        <v>0</v>
      </c>
      <c r="T21" s="31">
        <v>0</v>
      </c>
      <c r="U21" s="31">
        <v>1037</v>
      </c>
      <c r="V21" s="83">
        <v>1753.7254944000001</v>
      </c>
      <c r="W21" s="77">
        <v>18</v>
      </c>
      <c r="X21" s="24">
        <v>143.4</v>
      </c>
      <c r="Y21" s="24">
        <v>18</v>
      </c>
      <c r="Z21" s="24">
        <v>143.38793000000001</v>
      </c>
      <c r="AA21" s="24">
        <v>6</v>
      </c>
      <c r="AB21" s="24">
        <v>50.78</v>
      </c>
      <c r="AC21" s="24">
        <v>0</v>
      </c>
      <c r="AD21" s="24">
        <v>0</v>
      </c>
      <c r="AE21" s="24">
        <v>282</v>
      </c>
      <c r="AF21" s="25">
        <v>1602.2949337</v>
      </c>
      <c r="AG21" s="26">
        <f t="shared" si="0"/>
        <v>121</v>
      </c>
      <c r="AH21" s="26">
        <f t="shared" si="0"/>
        <v>282.27999999999997</v>
      </c>
      <c r="AI21" s="26">
        <f t="shared" si="0"/>
        <v>121</v>
      </c>
      <c r="AJ21" s="26">
        <f t="shared" si="0"/>
        <v>276.41084000000001</v>
      </c>
      <c r="AK21" s="26">
        <f t="shared" si="0"/>
        <v>36</v>
      </c>
      <c r="AL21" s="26">
        <f t="shared" si="0"/>
        <v>93.460000000000008</v>
      </c>
      <c r="AM21" s="26">
        <f t="shared" si="0"/>
        <v>0</v>
      </c>
      <c r="AN21" s="26">
        <f t="shared" si="0"/>
        <v>0</v>
      </c>
      <c r="AO21" s="26">
        <f t="shared" si="0"/>
        <v>1680</v>
      </c>
      <c r="AP21" s="26">
        <f t="shared" si="0"/>
        <v>3409.5062520000001</v>
      </c>
      <c r="AQ21" s="37">
        <v>694</v>
      </c>
      <c r="AR21" s="27">
        <v>2919</v>
      </c>
      <c r="AS21" s="24">
        <f t="shared" si="5"/>
        <v>2189.25</v>
      </c>
      <c r="AT21" s="24">
        <f t="shared" si="6"/>
        <v>121</v>
      </c>
      <c r="AU21" s="24">
        <f t="shared" si="1"/>
        <v>282.27999999999997</v>
      </c>
      <c r="AV21" s="24">
        <f t="shared" si="1"/>
        <v>121</v>
      </c>
      <c r="AW21" s="24">
        <f t="shared" si="1"/>
        <v>276.41084000000001</v>
      </c>
      <c r="AX21" s="24">
        <f t="shared" si="1"/>
        <v>36</v>
      </c>
      <c r="AY21" s="24">
        <f t="shared" si="1"/>
        <v>93.460000000000008</v>
      </c>
      <c r="AZ21" s="24">
        <f t="shared" si="7"/>
        <v>282.27999999999997</v>
      </c>
      <c r="BA21" s="24">
        <f t="shared" si="2"/>
        <v>269</v>
      </c>
      <c r="BB21" s="24">
        <v>148</v>
      </c>
      <c r="BC21" s="24">
        <f t="shared" si="3"/>
        <v>121</v>
      </c>
      <c r="BD21" s="23">
        <v>55</v>
      </c>
      <c r="BE21" s="28">
        <f t="shared" si="8"/>
        <v>9.6704350805070213E-2</v>
      </c>
      <c r="BF21" s="24">
        <v>0</v>
      </c>
      <c r="BG21" s="24">
        <v>0</v>
      </c>
      <c r="BH21" s="29">
        <f t="shared" si="4"/>
        <v>0</v>
      </c>
    </row>
    <row r="22" spans="1:60" ht="53.4" customHeight="1" x14ac:dyDescent="0.3">
      <c r="A22" s="18">
        <v>15</v>
      </c>
      <c r="B22" s="38" t="s">
        <v>55</v>
      </c>
      <c r="C22" s="30">
        <v>24</v>
      </c>
      <c r="D22" s="34">
        <v>9.8149999999999995</v>
      </c>
      <c r="E22" s="35">
        <v>24</v>
      </c>
      <c r="F22" s="35">
        <v>9.8149999999999995</v>
      </c>
      <c r="G22" s="35">
        <v>11</v>
      </c>
      <c r="H22" s="35">
        <v>4.66</v>
      </c>
      <c r="I22" s="35">
        <v>0</v>
      </c>
      <c r="J22" s="31">
        <v>0</v>
      </c>
      <c r="K22" s="31">
        <v>82</v>
      </c>
      <c r="L22" s="31">
        <v>24.321981699999998</v>
      </c>
      <c r="M22" s="35">
        <v>123</v>
      </c>
      <c r="N22" s="35">
        <v>201.39</v>
      </c>
      <c r="O22" s="36">
        <v>123</v>
      </c>
      <c r="P22" s="36">
        <v>201.39</v>
      </c>
      <c r="Q22" s="36">
        <v>35</v>
      </c>
      <c r="R22" s="36">
        <v>46.15</v>
      </c>
      <c r="S22" s="36">
        <v>6</v>
      </c>
      <c r="T22" s="31">
        <v>30.98</v>
      </c>
      <c r="U22" s="31">
        <v>1375</v>
      </c>
      <c r="V22" s="83">
        <v>2253.0029412000013</v>
      </c>
      <c r="W22" s="77">
        <v>34</v>
      </c>
      <c r="X22" s="24">
        <v>249.79999999999998</v>
      </c>
      <c r="Y22" s="24">
        <v>34</v>
      </c>
      <c r="Z22" s="24">
        <v>249.79999999999998</v>
      </c>
      <c r="AA22" s="24">
        <v>4</v>
      </c>
      <c r="AB22" s="24">
        <v>29.9</v>
      </c>
      <c r="AC22" s="24">
        <v>6</v>
      </c>
      <c r="AD22" s="24">
        <v>44.59</v>
      </c>
      <c r="AE22" s="24">
        <v>469</v>
      </c>
      <c r="AF22" s="25">
        <v>2672.1748961000003</v>
      </c>
      <c r="AG22" s="26">
        <f t="shared" si="0"/>
        <v>181</v>
      </c>
      <c r="AH22" s="26">
        <f t="shared" si="0"/>
        <v>461.005</v>
      </c>
      <c r="AI22" s="26">
        <f t="shared" si="0"/>
        <v>181</v>
      </c>
      <c r="AJ22" s="26">
        <f t="shared" si="0"/>
        <v>461.005</v>
      </c>
      <c r="AK22" s="26">
        <f t="shared" si="0"/>
        <v>50</v>
      </c>
      <c r="AL22" s="26">
        <f t="shared" si="0"/>
        <v>80.710000000000008</v>
      </c>
      <c r="AM22" s="26">
        <f t="shared" si="0"/>
        <v>12</v>
      </c>
      <c r="AN22" s="26">
        <f t="shared" si="0"/>
        <v>75.570000000000007</v>
      </c>
      <c r="AO22" s="26">
        <f t="shared" si="0"/>
        <v>1926</v>
      </c>
      <c r="AP22" s="26">
        <f t="shared" si="0"/>
        <v>4949.4998190000015</v>
      </c>
      <c r="AQ22" s="37"/>
      <c r="AR22" s="27">
        <v>0</v>
      </c>
      <c r="AS22" s="24">
        <f t="shared" si="5"/>
        <v>0</v>
      </c>
      <c r="AT22" s="24">
        <f t="shared" si="6"/>
        <v>181</v>
      </c>
      <c r="AU22" s="24">
        <f t="shared" si="1"/>
        <v>461.005</v>
      </c>
      <c r="AV22" s="24">
        <f t="shared" si="1"/>
        <v>181</v>
      </c>
      <c r="AW22" s="24">
        <f t="shared" si="1"/>
        <v>461.005</v>
      </c>
      <c r="AX22" s="24">
        <f t="shared" si="1"/>
        <v>50</v>
      </c>
      <c r="AY22" s="24">
        <f t="shared" si="1"/>
        <v>80.710000000000008</v>
      </c>
      <c r="AZ22" s="24">
        <f t="shared" si="7"/>
        <v>461.005</v>
      </c>
      <c r="BA22" s="24">
        <f t="shared" si="2"/>
        <v>454</v>
      </c>
      <c r="BB22" s="24">
        <v>273</v>
      </c>
      <c r="BC22" s="24">
        <f t="shared" si="3"/>
        <v>181</v>
      </c>
      <c r="BD22" s="23">
        <v>88</v>
      </c>
      <c r="BE22" s="28">
        <v>0</v>
      </c>
      <c r="BF22" s="24">
        <v>28</v>
      </c>
      <c r="BG22" s="24">
        <v>91.138646100000003</v>
      </c>
      <c r="BH22" s="29">
        <f t="shared" si="4"/>
        <v>1.8413708340818503E-2</v>
      </c>
    </row>
    <row r="23" spans="1:60" ht="53.4" customHeight="1" x14ac:dyDescent="0.3">
      <c r="A23" s="18">
        <v>16</v>
      </c>
      <c r="B23" s="19" t="s">
        <v>56</v>
      </c>
      <c r="C23" s="30">
        <v>33285</v>
      </c>
      <c r="D23" s="34">
        <v>10094.753419999999</v>
      </c>
      <c r="E23" s="35">
        <v>33285</v>
      </c>
      <c r="F23" s="35">
        <v>10094.753419999999</v>
      </c>
      <c r="G23" s="35">
        <v>33234</v>
      </c>
      <c r="H23" s="35">
        <v>10073.30617</v>
      </c>
      <c r="I23" s="35">
        <v>30309</v>
      </c>
      <c r="J23" s="31">
        <v>9241.8006200000018</v>
      </c>
      <c r="K23" s="31">
        <v>167382</v>
      </c>
      <c r="L23" s="31">
        <v>29910.768459500003</v>
      </c>
      <c r="M23" s="35">
        <v>2921</v>
      </c>
      <c r="N23" s="35">
        <v>3296.5711499999998</v>
      </c>
      <c r="O23" s="36">
        <v>2921</v>
      </c>
      <c r="P23" s="36">
        <v>3296.5711499999998</v>
      </c>
      <c r="Q23" s="36">
        <v>2307</v>
      </c>
      <c r="R23" s="36">
        <v>1434.60465</v>
      </c>
      <c r="S23" s="36">
        <v>2093</v>
      </c>
      <c r="T23" s="31">
        <v>1114.6771899999999</v>
      </c>
      <c r="U23" s="31">
        <v>6146</v>
      </c>
      <c r="V23" s="83">
        <v>5101.6957559999992</v>
      </c>
      <c r="W23" s="77">
        <v>511</v>
      </c>
      <c r="X23" s="24">
        <v>3664.6473800000003</v>
      </c>
      <c r="Y23" s="24">
        <v>511</v>
      </c>
      <c r="Z23" s="24">
        <v>3664.6473800000003</v>
      </c>
      <c r="AA23" s="24">
        <v>36</v>
      </c>
      <c r="AB23" s="24">
        <v>268.95706999999993</v>
      </c>
      <c r="AC23" s="24">
        <v>1</v>
      </c>
      <c r="AD23" s="24">
        <v>5.1324899999999998</v>
      </c>
      <c r="AE23" s="24">
        <v>1101</v>
      </c>
      <c r="AF23" s="25">
        <v>5290.0769236999986</v>
      </c>
      <c r="AG23" s="26">
        <f t="shared" si="0"/>
        <v>36717</v>
      </c>
      <c r="AH23" s="26">
        <f t="shared" si="0"/>
        <v>17055.971949999999</v>
      </c>
      <c r="AI23" s="26">
        <f t="shared" si="0"/>
        <v>36717</v>
      </c>
      <c r="AJ23" s="26">
        <f t="shared" si="0"/>
        <v>17055.971949999999</v>
      </c>
      <c r="AK23" s="26">
        <f t="shared" si="0"/>
        <v>35577</v>
      </c>
      <c r="AL23" s="26">
        <f t="shared" si="0"/>
        <v>11776.86789</v>
      </c>
      <c r="AM23" s="26">
        <f t="shared" si="0"/>
        <v>32403</v>
      </c>
      <c r="AN23" s="26">
        <f t="shared" si="0"/>
        <v>10361.610300000002</v>
      </c>
      <c r="AO23" s="26">
        <f t="shared" si="0"/>
        <v>174629</v>
      </c>
      <c r="AP23" s="26">
        <f t="shared" si="0"/>
        <v>40302.541139200002</v>
      </c>
      <c r="AQ23" s="37"/>
      <c r="AR23" s="27">
        <v>10000</v>
      </c>
      <c r="AS23" s="24">
        <f t="shared" si="5"/>
        <v>7500</v>
      </c>
      <c r="AT23" s="24">
        <f t="shared" si="6"/>
        <v>36717</v>
      </c>
      <c r="AU23" s="24">
        <f t="shared" si="1"/>
        <v>17055.971949999999</v>
      </c>
      <c r="AV23" s="24">
        <f t="shared" si="1"/>
        <v>36717</v>
      </c>
      <c r="AW23" s="24">
        <f t="shared" si="1"/>
        <v>17055.971949999999</v>
      </c>
      <c r="AX23" s="24">
        <f t="shared" si="1"/>
        <v>35577</v>
      </c>
      <c r="AY23" s="24">
        <f t="shared" si="1"/>
        <v>11776.86789</v>
      </c>
      <c r="AZ23" s="24">
        <f t="shared" si="7"/>
        <v>17055.971949999999</v>
      </c>
      <c r="BA23" s="24">
        <f t="shared" si="2"/>
        <v>38433</v>
      </c>
      <c r="BB23" s="24">
        <v>1716</v>
      </c>
      <c r="BC23" s="24">
        <f t="shared" si="3"/>
        <v>36717</v>
      </c>
      <c r="BD23" s="23">
        <v>934</v>
      </c>
      <c r="BE23" s="28">
        <f t="shared" si="8"/>
        <v>1.705597195</v>
      </c>
      <c r="BF23" s="24">
        <v>43156</v>
      </c>
      <c r="BG23" s="24">
        <v>5712.5649666999998</v>
      </c>
      <c r="BH23" s="29">
        <f t="shared" si="4"/>
        <v>0.14174205410446714</v>
      </c>
    </row>
    <row r="24" spans="1:60" ht="53.4" customHeight="1" x14ac:dyDescent="0.3">
      <c r="A24" s="18">
        <v>17</v>
      </c>
      <c r="B24" s="19" t="s">
        <v>57</v>
      </c>
      <c r="C24" s="30">
        <v>0</v>
      </c>
      <c r="D24" s="34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1">
        <v>0</v>
      </c>
      <c r="K24" s="31">
        <v>1922</v>
      </c>
      <c r="L24" s="31" t="s">
        <v>58</v>
      </c>
      <c r="M24" s="35">
        <v>213</v>
      </c>
      <c r="N24" s="35">
        <v>773.16999999999985</v>
      </c>
      <c r="O24" s="36">
        <v>213</v>
      </c>
      <c r="P24" s="36">
        <v>773.16999999999985</v>
      </c>
      <c r="Q24" s="36">
        <v>0</v>
      </c>
      <c r="R24" s="36">
        <v>0</v>
      </c>
      <c r="S24" s="36">
        <v>0</v>
      </c>
      <c r="T24" s="31">
        <v>0</v>
      </c>
      <c r="U24" s="31">
        <v>3898</v>
      </c>
      <c r="V24" s="83" t="s">
        <v>59</v>
      </c>
      <c r="W24" s="77">
        <v>444</v>
      </c>
      <c r="X24" s="24">
        <v>3476.96</v>
      </c>
      <c r="Y24" s="24">
        <v>444</v>
      </c>
      <c r="Z24" s="24">
        <v>3476.96</v>
      </c>
      <c r="AA24" s="24">
        <v>0</v>
      </c>
      <c r="AB24" s="24">
        <v>0</v>
      </c>
      <c r="AC24" s="24">
        <v>0</v>
      </c>
      <c r="AD24" s="24">
        <v>0</v>
      </c>
      <c r="AE24" s="24">
        <v>4326</v>
      </c>
      <c r="AF24" s="25" t="s">
        <v>60</v>
      </c>
      <c r="AG24" s="26">
        <f t="shared" ref="AG24:AP35" si="9">C24+M24+W24</f>
        <v>657</v>
      </c>
      <c r="AH24" s="26">
        <f t="shared" si="9"/>
        <v>4250.13</v>
      </c>
      <c r="AI24" s="26">
        <f t="shared" si="9"/>
        <v>657</v>
      </c>
      <c r="AJ24" s="26">
        <f t="shared" si="9"/>
        <v>4250.13</v>
      </c>
      <c r="AK24" s="26">
        <f t="shared" si="9"/>
        <v>0</v>
      </c>
      <c r="AL24" s="26">
        <f t="shared" si="9"/>
        <v>0</v>
      </c>
      <c r="AM24" s="26">
        <f t="shared" si="9"/>
        <v>0</v>
      </c>
      <c r="AN24" s="26">
        <f t="shared" si="9"/>
        <v>0</v>
      </c>
      <c r="AO24" s="26">
        <f t="shared" si="9"/>
        <v>10146</v>
      </c>
      <c r="AP24" s="26">
        <f t="shared" si="9"/>
        <v>21389.46</v>
      </c>
      <c r="AQ24" s="37"/>
      <c r="AR24" s="27">
        <v>10000</v>
      </c>
      <c r="AS24" s="24">
        <f t="shared" si="5"/>
        <v>7500</v>
      </c>
      <c r="AT24" s="24">
        <f t="shared" si="6"/>
        <v>657</v>
      </c>
      <c r="AU24" s="24">
        <f t="shared" si="6"/>
        <v>4250.13</v>
      </c>
      <c r="AV24" s="24">
        <f t="shared" si="6"/>
        <v>657</v>
      </c>
      <c r="AW24" s="24">
        <f t="shared" si="6"/>
        <v>4250.13</v>
      </c>
      <c r="AX24" s="24">
        <f t="shared" si="6"/>
        <v>0</v>
      </c>
      <c r="AY24" s="24">
        <f t="shared" si="6"/>
        <v>0</v>
      </c>
      <c r="AZ24" s="24">
        <f t="shared" si="7"/>
        <v>4250.13</v>
      </c>
      <c r="BA24" s="24">
        <f t="shared" si="2"/>
        <v>1077</v>
      </c>
      <c r="BB24" s="24">
        <v>420</v>
      </c>
      <c r="BC24" s="24">
        <f t="shared" si="3"/>
        <v>657</v>
      </c>
      <c r="BD24" s="23">
        <v>210</v>
      </c>
      <c r="BE24" s="28">
        <f t="shared" si="8"/>
        <v>0.42501300000000003</v>
      </c>
      <c r="BF24" s="24">
        <v>380</v>
      </c>
      <c r="BG24" s="24" t="s">
        <v>61</v>
      </c>
      <c r="BH24" s="29">
        <f t="shared" si="4"/>
        <v>3.6042050617453643E-2</v>
      </c>
    </row>
    <row r="25" spans="1:60" ht="53.4" customHeight="1" x14ac:dyDescent="0.4">
      <c r="A25" s="18">
        <v>18</v>
      </c>
      <c r="B25" s="19" t="s">
        <v>62</v>
      </c>
      <c r="C25" s="39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31">
        <v>0</v>
      </c>
      <c r="K25" s="31">
        <v>0</v>
      </c>
      <c r="L25" s="31">
        <v>0</v>
      </c>
      <c r="M25" s="40">
        <v>1</v>
      </c>
      <c r="N25" s="40">
        <v>5</v>
      </c>
      <c r="O25" s="40">
        <v>1</v>
      </c>
      <c r="P25" s="40">
        <v>5</v>
      </c>
      <c r="Q25" s="40">
        <v>0</v>
      </c>
      <c r="R25" s="40">
        <v>0</v>
      </c>
      <c r="S25" s="40">
        <v>0</v>
      </c>
      <c r="T25" s="31">
        <v>0</v>
      </c>
      <c r="U25" s="31">
        <v>272</v>
      </c>
      <c r="V25" s="83">
        <v>215.53961760000001</v>
      </c>
      <c r="W25" s="77">
        <v>1</v>
      </c>
      <c r="X25" s="24">
        <v>6.5480799999999997</v>
      </c>
      <c r="Y25" s="24">
        <v>1</v>
      </c>
      <c r="Z25" s="24">
        <v>6.5480799999999991E-5</v>
      </c>
      <c r="AA25" s="24">
        <v>0</v>
      </c>
      <c r="AB25" s="24">
        <v>0</v>
      </c>
      <c r="AC25" s="24">
        <v>0</v>
      </c>
      <c r="AD25" s="24">
        <v>0</v>
      </c>
      <c r="AE25" s="24">
        <v>480</v>
      </c>
      <c r="AF25" s="25">
        <v>827.38824870000008</v>
      </c>
      <c r="AG25" s="26">
        <f t="shared" si="9"/>
        <v>2</v>
      </c>
      <c r="AH25" s="26">
        <f t="shared" si="9"/>
        <v>11.548079999999999</v>
      </c>
      <c r="AI25" s="26">
        <f t="shared" si="9"/>
        <v>2</v>
      </c>
      <c r="AJ25" s="26">
        <f t="shared" si="9"/>
        <v>5.0000654808</v>
      </c>
      <c r="AK25" s="26">
        <f t="shared" si="9"/>
        <v>0</v>
      </c>
      <c r="AL25" s="26">
        <f t="shared" si="9"/>
        <v>0</v>
      </c>
      <c r="AM25" s="26">
        <f t="shared" si="9"/>
        <v>0</v>
      </c>
      <c r="AN25" s="26">
        <f t="shared" si="9"/>
        <v>0</v>
      </c>
      <c r="AO25" s="26">
        <f t="shared" si="9"/>
        <v>752</v>
      </c>
      <c r="AP25" s="26">
        <f t="shared" si="9"/>
        <v>1042.9278663</v>
      </c>
      <c r="AQ25" s="41"/>
      <c r="AR25" s="42">
        <v>3500</v>
      </c>
      <c r="AS25" s="24">
        <f t="shared" si="5"/>
        <v>2625</v>
      </c>
      <c r="AT25" s="24">
        <f t="shared" si="6"/>
        <v>2</v>
      </c>
      <c r="AU25" s="24">
        <f t="shared" si="6"/>
        <v>11.548079999999999</v>
      </c>
      <c r="AV25" s="24">
        <f t="shared" si="6"/>
        <v>2</v>
      </c>
      <c r="AW25" s="24">
        <f t="shared" si="6"/>
        <v>5.0000654808</v>
      </c>
      <c r="AX25" s="24">
        <f t="shared" si="6"/>
        <v>0</v>
      </c>
      <c r="AY25" s="24">
        <f t="shared" si="6"/>
        <v>0</v>
      </c>
      <c r="AZ25" s="24">
        <f t="shared" si="7"/>
        <v>11.548079999999999</v>
      </c>
      <c r="BA25" s="24">
        <f t="shared" si="2"/>
        <v>3</v>
      </c>
      <c r="BB25" s="24">
        <v>1</v>
      </c>
      <c r="BC25" s="24">
        <f t="shared" si="3"/>
        <v>2</v>
      </c>
      <c r="BD25" s="23">
        <v>1</v>
      </c>
      <c r="BE25" s="28">
        <f t="shared" si="8"/>
        <v>3.299451428571428E-3</v>
      </c>
      <c r="BF25" s="24">
        <v>0</v>
      </c>
      <c r="BG25" s="24">
        <v>0</v>
      </c>
      <c r="BH25" s="29">
        <f t="shared" si="4"/>
        <v>0</v>
      </c>
    </row>
    <row r="26" spans="1:60" ht="53.4" customHeight="1" x14ac:dyDescent="0.3">
      <c r="A26" s="18">
        <v>19</v>
      </c>
      <c r="B26" s="19" t="s">
        <v>63</v>
      </c>
      <c r="C26" s="30">
        <v>2526</v>
      </c>
      <c r="D26" s="34">
        <v>934</v>
      </c>
      <c r="E26" s="35">
        <v>2526</v>
      </c>
      <c r="F26" s="35">
        <v>934</v>
      </c>
      <c r="G26" s="35">
        <v>0</v>
      </c>
      <c r="H26" s="35">
        <v>0</v>
      </c>
      <c r="I26" s="35">
        <v>0</v>
      </c>
      <c r="J26" s="31">
        <v>0</v>
      </c>
      <c r="K26" s="31">
        <v>45104</v>
      </c>
      <c r="L26" s="31">
        <v>9006</v>
      </c>
      <c r="M26" s="35">
        <v>17</v>
      </c>
      <c r="N26" s="35">
        <v>9</v>
      </c>
      <c r="O26" s="36">
        <v>17</v>
      </c>
      <c r="P26" s="36">
        <v>9</v>
      </c>
      <c r="Q26" s="36">
        <v>0</v>
      </c>
      <c r="R26" s="36">
        <v>0</v>
      </c>
      <c r="S26" s="36">
        <v>0</v>
      </c>
      <c r="T26" s="31">
        <v>0</v>
      </c>
      <c r="U26" s="31">
        <v>30</v>
      </c>
      <c r="V26" s="83">
        <v>16</v>
      </c>
      <c r="W26" s="77">
        <v>1</v>
      </c>
      <c r="X26" s="24">
        <v>9</v>
      </c>
      <c r="Y26" s="24">
        <v>1</v>
      </c>
      <c r="Z26" s="24">
        <v>9</v>
      </c>
      <c r="AA26" s="24">
        <v>0</v>
      </c>
      <c r="AB26" s="24">
        <v>0</v>
      </c>
      <c r="AC26" s="24">
        <v>0</v>
      </c>
      <c r="AD26" s="24">
        <v>0</v>
      </c>
      <c r="AE26" s="24">
        <v>6</v>
      </c>
      <c r="AF26" s="25">
        <v>38</v>
      </c>
      <c r="AG26" s="26">
        <f t="shared" si="9"/>
        <v>2544</v>
      </c>
      <c r="AH26" s="26">
        <f t="shared" si="9"/>
        <v>952</v>
      </c>
      <c r="AI26" s="26">
        <f t="shared" si="9"/>
        <v>2544</v>
      </c>
      <c r="AJ26" s="26">
        <f t="shared" si="9"/>
        <v>952</v>
      </c>
      <c r="AK26" s="26">
        <f t="shared" si="9"/>
        <v>0</v>
      </c>
      <c r="AL26" s="26">
        <f t="shared" si="9"/>
        <v>0</v>
      </c>
      <c r="AM26" s="26">
        <f t="shared" si="9"/>
        <v>0</v>
      </c>
      <c r="AN26" s="26">
        <f t="shared" si="9"/>
        <v>0</v>
      </c>
      <c r="AO26" s="26">
        <f t="shared" si="9"/>
        <v>45140</v>
      </c>
      <c r="AP26" s="26">
        <f t="shared" si="9"/>
        <v>9060</v>
      </c>
      <c r="AQ26" s="37">
        <v>0</v>
      </c>
      <c r="AR26" s="27">
        <v>3000</v>
      </c>
      <c r="AS26" s="24">
        <f t="shared" si="5"/>
        <v>2250</v>
      </c>
      <c r="AT26" s="24">
        <f t="shared" si="6"/>
        <v>2544</v>
      </c>
      <c r="AU26" s="24">
        <f t="shared" si="6"/>
        <v>952</v>
      </c>
      <c r="AV26" s="24">
        <f t="shared" si="6"/>
        <v>2544</v>
      </c>
      <c r="AW26" s="24">
        <f t="shared" si="6"/>
        <v>952</v>
      </c>
      <c r="AX26" s="24">
        <f t="shared" si="6"/>
        <v>0</v>
      </c>
      <c r="AY26" s="24">
        <f t="shared" si="6"/>
        <v>0</v>
      </c>
      <c r="AZ26" s="24">
        <f t="shared" si="7"/>
        <v>952</v>
      </c>
      <c r="BA26" s="24">
        <f t="shared" si="2"/>
        <v>2544</v>
      </c>
      <c r="BB26" s="24">
        <v>0</v>
      </c>
      <c r="BC26" s="24">
        <f t="shared" si="3"/>
        <v>2544</v>
      </c>
      <c r="BD26" s="23">
        <v>0</v>
      </c>
      <c r="BE26" s="28">
        <f t="shared" si="8"/>
        <v>0.31733333333333336</v>
      </c>
      <c r="BF26" s="24"/>
      <c r="BG26" s="24"/>
      <c r="BH26" s="29">
        <f t="shared" si="4"/>
        <v>0</v>
      </c>
    </row>
    <row r="27" spans="1:60" ht="53.4" customHeight="1" x14ac:dyDescent="0.3">
      <c r="A27" s="18">
        <v>20</v>
      </c>
      <c r="B27" s="19" t="s">
        <v>64</v>
      </c>
      <c r="C27" s="30">
        <v>16</v>
      </c>
      <c r="D27" s="34">
        <v>6.5</v>
      </c>
      <c r="E27" s="34">
        <v>14</v>
      </c>
      <c r="F27" s="34">
        <v>4.6000000000000005</v>
      </c>
      <c r="G27" s="34">
        <v>0</v>
      </c>
      <c r="H27" s="34">
        <v>0</v>
      </c>
      <c r="I27" s="34">
        <v>0</v>
      </c>
      <c r="J27" s="34">
        <v>0</v>
      </c>
      <c r="K27" s="34">
        <v>68</v>
      </c>
      <c r="L27" s="34">
        <v>22.03</v>
      </c>
      <c r="M27" s="34">
        <v>84</v>
      </c>
      <c r="N27" s="34">
        <v>163.26999999999998</v>
      </c>
      <c r="O27" s="34">
        <v>84</v>
      </c>
      <c r="P27" s="34">
        <v>163.26999999999998</v>
      </c>
      <c r="Q27" s="34">
        <v>0</v>
      </c>
      <c r="R27" s="34">
        <v>0</v>
      </c>
      <c r="S27" s="34">
        <v>0</v>
      </c>
      <c r="T27" s="34">
        <v>0</v>
      </c>
      <c r="U27" s="34">
        <v>102</v>
      </c>
      <c r="V27" s="86">
        <v>172.13</v>
      </c>
      <c r="W27" s="77">
        <v>18</v>
      </c>
      <c r="X27" s="24">
        <v>137.39999999999998</v>
      </c>
      <c r="Y27" s="24">
        <v>18</v>
      </c>
      <c r="Z27" s="24">
        <v>137.39999999999998</v>
      </c>
      <c r="AA27" s="24">
        <v>0</v>
      </c>
      <c r="AB27" s="24">
        <v>0</v>
      </c>
      <c r="AC27" s="24">
        <v>0</v>
      </c>
      <c r="AD27" s="24">
        <v>0</v>
      </c>
      <c r="AE27" s="24">
        <v>32</v>
      </c>
      <c r="AF27" s="25">
        <v>163.35</v>
      </c>
      <c r="AG27" s="26">
        <f t="shared" si="9"/>
        <v>118</v>
      </c>
      <c r="AH27" s="26">
        <f t="shared" si="9"/>
        <v>307.16999999999996</v>
      </c>
      <c r="AI27" s="26">
        <f t="shared" si="9"/>
        <v>116</v>
      </c>
      <c r="AJ27" s="26">
        <f t="shared" si="9"/>
        <v>305.27</v>
      </c>
      <c r="AK27" s="26">
        <f t="shared" si="9"/>
        <v>0</v>
      </c>
      <c r="AL27" s="26">
        <f t="shared" si="9"/>
        <v>0</v>
      </c>
      <c r="AM27" s="26">
        <f t="shared" si="9"/>
        <v>0</v>
      </c>
      <c r="AN27" s="26">
        <f t="shared" si="9"/>
        <v>0</v>
      </c>
      <c r="AO27" s="26">
        <f t="shared" si="9"/>
        <v>202</v>
      </c>
      <c r="AP27" s="26">
        <f t="shared" si="9"/>
        <v>357.51</v>
      </c>
      <c r="AQ27" s="37">
        <v>0</v>
      </c>
      <c r="AR27" s="27">
        <v>3500</v>
      </c>
      <c r="AS27" s="24">
        <f t="shared" si="5"/>
        <v>2625</v>
      </c>
      <c r="AT27" s="24">
        <f t="shared" si="6"/>
        <v>118</v>
      </c>
      <c r="AU27" s="24">
        <f t="shared" si="6"/>
        <v>307.16999999999996</v>
      </c>
      <c r="AV27" s="24">
        <f t="shared" si="6"/>
        <v>116</v>
      </c>
      <c r="AW27" s="24">
        <f t="shared" si="6"/>
        <v>305.27</v>
      </c>
      <c r="AX27" s="24">
        <f t="shared" si="6"/>
        <v>0</v>
      </c>
      <c r="AY27" s="24">
        <f t="shared" si="6"/>
        <v>0</v>
      </c>
      <c r="AZ27" s="24">
        <f t="shared" si="7"/>
        <v>307.16999999999996</v>
      </c>
      <c r="BA27" s="24">
        <f t="shared" si="2"/>
        <v>466</v>
      </c>
      <c r="BB27" s="24">
        <v>348</v>
      </c>
      <c r="BC27" s="24">
        <f t="shared" si="3"/>
        <v>118</v>
      </c>
      <c r="BD27" s="23">
        <v>74</v>
      </c>
      <c r="BE27" s="28">
        <f t="shared" si="8"/>
        <v>8.7762857142857129E-2</v>
      </c>
      <c r="BF27" s="24">
        <v>0</v>
      </c>
      <c r="BG27" s="24">
        <v>0</v>
      </c>
      <c r="BH27" s="29">
        <f t="shared" si="4"/>
        <v>0</v>
      </c>
    </row>
    <row r="28" spans="1:60" ht="53.4" customHeight="1" x14ac:dyDescent="0.3">
      <c r="A28" s="18">
        <v>21</v>
      </c>
      <c r="B28" s="19" t="s">
        <v>65</v>
      </c>
      <c r="C28" s="30">
        <v>0</v>
      </c>
      <c r="D28" s="34">
        <v>0</v>
      </c>
      <c r="E28" s="35">
        <v>0</v>
      </c>
      <c r="F28" s="35">
        <v>0</v>
      </c>
      <c r="G28" s="35">
        <v>0</v>
      </c>
      <c r="H28" s="35">
        <v>0</v>
      </c>
      <c r="I28" s="35">
        <v>75175</v>
      </c>
      <c r="J28" s="31">
        <v>20764.22349</v>
      </c>
      <c r="K28" s="31">
        <v>241068</v>
      </c>
      <c r="L28" s="31">
        <v>35602.243502615995</v>
      </c>
      <c r="M28" s="35">
        <v>0</v>
      </c>
      <c r="N28" s="35">
        <v>0</v>
      </c>
      <c r="O28" s="36">
        <v>0</v>
      </c>
      <c r="P28" s="36">
        <v>0</v>
      </c>
      <c r="Q28" s="36">
        <v>2</v>
      </c>
      <c r="R28" s="36">
        <v>5.3029500000000001</v>
      </c>
      <c r="S28" s="36">
        <v>9717</v>
      </c>
      <c r="T28" s="31">
        <v>6017.8306700000003</v>
      </c>
      <c r="U28" s="31">
        <v>73251</v>
      </c>
      <c r="V28" s="83">
        <v>37953.275061772991</v>
      </c>
      <c r="W28" s="77">
        <v>0</v>
      </c>
      <c r="X28" s="24">
        <v>0</v>
      </c>
      <c r="Y28" s="24">
        <v>0</v>
      </c>
      <c r="Z28" s="24">
        <v>0</v>
      </c>
      <c r="AA28" s="24">
        <v>6</v>
      </c>
      <c r="AB28" s="24">
        <v>45.931240000000003</v>
      </c>
      <c r="AC28" s="24">
        <v>2</v>
      </c>
      <c r="AD28" s="24">
        <v>11.568490000000001</v>
      </c>
      <c r="AE28" s="24">
        <v>6085</v>
      </c>
      <c r="AF28" s="25">
        <v>21676.043383551001</v>
      </c>
      <c r="AG28" s="26">
        <f t="shared" si="9"/>
        <v>0</v>
      </c>
      <c r="AH28" s="26">
        <f t="shared" si="9"/>
        <v>0</v>
      </c>
      <c r="AI28" s="26">
        <f t="shared" si="9"/>
        <v>0</v>
      </c>
      <c r="AJ28" s="26">
        <f t="shared" si="9"/>
        <v>0</v>
      </c>
      <c r="AK28" s="26">
        <f t="shared" si="9"/>
        <v>8</v>
      </c>
      <c r="AL28" s="26">
        <f t="shared" si="9"/>
        <v>51.234190000000005</v>
      </c>
      <c r="AM28" s="26">
        <f t="shared" si="9"/>
        <v>84894</v>
      </c>
      <c r="AN28" s="26">
        <f t="shared" si="9"/>
        <v>26793.622650000001</v>
      </c>
      <c r="AO28" s="26">
        <f t="shared" si="9"/>
        <v>320404</v>
      </c>
      <c r="AP28" s="26">
        <f t="shared" si="9"/>
        <v>95231.56194793999</v>
      </c>
      <c r="AQ28" s="37">
        <v>0</v>
      </c>
      <c r="AR28" s="27">
        <v>3000</v>
      </c>
      <c r="AS28" s="24">
        <f t="shared" si="5"/>
        <v>2250</v>
      </c>
      <c r="AT28" s="24">
        <f t="shared" si="6"/>
        <v>0</v>
      </c>
      <c r="AU28" s="24">
        <f t="shared" si="6"/>
        <v>0</v>
      </c>
      <c r="AV28" s="24">
        <f t="shared" si="6"/>
        <v>0</v>
      </c>
      <c r="AW28" s="24">
        <f t="shared" si="6"/>
        <v>0</v>
      </c>
      <c r="AX28" s="24">
        <f t="shared" si="6"/>
        <v>8</v>
      </c>
      <c r="AY28" s="24">
        <f t="shared" si="6"/>
        <v>51.234190000000005</v>
      </c>
      <c r="AZ28" s="24">
        <f t="shared" si="7"/>
        <v>0</v>
      </c>
      <c r="BA28" s="24">
        <f t="shared" si="2"/>
        <v>220391</v>
      </c>
      <c r="BB28" s="24">
        <v>220391</v>
      </c>
      <c r="BC28" s="24">
        <f t="shared" si="3"/>
        <v>0</v>
      </c>
      <c r="BD28" s="23">
        <v>67218</v>
      </c>
      <c r="BE28" s="28">
        <f t="shared" si="8"/>
        <v>0</v>
      </c>
      <c r="BF28" s="24">
        <v>0</v>
      </c>
      <c r="BG28" s="24">
        <v>0</v>
      </c>
      <c r="BH28" s="29">
        <f t="shared" si="4"/>
        <v>0</v>
      </c>
    </row>
    <row r="29" spans="1:60" ht="53.4" customHeight="1" x14ac:dyDescent="0.3">
      <c r="A29" s="18">
        <v>22</v>
      </c>
      <c r="B29" s="19" t="s">
        <v>66</v>
      </c>
      <c r="C29" s="30">
        <v>4578</v>
      </c>
      <c r="D29" s="34">
        <v>1479.7900000000002</v>
      </c>
      <c r="E29" s="35">
        <v>4578</v>
      </c>
      <c r="F29" s="35">
        <v>1479.7900000000002</v>
      </c>
      <c r="G29" s="35">
        <v>0</v>
      </c>
      <c r="H29" s="35">
        <v>0</v>
      </c>
      <c r="I29" s="35">
        <v>0</v>
      </c>
      <c r="J29" s="31">
        <v>0</v>
      </c>
      <c r="K29" s="31">
        <v>13381</v>
      </c>
      <c r="L29" s="31">
        <v>3442.3244</v>
      </c>
      <c r="M29" s="35">
        <v>753</v>
      </c>
      <c r="N29" s="35">
        <v>2060.7899999999995</v>
      </c>
      <c r="O29" s="36">
        <v>753</v>
      </c>
      <c r="P29" s="36">
        <v>2060.7899999999995</v>
      </c>
      <c r="Q29" s="36">
        <v>0</v>
      </c>
      <c r="R29" s="36">
        <v>0</v>
      </c>
      <c r="S29" s="36">
        <v>0</v>
      </c>
      <c r="T29" s="31">
        <v>0</v>
      </c>
      <c r="U29" s="31">
        <v>2362</v>
      </c>
      <c r="V29" s="83">
        <v>3900.2844399999999</v>
      </c>
      <c r="W29" s="77">
        <v>243</v>
      </c>
      <c r="X29" s="24">
        <v>1993.23</v>
      </c>
      <c r="Y29" s="24">
        <v>243</v>
      </c>
      <c r="Z29" s="24">
        <v>1993.23</v>
      </c>
      <c r="AA29" s="24">
        <v>0</v>
      </c>
      <c r="AB29" s="24">
        <v>0</v>
      </c>
      <c r="AC29" s="24">
        <v>0</v>
      </c>
      <c r="AD29" s="24">
        <v>0</v>
      </c>
      <c r="AE29" s="24">
        <v>898</v>
      </c>
      <c r="AF29" s="25">
        <v>4544.27243</v>
      </c>
      <c r="AG29" s="26">
        <f t="shared" si="9"/>
        <v>5574</v>
      </c>
      <c r="AH29" s="26">
        <f t="shared" si="9"/>
        <v>5533.8099999999995</v>
      </c>
      <c r="AI29" s="26">
        <f t="shared" si="9"/>
        <v>5574</v>
      </c>
      <c r="AJ29" s="26">
        <f t="shared" si="9"/>
        <v>5533.8099999999995</v>
      </c>
      <c r="AK29" s="26">
        <f t="shared" si="9"/>
        <v>0</v>
      </c>
      <c r="AL29" s="26">
        <f t="shared" si="9"/>
        <v>0</v>
      </c>
      <c r="AM29" s="26">
        <f t="shared" si="9"/>
        <v>0</v>
      </c>
      <c r="AN29" s="26">
        <f t="shared" si="9"/>
        <v>0</v>
      </c>
      <c r="AO29" s="26">
        <f t="shared" si="9"/>
        <v>16641</v>
      </c>
      <c r="AP29" s="26">
        <f t="shared" si="9"/>
        <v>11886.88127</v>
      </c>
      <c r="AQ29" s="37"/>
      <c r="AR29" s="27">
        <v>10000</v>
      </c>
      <c r="AS29" s="24">
        <f t="shared" si="5"/>
        <v>7500</v>
      </c>
      <c r="AT29" s="24">
        <f t="shared" si="6"/>
        <v>5574</v>
      </c>
      <c r="AU29" s="24">
        <f t="shared" si="6"/>
        <v>5533.8099999999995</v>
      </c>
      <c r="AV29" s="24">
        <f t="shared" si="6"/>
        <v>5574</v>
      </c>
      <c r="AW29" s="24">
        <f t="shared" si="6"/>
        <v>5533.8099999999995</v>
      </c>
      <c r="AX29" s="24">
        <f t="shared" si="6"/>
        <v>0</v>
      </c>
      <c r="AY29" s="24">
        <f t="shared" si="6"/>
        <v>0</v>
      </c>
      <c r="AZ29" s="24">
        <f t="shared" si="7"/>
        <v>5533.8099999999995</v>
      </c>
      <c r="BA29" s="24">
        <f t="shared" si="2"/>
        <v>8484</v>
      </c>
      <c r="BB29" s="24">
        <v>2910</v>
      </c>
      <c r="BC29" s="24">
        <f t="shared" si="3"/>
        <v>5574</v>
      </c>
      <c r="BD29" s="23">
        <v>611</v>
      </c>
      <c r="BE29" s="28">
        <f t="shared" si="8"/>
        <v>0.5533809999999999</v>
      </c>
      <c r="BF29" s="24">
        <v>0</v>
      </c>
      <c r="BG29" s="24">
        <v>0</v>
      </c>
      <c r="BH29" s="29">
        <f t="shared" si="4"/>
        <v>0</v>
      </c>
    </row>
    <row r="30" spans="1:60" ht="53.4" customHeight="1" x14ac:dyDescent="0.3">
      <c r="A30" s="18">
        <v>23</v>
      </c>
      <c r="B30" s="19" t="s">
        <v>67</v>
      </c>
      <c r="C30" s="30">
        <v>0</v>
      </c>
      <c r="D30" s="34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1">
        <v>0</v>
      </c>
      <c r="K30" s="31">
        <v>0</v>
      </c>
      <c r="L30" s="31">
        <v>0</v>
      </c>
      <c r="M30" s="35">
        <v>0</v>
      </c>
      <c r="N30" s="35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1">
        <v>0</v>
      </c>
      <c r="U30" s="31">
        <v>0</v>
      </c>
      <c r="V30" s="83">
        <v>0</v>
      </c>
      <c r="W30" s="77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5">
        <v>0</v>
      </c>
      <c r="AG30" s="26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  <c r="AM30" s="26">
        <v>0</v>
      </c>
      <c r="AN30" s="26">
        <v>0</v>
      </c>
      <c r="AO30" s="26">
        <v>0</v>
      </c>
      <c r="AP30" s="26">
        <v>0</v>
      </c>
      <c r="AQ30" s="37">
        <v>0</v>
      </c>
      <c r="AR30" s="27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4">
        <v>0</v>
      </c>
      <c r="BB30" s="24">
        <v>0</v>
      </c>
      <c r="BC30" s="24">
        <v>0</v>
      </c>
      <c r="BD30" s="23">
        <v>0</v>
      </c>
      <c r="BE30" s="28">
        <v>0</v>
      </c>
      <c r="BF30" s="24">
        <v>0</v>
      </c>
      <c r="BG30" s="24">
        <v>0</v>
      </c>
      <c r="BH30" s="29">
        <v>0</v>
      </c>
    </row>
    <row r="31" spans="1:60" ht="53.4" customHeight="1" x14ac:dyDescent="0.3">
      <c r="A31" s="18">
        <v>24</v>
      </c>
      <c r="B31" s="19" t="s">
        <v>68</v>
      </c>
      <c r="C31" s="43">
        <v>0</v>
      </c>
      <c r="D31" s="44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6">
        <v>0</v>
      </c>
      <c r="K31" s="46">
        <v>6801</v>
      </c>
      <c r="L31" s="46">
        <v>680.28454809999698</v>
      </c>
      <c r="M31" s="45">
        <v>0</v>
      </c>
      <c r="N31" s="45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6">
        <v>0</v>
      </c>
      <c r="U31" s="46">
        <v>1222</v>
      </c>
      <c r="V31" s="87">
        <v>970.43237699999986</v>
      </c>
      <c r="W31" s="7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  <c r="AE31" s="48">
        <v>67</v>
      </c>
      <c r="AF31" s="49">
        <v>208.85747320000002</v>
      </c>
      <c r="AG31" s="26">
        <f t="shared" si="9"/>
        <v>0</v>
      </c>
      <c r="AH31" s="26">
        <f t="shared" si="9"/>
        <v>0</v>
      </c>
      <c r="AI31" s="26">
        <f t="shared" si="9"/>
        <v>0</v>
      </c>
      <c r="AJ31" s="26">
        <f t="shared" si="9"/>
        <v>0</v>
      </c>
      <c r="AK31" s="26">
        <f t="shared" si="9"/>
        <v>0</v>
      </c>
      <c r="AL31" s="26">
        <f t="shared" si="9"/>
        <v>0</v>
      </c>
      <c r="AM31" s="26">
        <f t="shared" si="9"/>
        <v>0</v>
      </c>
      <c r="AN31" s="26">
        <f t="shared" si="9"/>
        <v>0</v>
      </c>
      <c r="AO31" s="26">
        <f t="shared" si="9"/>
        <v>8090</v>
      </c>
      <c r="AP31" s="26">
        <f t="shared" si="9"/>
        <v>1859.5743982999968</v>
      </c>
      <c r="AQ31" s="37"/>
      <c r="AR31" s="27"/>
      <c r="AS31" s="24">
        <f t="shared" si="5"/>
        <v>0</v>
      </c>
      <c r="AT31" s="24">
        <f t="shared" si="6"/>
        <v>0</v>
      </c>
      <c r="AU31" s="24">
        <f t="shared" si="6"/>
        <v>0</v>
      </c>
      <c r="AV31" s="24">
        <f t="shared" si="6"/>
        <v>0</v>
      </c>
      <c r="AW31" s="24">
        <f t="shared" si="6"/>
        <v>0</v>
      </c>
      <c r="AX31" s="24">
        <f t="shared" si="6"/>
        <v>0</v>
      </c>
      <c r="AY31" s="24">
        <f t="shared" si="6"/>
        <v>0</v>
      </c>
      <c r="AZ31" s="24">
        <f t="shared" si="7"/>
        <v>0</v>
      </c>
      <c r="BA31" s="24">
        <f t="shared" si="2"/>
        <v>0</v>
      </c>
      <c r="BB31" s="24">
        <v>0</v>
      </c>
      <c r="BC31" s="24">
        <f t="shared" si="3"/>
        <v>0</v>
      </c>
      <c r="BD31" s="23">
        <v>0</v>
      </c>
      <c r="BE31" s="28">
        <v>0</v>
      </c>
      <c r="BF31" s="24">
        <v>0</v>
      </c>
      <c r="BG31" s="24">
        <v>0</v>
      </c>
      <c r="BH31" s="29">
        <f t="shared" si="4"/>
        <v>0</v>
      </c>
    </row>
    <row r="32" spans="1:60" ht="53.4" customHeight="1" x14ac:dyDescent="0.3">
      <c r="A32" s="18">
        <v>25</v>
      </c>
      <c r="B32" s="19" t="s">
        <v>69</v>
      </c>
      <c r="C32" s="30">
        <v>0</v>
      </c>
      <c r="D32" s="34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1">
        <v>0</v>
      </c>
      <c r="K32" s="31">
        <v>421</v>
      </c>
      <c r="L32" s="31">
        <v>141.46974720000003</v>
      </c>
      <c r="M32" s="35">
        <v>345</v>
      </c>
      <c r="N32" s="35">
        <v>1083.41444</v>
      </c>
      <c r="O32" s="36">
        <v>345</v>
      </c>
      <c r="P32" s="36">
        <v>1083.41444</v>
      </c>
      <c r="Q32" s="36">
        <v>11</v>
      </c>
      <c r="R32" s="36">
        <v>34.605980000000002</v>
      </c>
      <c r="S32" s="36">
        <v>0</v>
      </c>
      <c r="T32" s="31">
        <v>0</v>
      </c>
      <c r="U32" s="31">
        <v>11334</v>
      </c>
      <c r="V32" s="83">
        <v>18078.005851399997</v>
      </c>
      <c r="W32" s="77">
        <v>232</v>
      </c>
      <c r="X32" s="24">
        <v>1631.3685699999996</v>
      </c>
      <c r="Y32" s="24">
        <v>232</v>
      </c>
      <c r="Z32" s="24">
        <v>1631.3685699999996</v>
      </c>
      <c r="AA32" s="24">
        <v>15</v>
      </c>
      <c r="AB32" s="24">
        <v>114.22900000000001</v>
      </c>
      <c r="AC32" s="24">
        <v>0</v>
      </c>
      <c r="AD32" s="24">
        <v>0</v>
      </c>
      <c r="AE32" s="24">
        <v>4504</v>
      </c>
      <c r="AF32" s="25">
        <v>18746.1862702</v>
      </c>
      <c r="AG32" s="26">
        <f t="shared" si="9"/>
        <v>577</v>
      </c>
      <c r="AH32" s="26">
        <f t="shared" si="9"/>
        <v>2714.7830099999996</v>
      </c>
      <c r="AI32" s="26">
        <f t="shared" si="9"/>
        <v>577</v>
      </c>
      <c r="AJ32" s="26">
        <f t="shared" si="9"/>
        <v>2714.7830099999996</v>
      </c>
      <c r="AK32" s="26">
        <f t="shared" si="9"/>
        <v>26</v>
      </c>
      <c r="AL32" s="26">
        <f t="shared" si="9"/>
        <v>148.83498000000003</v>
      </c>
      <c r="AM32" s="26">
        <f t="shared" si="9"/>
        <v>0</v>
      </c>
      <c r="AN32" s="26">
        <f t="shared" si="9"/>
        <v>0</v>
      </c>
      <c r="AO32" s="26">
        <f t="shared" si="9"/>
        <v>16259</v>
      </c>
      <c r="AP32" s="26">
        <f t="shared" si="9"/>
        <v>36965.661868800002</v>
      </c>
      <c r="AQ32" s="37">
        <v>0</v>
      </c>
      <c r="AR32" s="27">
        <v>0</v>
      </c>
      <c r="AS32" s="24">
        <f t="shared" si="5"/>
        <v>0</v>
      </c>
      <c r="AT32" s="24">
        <f t="shared" si="6"/>
        <v>577</v>
      </c>
      <c r="AU32" s="24">
        <f t="shared" si="6"/>
        <v>2714.7830099999996</v>
      </c>
      <c r="AV32" s="24">
        <f t="shared" si="6"/>
        <v>577</v>
      </c>
      <c r="AW32" s="24">
        <f t="shared" si="6"/>
        <v>2714.7830099999996</v>
      </c>
      <c r="AX32" s="24">
        <f t="shared" si="6"/>
        <v>26</v>
      </c>
      <c r="AY32" s="24">
        <f t="shared" si="6"/>
        <v>148.83498000000003</v>
      </c>
      <c r="AZ32" s="24">
        <f t="shared" si="7"/>
        <v>2714.7830099999996</v>
      </c>
      <c r="BA32" s="24">
        <f t="shared" si="2"/>
        <v>3708</v>
      </c>
      <c r="BB32" s="24">
        <v>3131</v>
      </c>
      <c r="BC32" s="24">
        <f t="shared" si="3"/>
        <v>577</v>
      </c>
      <c r="BD32" s="23">
        <v>1668</v>
      </c>
      <c r="BE32" s="28">
        <v>0</v>
      </c>
      <c r="BF32" s="24">
        <v>1149</v>
      </c>
      <c r="BG32" s="24">
        <v>1834.5338502999998</v>
      </c>
      <c r="BH32" s="29">
        <f t="shared" si="4"/>
        <v>4.962805364641381E-2</v>
      </c>
    </row>
    <row r="33" spans="1:60" ht="53.4" customHeight="1" x14ac:dyDescent="0.3">
      <c r="A33" s="18">
        <v>26</v>
      </c>
      <c r="B33" s="38" t="s">
        <v>70</v>
      </c>
      <c r="C33" s="30">
        <v>15273</v>
      </c>
      <c r="D33" s="34">
        <v>6101.2599999999993</v>
      </c>
      <c r="E33" s="35">
        <v>15273</v>
      </c>
      <c r="F33" s="35">
        <v>6101.2599999999993</v>
      </c>
      <c r="G33" s="35">
        <v>15273</v>
      </c>
      <c r="H33" s="35">
        <v>6101.2599999999993</v>
      </c>
      <c r="I33" s="35">
        <v>11683</v>
      </c>
      <c r="J33" s="31">
        <v>4597.6000000000004</v>
      </c>
      <c r="K33" s="31">
        <v>149139</v>
      </c>
      <c r="L33" s="31">
        <v>21319</v>
      </c>
      <c r="M33" s="35">
        <v>7038</v>
      </c>
      <c r="N33" s="35">
        <v>5731.2699999999995</v>
      </c>
      <c r="O33" s="36">
        <v>7038</v>
      </c>
      <c r="P33" s="36">
        <v>5731.2699999999995</v>
      </c>
      <c r="Q33" s="36">
        <v>7035</v>
      </c>
      <c r="R33" s="36">
        <v>5728.07</v>
      </c>
      <c r="S33" s="36">
        <v>4816</v>
      </c>
      <c r="T33" s="31">
        <v>3849.8300000000004</v>
      </c>
      <c r="U33" s="31">
        <v>37789</v>
      </c>
      <c r="V33" s="83">
        <v>21572</v>
      </c>
      <c r="W33" s="77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5">
        <v>0</v>
      </c>
      <c r="AG33" s="26">
        <f t="shared" si="9"/>
        <v>22311</v>
      </c>
      <c r="AH33" s="26">
        <f t="shared" si="9"/>
        <v>11832.529999999999</v>
      </c>
      <c r="AI33" s="26">
        <f t="shared" si="9"/>
        <v>22311</v>
      </c>
      <c r="AJ33" s="26">
        <f t="shared" si="9"/>
        <v>11832.529999999999</v>
      </c>
      <c r="AK33" s="26">
        <f t="shared" si="9"/>
        <v>22308</v>
      </c>
      <c r="AL33" s="26">
        <f t="shared" si="9"/>
        <v>11829.329999999998</v>
      </c>
      <c r="AM33" s="26">
        <f t="shared" si="9"/>
        <v>16499</v>
      </c>
      <c r="AN33" s="26">
        <f t="shared" si="9"/>
        <v>8447.43</v>
      </c>
      <c r="AO33" s="26">
        <f t="shared" si="9"/>
        <v>186928</v>
      </c>
      <c r="AP33" s="26">
        <f t="shared" si="9"/>
        <v>42891</v>
      </c>
      <c r="AQ33" s="37"/>
      <c r="AR33" s="27">
        <v>0</v>
      </c>
      <c r="AS33" s="24">
        <f t="shared" si="5"/>
        <v>0</v>
      </c>
      <c r="AT33" s="24">
        <f t="shared" si="6"/>
        <v>22311</v>
      </c>
      <c r="AU33" s="24">
        <f t="shared" si="6"/>
        <v>11832.529999999999</v>
      </c>
      <c r="AV33" s="24">
        <f t="shared" si="6"/>
        <v>22311</v>
      </c>
      <c r="AW33" s="24">
        <f t="shared" si="6"/>
        <v>11832.529999999999</v>
      </c>
      <c r="AX33" s="24">
        <f t="shared" si="6"/>
        <v>22308</v>
      </c>
      <c r="AY33" s="24">
        <f t="shared" si="6"/>
        <v>11829.329999999998</v>
      </c>
      <c r="AZ33" s="24">
        <f t="shared" si="7"/>
        <v>11832.529999999999</v>
      </c>
      <c r="BA33" s="24">
        <f t="shared" si="2"/>
        <v>62671</v>
      </c>
      <c r="BB33" s="24">
        <v>40360</v>
      </c>
      <c r="BC33" s="24">
        <f t="shared" si="3"/>
        <v>22311</v>
      </c>
      <c r="BD33" s="23">
        <v>20180</v>
      </c>
      <c r="BE33" s="28">
        <v>0</v>
      </c>
      <c r="BF33" s="24">
        <v>8669</v>
      </c>
      <c r="BG33" s="24">
        <v>1208.6687133</v>
      </c>
      <c r="BH33" s="29">
        <f t="shared" si="4"/>
        <v>2.8180007770861021E-2</v>
      </c>
    </row>
    <row r="34" spans="1:60" ht="53.4" customHeight="1" x14ac:dyDescent="0.3">
      <c r="A34" s="18">
        <v>27</v>
      </c>
      <c r="B34" s="38" t="s">
        <v>71</v>
      </c>
      <c r="C34" s="30">
        <v>1</v>
      </c>
      <c r="D34" s="34">
        <v>0.36519000000000001</v>
      </c>
      <c r="E34" s="35">
        <v>1</v>
      </c>
      <c r="F34" s="35">
        <v>0.36519000000000001</v>
      </c>
      <c r="G34" s="35">
        <v>1</v>
      </c>
      <c r="H34" s="35">
        <v>0.36519000000000001</v>
      </c>
      <c r="I34" s="35">
        <v>1</v>
      </c>
      <c r="J34" s="31">
        <v>0.36519000000000001</v>
      </c>
      <c r="K34" s="31">
        <v>19</v>
      </c>
      <c r="L34" s="31">
        <v>4.3374600000000001</v>
      </c>
      <c r="M34" s="35">
        <v>0</v>
      </c>
      <c r="N34" s="35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1">
        <v>0</v>
      </c>
      <c r="U34" s="31">
        <v>21</v>
      </c>
      <c r="V34" s="83">
        <v>7.1177799999999998</v>
      </c>
      <c r="W34" s="77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5">
        <v>0</v>
      </c>
      <c r="AG34" s="26">
        <f t="shared" si="9"/>
        <v>1</v>
      </c>
      <c r="AH34" s="26">
        <f t="shared" si="9"/>
        <v>0.36519000000000001</v>
      </c>
      <c r="AI34" s="26">
        <f t="shared" si="9"/>
        <v>1</v>
      </c>
      <c r="AJ34" s="26">
        <f t="shared" si="9"/>
        <v>0.36519000000000001</v>
      </c>
      <c r="AK34" s="26">
        <f t="shared" si="9"/>
        <v>1</v>
      </c>
      <c r="AL34" s="26">
        <f t="shared" si="9"/>
        <v>0.36519000000000001</v>
      </c>
      <c r="AM34" s="26">
        <f t="shared" si="9"/>
        <v>1</v>
      </c>
      <c r="AN34" s="26">
        <f t="shared" si="9"/>
        <v>0.36519000000000001</v>
      </c>
      <c r="AO34" s="26">
        <f t="shared" si="9"/>
        <v>40</v>
      </c>
      <c r="AP34" s="26">
        <f t="shared" si="9"/>
        <v>11.45524</v>
      </c>
      <c r="AQ34" s="37"/>
      <c r="AR34" s="27">
        <v>0</v>
      </c>
      <c r="AS34" s="24">
        <f t="shared" si="5"/>
        <v>0</v>
      </c>
      <c r="AT34" s="24">
        <f t="shared" si="6"/>
        <v>1</v>
      </c>
      <c r="AU34" s="24">
        <f t="shared" si="6"/>
        <v>0.36519000000000001</v>
      </c>
      <c r="AV34" s="24">
        <f t="shared" si="6"/>
        <v>1</v>
      </c>
      <c r="AW34" s="24">
        <f t="shared" si="6"/>
        <v>0.36519000000000001</v>
      </c>
      <c r="AX34" s="24">
        <f t="shared" si="6"/>
        <v>1</v>
      </c>
      <c r="AY34" s="24">
        <f t="shared" si="6"/>
        <v>0.36519000000000001</v>
      </c>
      <c r="AZ34" s="24">
        <f t="shared" si="7"/>
        <v>0.36519000000000001</v>
      </c>
      <c r="BA34" s="24">
        <f t="shared" si="2"/>
        <v>1</v>
      </c>
      <c r="BB34" s="24">
        <v>0</v>
      </c>
      <c r="BC34" s="24">
        <f t="shared" si="3"/>
        <v>1</v>
      </c>
      <c r="BD34" s="23">
        <v>0</v>
      </c>
      <c r="BE34" s="28">
        <v>0</v>
      </c>
      <c r="BF34" s="24">
        <v>0</v>
      </c>
      <c r="BG34" s="24">
        <v>0</v>
      </c>
      <c r="BH34" s="29">
        <f t="shared" si="4"/>
        <v>0</v>
      </c>
    </row>
    <row r="35" spans="1:60" ht="53.4" customHeight="1" x14ac:dyDescent="0.3">
      <c r="A35" s="18">
        <v>28</v>
      </c>
      <c r="B35" s="19" t="s">
        <v>72</v>
      </c>
      <c r="C35" s="50">
        <v>1523</v>
      </c>
      <c r="D35" s="51">
        <v>689.6099999999999</v>
      </c>
      <c r="E35" s="52">
        <v>1523</v>
      </c>
      <c r="F35" s="52">
        <v>689.6099999999999</v>
      </c>
      <c r="G35" s="52">
        <v>1234</v>
      </c>
      <c r="H35" s="52">
        <v>558.84</v>
      </c>
      <c r="I35" s="52">
        <v>107</v>
      </c>
      <c r="J35" s="53">
        <v>50.070000000000007</v>
      </c>
      <c r="K35" s="31">
        <v>24246</v>
      </c>
      <c r="L35" s="31">
        <v>10523.9</v>
      </c>
      <c r="M35" s="52">
        <v>4044</v>
      </c>
      <c r="N35" s="52">
        <v>6511.15</v>
      </c>
      <c r="O35" s="54">
        <v>4044</v>
      </c>
      <c r="P35" s="54">
        <v>6511.15</v>
      </c>
      <c r="Q35" s="54">
        <v>1612</v>
      </c>
      <c r="R35" s="54">
        <v>2131.3000000000002</v>
      </c>
      <c r="S35" s="54">
        <v>156</v>
      </c>
      <c r="T35" s="53">
        <v>225.95000000000005</v>
      </c>
      <c r="U35" s="53">
        <v>46587</v>
      </c>
      <c r="V35" s="88">
        <v>56204.469999999987</v>
      </c>
      <c r="W35" s="79">
        <v>492</v>
      </c>
      <c r="X35" s="27">
        <v>3233.7899999999991</v>
      </c>
      <c r="Y35" s="27">
        <v>492</v>
      </c>
      <c r="Z35" s="27">
        <v>3233.7899999999991</v>
      </c>
      <c r="AA35" s="27">
        <v>53</v>
      </c>
      <c r="AB35" s="27">
        <v>359.73</v>
      </c>
      <c r="AC35" s="27">
        <v>8</v>
      </c>
      <c r="AD35" s="27">
        <v>53.5</v>
      </c>
      <c r="AE35" s="27">
        <v>1448</v>
      </c>
      <c r="AF35" s="55">
        <v>5417.2999999999984</v>
      </c>
      <c r="AG35" s="26">
        <f t="shared" si="9"/>
        <v>6059</v>
      </c>
      <c r="AH35" s="26">
        <f t="shared" si="9"/>
        <v>10434.549999999999</v>
      </c>
      <c r="AI35" s="26">
        <f t="shared" si="9"/>
        <v>6059</v>
      </c>
      <c r="AJ35" s="26">
        <f t="shared" si="9"/>
        <v>10434.549999999999</v>
      </c>
      <c r="AK35" s="26">
        <f t="shared" si="9"/>
        <v>2899</v>
      </c>
      <c r="AL35" s="26">
        <f t="shared" si="9"/>
        <v>3049.8700000000003</v>
      </c>
      <c r="AM35" s="26">
        <f t="shared" si="9"/>
        <v>271</v>
      </c>
      <c r="AN35" s="26">
        <f t="shared" si="9"/>
        <v>329.52000000000004</v>
      </c>
      <c r="AO35" s="26">
        <f t="shared" si="9"/>
        <v>72281</v>
      </c>
      <c r="AP35" s="26">
        <f t="shared" si="9"/>
        <v>72145.669999999984</v>
      </c>
      <c r="AQ35" s="37">
        <v>0</v>
      </c>
      <c r="AR35" s="27">
        <v>14000</v>
      </c>
      <c r="AS35" s="24">
        <f t="shared" si="5"/>
        <v>10500</v>
      </c>
      <c r="AT35" s="24">
        <f t="shared" si="6"/>
        <v>6059</v>
      </c>
      <c r="AU35" s="24">
        <f t="shared" si="6"/>
        <v>10434.549999999999</v>
      </c>
      <c r="AV35" s="24">
        <f t="shared" si="6"/>
        <v>6059</v>
      </c>
      <c r="AW35" s="24">
        <f t="shared" si="6"/>
        <v>10434.549999999999</v>
      </c>
      <c r="AX35" s="24">
        <f t="shared" si="6"/>
        <v>2899</v>
      </c>
      <c r="AY35" s="24">
        <f t="shared" si="6"/>
        <v>3049.8700000000003</v>
      </c>
      <c r="AZ35" s="24">
        <f t="shared" si="7"/>
        <v>10434.549999999999</v>
      </c>
      <c r="BA35" s="24">
        <f t="shared" si="2"/>
        <v>12121</v>
      </c>
      <c r="BB35" s="24">
        <v>6062</v>
      </c>
      <c r="BC35" s="24">
        <f t="shared" si="3"/>
        <v>6059</v>
      </c>
      <c r="BD35" s="23">
        <v>3031</v>
      </c>
      <c r="BE35" s="28">
        <f t="shared" si="8"/>
        <v>0.7453249999999999</v>
      </c>
      <c r="BF35" s="27">
        <v>12735</v>
      </c>
      <c r="BG35" s="24">
        <v>10352.021069999999</v>
      </c>
      <c r="BH35" s="29">
        <f t="shared" si="4"/>
        <v>0.1434877667641038</v>
      </c>
    </row>
    <row r="36" spans="1:60" ht="53.4" customHeight="1" thickBot="1" x14ac:dyDescent="0.35">
      <c r="A36" s="56">
        <v>29</v>
      </c>
      <c r="B36" s="57" t="s">
        <v>73</v>
      </c>
      <c r="C36" s="58">
        <v>0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89">
        <v>0</v>
      </c>
      <c r="W36" s="80">
        <v>0</v>
      </c>
      <c r="X36" s="60">
        <v>0</v>
      </c>
      <c r="Y36" s="60">
        <v>0</v>
      </c>
      <c r="Z36" s="60">
        <v>0</v>
      </c>
      <c r="AA36" s="60">
        <v>0</v>
      </c>
      <c r="AB36" s="60">
        <v>0</v>
      </c>
      <c r="AC36" s="60">
        <v>0</v>
      </c>
      <c r="AD36" s="60">
        <v>0</v>
      </c>
      <c r="AE36" s="60">
        <v>0</v>
      </c>
      <c r="AF36" s="61">
        <v>0</v>
      </c>
      <c r="AG36" s="74"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4">
        <v>0</v>
      </c>
      <c r="AN36" s="74">
        <v>0</v>
      </c>
      <c r="AO36" s="74">
        <v>0</v>
      </c>
      <c r="AP36" s="74">
        <v>0</v>
      </c>
      <c r="AQ36" s="62">
        <v>0</v>
      </c>
      <c r="AR36" s="63">
        <v>0</v>
      </c>
      <c r="AS36" s="60">
        <v>0</v>
      </c>
      <c r="AT36" s="60">
        <f t="shared" si="6"/>
        <v>0</v>
      </c>
      <c r="AU36" s="60">
        <f t="shared" si="6"/>
        <v>0</v>
      </c>
      <c r="AV36" s="60">
        <f t="shared" si="6"/>
        <v>0</v>
      </c>
      <c r="AW36" s="60">
        <f t="shared" si="6"/>
        <v>0</v>
      </c>
      <c r="AX36" s="60">
        <f t="shared" si="6"/>
        <v>0</v>
      </c>
      <c r="AY36" s="60">
        <f t="shared" si="6"/>
        <v>0</v>
      </c>
      <c r="AZ36" s="60">
        <f t="shared" si="7"/>
        <v>0</v>
      </c>
      <c r="BA36" s="60">
        <f t="shared" si="2"/>
        <v>0</v>
      </c>
      <c r="BB36" s="60">
        <v>0</v>
      </c>
      <c r="BC36" s="60">
        <f t="shared" si="3"/>
        <v>0</v>
      </c>
      <c r="BD36" s="64">
        <v>0</v>
      </c>
      <c r="BE36" s="65">
        <v>0</v>
      </c>
      <c r="BF36" s="60">
        <v>0</v>
      </c>
      <c r="BG36" s="60">
        <v>0</v>
      </c>
      <c r="BH36" s="75">
        <v>0</v>
      </c>
    </row>
    <row r="37" spans="1:60" s="4" customFormat="1" ht="41.4" customHeight="1" thickBot="1" x14ac:dyDescent="0.55000000000000004">
      <c r="A37" s="66"/>
      <c r="B37" s="67" t="s">
        <v>74</v>
      </c>
      <c r="C37" s="68">
        <f t="shared" ref="C37:AR37" si="10">SUM(C8:C36)</f>
        <v>78764</v>
      </c>
      <c r="D37" s="69">
        <f t="shared" si="10"/>
        <v>24211.080021899998</v>
      </c>
      <c r="E37" s="69">
        <f t="shared" si="10"/>
        <v>78657</v>
      </c>
      <c r="F37" s="69">
        <f t="shared" si="10"/>
        <v>24060.345468099997</v>
      </c>
      <c r="G37" s="69">
        <f t="shared" si="10"/>
        <v>54590.5</v>
      </c>
      <c r="H37" s="69">
        <f t="shared" si="10"/>
        <v>17653.901482309706</v>
      </c>
      <c r="I37" s="69">
        <f t="shared" si="10"/>
        <v>119774.6</v>
      </c>
      <c r="J37" s="69">
        <f t="shared" si="10"/>
        <v>35322.307583957998</v>
      </c>
      <c r="K37" s="69">
        <f t="shared" si="10"/>
        <v>802322</v>
      </c>
      <c r="L37" s="69">
        <f t="shared" si="10"/>
        <v>143873.539195516</v>
      </c>
      <c r="M37" s="69">
        <f t="shared" si="10"/>
        <v>62733</v>
      </c>
      <c r="N37" s="69">
        <f t="shared" si="10"/>
        <v>103725.49652339997</v>
      </c>
      <c r="O37" s="69">
        <f t="shared" si="10"/>
        <v>62683</v>
      </c>
      <c r="P37" s="69">
        <f t="shared" si="10"/>
        <v>102966.34854279997</v>
      </c>
      <c r="Q37" s="69">
        <f t="shared" si="10"/>
        <v>18147.5</v>
      </c>
      <c r="R37" s="69">
        <f t="shared" si="10"/>
        <v>21435.597845671404</v>
      </c>
      <c r="S37" s="69">
        <f t="shared" si="10"/>
        <v>21791.22</v>
      </c>
      <c r="T37" s="69">
        <f t="shared" si="10"/>
        <v>20100.929976944004</v>
      </c>
      <c r="U37" s="69">
        <f t="shared" si="10"/>
        <v>365130</v>
      </c>
      <c r="V37" s="90">
        <f t="shared" si="10"/>
        <v>420428.24051197304</v>
      </c>
      <c r="W37" s="69">
        <f t="shared" si="10"/>
        <v>9326.5</v>
      </c>
      <c r="X37" s="69">
        <f t="shared" si="10"/>
        <v>57769.670215500024</v>
      </c>
      <c r="Y37" s="69">
        <f t="shared" si="10"/>
        <v>9329.5</v>
      </c>
      <c r="Z37" s="69">
        <f t="shared" si="10"/>
        <v>57275.052684680821</v>
      </c>
      <c r="AA37" s="69">
        <f t="shared" si="10"/>
        <v>576.125</v>
      </c>
      <c r="AB37" s="69">
        <f t="shared" si="10"/>
        <v>4219.8063389476247</v>
      </c>
      <c r="AC37" s="69">
        <f t="shared" si="10"/>
        <v>313.44499999999994</v>
      </c>
      <c r="AD37" s="69">
        <f t="shared" si="10"/>
        <v>2192.6924752810005</v>
      </c>
      <c r="AE37" s="69">
        <f t="shared" si="10"/>
        <v>53851</v>
      </c>
      <c r="AF37" s="69">
        <f t="shared" si="10"/>
        <v>267813.21414356207</v>
      </c>
      <c r="AG37" s="69">
        <f t="shared" si="10"/>
        <v>150823.5</v>
      </c>
      <c r="AH37" s="69">
        <f t="shared" si="10"/>
        <v>185706.24676080004</v>
      </c>
      <c r="AI37" s="69">
        <f t="shared" si="10"/>
        <v>150669.5</v>
      </c>
      <c r="AJ37" s="69">
        <f t="shared" si="10"/>
        <v>184301.74669558078</v>
      </c>
      <c r="AK37" s="69">
        <f t="shared" si="10"/>
        <v>73314.125</v>
      </c>
      <c r="AL37" s="69">
        <f t="shared" si="10"/>
        <v>43309.305666928733</v>
      </c>
      <c r="AM37" s="69">
        <f t="shared" si="10"/>
        <v>141879.26500000001</v>
      </c>
      <c r="AN37" s="69">
        <f t="shared" si="10"/>
        <v>57615.930036182996</v>
      </c>
      <c r="AO37" s="69">
        <f t="shared" si="10"/>
        <v>1221303</v>
      </c>
      <c r="AP37" s="69">
        <f t="shared" si="10"/>
        <v>853504.40144525119</v>
      </c>
      <c r="AQ37" s="69">
        <f t="shared" si="10"/>
        <v>20230</v>
      </c>
      <c r="AR37" s="69">
        <f t="shared" si="10"/>
        <v>388340</v>
      </c>
      <c r="AS37" s="70">
        <f t="shared" si="5"/>
        <v>291255</v>
      </c>
      <c r="AT37" s="70">
        <f t="shared" si="6"/>
        <v>150823.5</v>
      </c>
      <c r="AU37" s="70">
        <f t="shared" si="6"/>
        <v>185706.24676080004</v>
      </c>
      <c r="AV37" s="70">
        <f t="shared" si="6"/>
        <v>150669.5</v>
      </c>
      <c r="AW37" s="70">
        <f t="shared" si="6"/>
        <v>184301.74669558078</v>
      </c>
      <c r="AX37" s="70">
        <f t="shared" si="6"/>
        <v>73314.125</v>
      </c>
      <c r="AY37" s="70">
        <f t="shared" si="6"/>
        <v>43309.305666928733</v>
      </c>
      <c r="AZ37" s="70">
        <f t="shared" si="7"/>
        <v>185706.24676080004</v>
      </c>
      <c r="BA37" s="70">
        <f t="shared" si="2"/>
        <v>471642.5</v>
      </c>
      <c r="BB37" s="70">
        <v>320819</v>
      </c>
      <c r="BC37" s="70">
        <f t="shared" si="3"/>
        <v>150823.5</v>
      </c>
      <c r="BD37" s="69">
        <v>105375.65331221929</v>
      </c>
      <c r="BE37" s="71">
        <f t="shared" si="8"/>
        <v>0.47820530143894535</v>
      </c>
      <c r="BF37" s="72">
        <f>SUM(BF8:BF36)</f>
        <v>128100</v>
      </c>
      <c r="BG37" s="73">
        <f>SUM(BG8:BG36)</f>
        <v>81172.153471661994</v>
      </c>
      <c r="BH37" s="76">
        <f t="shared" si="4"/>
        <v>9.5104551697931528E-2</v>
      </c>
    </row>
    <row r="38" spans="1:60" x14ac:dyDescent="0.3">
      <c r="AD38" s="93" t="s">
        <v>75</v>
      </c>
      <c r="AE38" s="93"/>
      <c r="BG38" s="93" t="s">
        <v>75</v>
      </c>
      <c r="BH38" s="93"/>
    </row>
  </sheetData>
  <mergeCells count="74">
    <mergeCell ref="A2:V2"/>
    <mergeCell ref="W2:BH2"/>
    <mergeCell ref="A1:V1"/>
    <mergeCell ref="W1:BH1"/>
    <mergeCell ref="A3:A6"/>
    <mergeCell ref="B3:B6"/>
    <mergeCell ref="C3:L3"/>
    <mergeCell ref="M3:V3"/>
    <mergeCell ref="W3:AF3"/>
    <mergeCell ref="AG3:AN3"/>
    <mergeCell ref="AO3:AP5"/>
    <mergeCell ref="BB3:BB6"/>
    <mergeCell ref="AQ3:AQ5"/>
    <mergeCell ref="AR3:AR6"/>
    <mergeCell ref="AS3:AS6"/>
    <mergeCell ref="AT3:AT6"/>
    <mergeCell ref="AU3:AU6"/>
    <mergeCell ref="AV3:AV6"/>
    <mergeCell ref="AW3:AW6"/>
    <mergeCell ref="AX3:AX6"/>
    <mergeCell ref="AY3:AY6"/>
    <mergeCell ref="AZ3:AZ5"/>
    <mergeCell ref="BA3:BA6"/>
    <mergeCell ref="BC3:BC6"/>
    <mergeCell ref="BD3:BD6"/>
    <mergeCell ref="BE3:BE6"/>
    <mergeCell ref="BF3:BG5"/>
    <mergeCell ref="BH3:BH6"/>
    <mergeCell ref="AE4:AF5"/>
    <mergeCell ref="AG4:AN4"/>
    <mergeCell ref="C5:D5"/>
    <mergeCell ref="E5:F5"/>
    <mergeCell ref="G5:H5"/>
    <mergeCell ref="I5:J5"/>
    <mergeCell ref="M5:N5"/>
    <mergeCell ref="O5:P5"/>
    <mergeCell ref="Q5:R5"/>
    <mergeCell ref="S5:T5"/>
    <mergeCell ref="C4:J4"/>
    <mergeCell ref="K4:L5"/>
    <mergeCell ref="M4:T4"/>
    <mergeCell ref="U4:V5"/>
    <mergeCell ref="W4:AD4"/>
    <mergeCell ref="AK5:AL5"/>
    <mergeCell ref="AM5:AN5"/>
    <mergeCell ref="C7:D7"/>
    <mergeCell ref="E7:F7"/>
    <mergeCell ref="G7:H7"/>
    <mergeCell ref="I7:J7"/>
    <mergeCell ref="K7:L7"/>
    <mergeCell ref="M7:N7"/>
    <mergeCell ref="O7:P7"/>
    <mergeCell ref="Q7:R7"/>
    <mergeCell ref="W5:X5"/>
    <mergeCell ref="Y5:Z5"/>
    <mergeCell ref="AA5:AB5"/>
    <mergeCell ref="AC5:AD5"/>
    <mergeCell ref="AG5:AH5"/>
    <mergeCell ref="AI5:AJ5"/>
    <mergeCell ref="S7:T7"/>
    <mergeCell ref="U7:V7"/>
    <mergeCell ref="W7:X7"/>
    <mergeCell ref="Y7:Z7"/>
    <mergeCell ref="AA7:AB7"/>
    <mergeCell ref="BF7:BG7"/>
    <mergeCell ref="AD38:AE38"/>
    <mergeCell ref="BG38:BH38"/>
    <mergeCell ref="AE7:AF7"/>
    <mergeCell ref="AG7:AH7"/>
    <mergeCell ref="AI7:AJ7"/>
    <mergeCell ref="AK7:AL7"/>
    <mergeCell ref="AM7:AN7"/>
    <mergeCell ref="AO7:AP7"/>
    <mergeCell ref="AC7:AD7"/>
  </mergeCells>
  <pageMargins left="1.1399999999999999" right="0.18" top="0.84" bottom="0.32" header="0.3" footer="0.17"/>
  <pageSetup paperSize="9" scale="13" orientation="landscape" r:id="rId1"/>
  <colBreaks count="1" manualBreakCount="1">
    <brk id="22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PMMY Progress</vt:lpstr>
      <vt:lpstr>'PMMY Progress'!Print_Area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2022-11-24T09:00:02Z</cp:lastPrinted>
  <dcterms:created xsi:type="dcterms:W3CDTF">2022-11-04T05:11:48Z</dcterms:created>
  <dcterms:modified xsi:type="dcterms:W3CDTF">2022-11-24T09:06:57Z</dcterms:modified>
</cp:coreProperties>
</file>