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New folder\"/>
    </mc:Choice>
  </mc:AlternateContent>
  <bookViews>
    <workbookView xWindow="-108" yWindow="-108" windowWidth="23268" windowHeight="12576"/>
  </bookViews>
  <sheets>
    <sheet name="sheet" sheetId="2" r:id="rId1"/>
  </sheets>
  <definedNames>
    <definedName name="OLE_LINK3" localSheetId="0">sheet!$AM$52</definedName>
    <definedName name="_xlnm.Print_Area" localSheetId="0">sheet!$A$1:$AT$52</definedName>
  </definedNames>
  <calcPr calcId="162913"/>
</workbook>
</file>

<file path=xl/calcChain.xml><?xml version="1.0" encoding="utf-8"?>
<calcChain xmlns="http://schemas.openxmlformats.org/spreadsheetml/2006/main">
  <c r="K51" i="2" l="1"/>
  <c r="L51" i="2"/>
  <c r="M51" i="2"/>
  <c r="AO48" i="2" l="1"/>
  <c r="AN48" i="2"/>
  <c r="AO25" i="2"/>
  <c r="AO26" i="2"/>
  <c r="AO27" i="2"/>
  <c r="AO28" i="2"/>
  <c r="AO30" i="2"/>
  <c r="AO31" i="2"/>
  <c r="AO32" i="2"/>
  <c r="AO34" i="2"/>
  <c r="AO35" i="2"/>
  <c r="AO38" i="2"/>
  <c r="AO39" i="2"/>
  <c r="AO24" i="2"/>
  <c r="AN25" i="2"/>
  <c r="AN26" i="2"/>
  <c r="AN27" i="2"/>
  <c r="AN28" i="2"/>
  <c r="AN30" i="2"/>
  <c r="AN31" i="2"/>
  <c r="AN32" i="2"/>
  <c r="AN34" i="2"/>
  <c r="AN35" i="2"/>
  <c r="AN38" i="2"/>
  <c r="AN39" i="2"/>
  <c r="AN24" i="2"/>
  <c r="AL48" i="2"/>
  <c r="AM48" i="2"/>
  <c r="AL25" i="2"/>
  <c r="AM25" i="2"/>
  <c r="AL28" i="2"/>
  <c r="AM28" i="2"/>
  <c r="AL31" i="2"/>
  <c r="AM31" i="2"/>
  <c r="AL32" i="2"/>
  <c r="AM32" i="2"/>
  <c r="AL34" i="2"/>
  <c r="AM34" i="2"/>
  <c r="AL39" i="2"/>
  <c r="AM39" i="2"/>
  <c r="AM24" i="2"/>
  <c r="AL24" i="2"/>
  <c r="AO11" i="2"/>
  <c r="AO12" i="2"/>
  <c r="AO13" i="2"/>
  <c r="AO14" i="2"/>
  <c r="AO15" i="2"/>
  <c r="AO16" i="2"/>
  <c r="AO17" i="2"/>
  <c r="AO18" i="2"/>
  <c r="AO19" i="2"/>
  <c r="AO20" i="2"/>
  <c r="AO21" i="2"/>
  <c r="AN11" i="2"/>
  <c r="AN12" i="2"/>
  <c r="AN13" i="2"/>
  <c r="AN14" i="2"/>
  <c r="AN15" i="2"/>
  <c r="AN16" i="2"/>
  <c r="AN17" i="2"/>
  <c r="AN18" i="2"/>
  <c r="AN19" i="2"/>
  <c r="AN20" i="2"/>
  <c r="AN21" i="2"/>
  <c r="AM11" i="2"/>
  <c r="AM12" i="2"/>
  <c r="AM13" i="2"/>
  <c r="AM14" i="2"/>
  <c r="AM15" i="2"/>
  <c r="AM16" i="2"/>
  <c r="AM17" i="2"/>
  <c r="AM18" i="2"/>
  <c r="AM19" i="2"/>
  <c r="AM20" i="2"/>
  <c r="AM21" i="2"/>
  <c r="AL11" i="2"/>
  <c r="AL12" i="2"/>
  <c r="AL13" i="2"/>
  <c r="AL14" i="2"/>
  <c r="AL15" i="2"/>
  <c r="AL16" i="2"/>
  <c r="AL17" i="2"/>
  <c r="AL18" i="2"/>
  <c r="AL19" i="2"/>
  <c r="AL20" i="2"/>
  <c r="AL21" i="2"/>
  <c r="AM10" i="2"/>
  <c r="AN10" i="2"/>
  <c r="AO10" i="2"/>
  <c r="AL10" i="2"/>
  <c r="H51" i="2"/>
  <c r="I51" i="2"/>
  <c r="H49" i="2"/>
  <c r="I49" i="2"/>
  <c r="G48" i="2"/>
  <c r="H48" i="2"/>
  <c r="I48" i="2"/>
  <c r="J48" i="2"/>
  <c r="K48" i="2"/>
  <c r="L48" i="2"/>
  <c r="M48" i="2"/>
  <c r="F48" i="2"/>
  <c r="G47" i="2"/>
  <c r="G49" i="2" s="1"/>
  <c r="H47" i="2"/>
  <c r="I47" i="2"/>
  <c r="G45" i="2"/>
  <c r="H45" i="2"/>
  <c r="I45" i="2"/>
  <c r="J45" i="2"/>
  <c r="K45" i="2"/>
  <c r="L45" i="2"/>
  <c r="M45" i="2"/>
  <c r="F45" i="2"/>
  <c r="L22" i="2"/>
  <c r="AN22" i="2" s="1"/>
  <c r="M22" i="2"/>
  <c r="M47" i="2" s="1"/>
  <c r="L39" i="2"/>
  <c r="M39" i="2"/>
  <c r="G39" i="2"/>
  <c r="H39" i="2"/>
  <c r="I39" i="2"/>
  <c r="J39" i="2"/>
  <c r="K39" i="2"/>
  <c r="F39" i="2"/>
  <c r="G22" i="2"/>
  <c r="H22" i="2"/>
  <c r="I22" i="2"/>
  <c r="F22" i="2"/>
  <c r="M49" i="2" l="1"/>
  <c r="AO47" i="2"/>
  <c r="AO22" i="2"/>
  <c r="L47" i="2"/>
  <c r="AM22" i="2"/>
  <c r="G51" i="2"/>
  <c r="F47" i="2"/>
  <c r="J42" i="2"/>
  <c r="K42" i="2"/>
  <c r="G42" i="2"/>
  <c r="F42" i="2"/>
  <c r="J22" i="2"/>
  <c r="J47" i="2" s="1"/>
  <c r="J49" i="2" s="1"/>
  <c r="J51" i="2" s="1"/>
  <c r="K22" i="2"/>
  <c r="K47" i="2" s="1"/>
  <c r="K49" i="2" s="1"/>
  <c r="AO49" i="2" l="1"/>
  <c r="AO51" i="2"/>
  <c r="L49" i="2"/>
  <c r="AN47" i="2"/>
  <c r="AM47" i="2"/>
  <c r="AM51" i="2"/>
  <c r="AM49" i="2"/>
  <c r="AL22" i="2"/>
  <c r="F49" i="2"/>
  <c r="AL47" i="2"/>
  <c r="AM45" i="2"/>
  <c r="AL45" i="2"/>
  <c r="AM44" i="2"/>
  <c r="AN44" i="2"/>
  <c r="AN45" i="2" s="1"/>
  <c r="AO44" i="2"/>
  <c r="AO45" i="2" s="1"/>
  <c r="AL44" i="2"/>
  <c r="AM41" i="2"/>
  <c r="AN41" i="2"/>
  <c r="AO41" i="2"/>
  <c r="AL41" i="2"/>
  <c r="S48" i="2"/>
  <c r="T48" i="2"/>
  <c r="O39" i="2"/>
  <c r="R39" i="2"/>
  <c r="S39" i="2"/>
  <c r="N39" i="2"/>
  <c r="O45" i="2"/>
  <c r="P45" i="2"/>
  <c r="Q45" i="2"/>
  <c r="R45" i="2"/>
  <c r="S45" i="2"/>
  <c r="T45" i="2"/>
  <c r="U45" i="2"/>
  <c r="N45" i="2"/>
  <c r="O42" i="2"/>
  <c r="O48" i="2" s="1"/>
  <c r="P42" i="2"/>
  <c r="P48" i="2" s="1"/>
  <c r="Q42" i="2"/>
  <c r="Q48" i="2" s="1"/>
  <c r="R42" i="2"/>
  <c r="R48" i="2" s="1"/>
  <c r="S42" i="2"/>
  <c r="T42" i="2"/>
  <c r="U42" i="2"/>
  <c r="U48" i="2" s="1"/>
  <c r="N42" i="2"/>
  <c r="N48" i="2" s="1"/>
  <c r="AN51" i="2" l="1"/>
  <c r="AN49" i="2"/>
  <c r="F51" i="2"/>
  <c r="AL51" i="2" s="1"/>
  <c r="AL49" i="2"/>
  <c r="O22" i="2"/>
  <c r="O47" i="2" s="1"/>
  <c r="O49" i="2" s="1"/>
  <c r="O51" i="2" s="1"/>
  <c r="R22" i="2"/>
  <c r="S22" i="2"/>
  <c r="N22" i="2"/>
  <c r="N47" i="2" s="1"/>
  <c r="N49" i="2" s="1"/>
  <c r="N51" i="2" s="1"/>
  <c r="S47" i="2" l="1"/>
  <c r="R47" i="2"/>
  <c r="R49" i="2" l="1"/>
  <c r="S49" i="2"/>
  <c r="W48" i="2"/>
  <c r="X48" i="2"/>
  <c r="Y48" i="2"/>
  <c r="AB48" i="2"/>
  <c r="AC48" i="2"/>
  <c r="V48" i="2"/>
  <c r="W45" i="2"/>
  <c r="X45" i="2"/>
  <c r="Y45" i="2"/>
  <c r="AB45" i="2"/>
  <c r="AC45" i="2"/>
  <c r="AD45" i="2"/>
  <c r="AE45" i="2"/>
  <c r="V45" i="2"/>
  <c r="AB42" i="2"/>
  <c r="AC42" i="2"/>
  <c r="AD42" i="2"/>
  <c r="AE42" i="2"/>
  <c r="S51" i="2" l="1"/>
  <c r="R51" i="2"/>
  <c r="AC22" i="2"/>
  <c r="AB22" i="2"/>
  <c r="W22" i="2"/>
  <c r="X22" i="2"/>
  <c r="Y22" i="2"/>
  <c r="V22" i="2"/>
  <c r="AC39" i="2"/>
  <c r="AB39" i="2"/>
  <c r="W39" i="2"/>
  <c r="W47" i="2" s="1"/>
  <c r="W49" i="2" s="1"/>
  <c r="W51" i="2" s="1"/>
  <c r="X39" i="2"/>
  <c r="Y39" i="2"/>
  <c r="V39" i="2"/>
  <c r="V47" i="2" s="1"/>
  <c r="V49" i="2" s="1"/>
  <c r="V51" i="2" s="1"/>
  <c r="AB47" i="2" l="1"/>
  <c r="AB49" i="2" s="1"/>
  <c r="AB51" i="2" s="1"/>
  <c r="AC47" i="2"/>
  <c r="AC49" i="2" s="1"/>
  <c r="AC51" i="2" s="1"/>
  <c r="W42" i="2"/>
  <c r="X42" i="2"/>
  <c r="Y42" i="2"/>
  <c r="V42" i="2"/>
  <c r="AF11" i="2"/>
  <c r="T11" i="2" s="1"/>
  <c r="AG11" i="2"/>
  <c r="U11" i="2" s="1"/>
  <c r="AF12" i="2"/>
  <c r="T12" i="2" s="1"/>
  <c r="AG12" i="2"/>
  <c r="U12" i="2" s="1"/>
  <c r="AF13" i="2"/>
  <c r="T13" i="2" s="1"/>
  <c r="AG13" i="2"/>
  <c r="U13" i="2" s="1"/>
  <c r="AF14" i="2"/>
  <c r="T14" i="2" s="1"/>
  <c r="AG14" i="2"/>
  <c r="U14" i="2" s="1"/>
  <c r="AF15" i="2"/>
  <c r="T15" i="2" s="1"/>
  <c r="AG15" i="2"/>
  <c r="U15" i="2" s="1"/>
  <c r="AF16" i="2"/>
  <c r="T16" i="2" s="1"/>
  <c r="AG16" i="2"/>
  <c r="U16" i="2" s="1"/>
  <c r="AF17" i="2"/>
  <c r="T17" i="2" s="1"/>
  <c r="AG17" i="2"/>
  <c r="U17" i="2" s="1"/>
  <c r="AF18" i="2"/>
  <c r="T18" i="2" s="1"/>
  <c r="AG18" i="2"/>
  <c r="U18" i="2" s="1"/>
  <c r="AF19" i="2"/>
  <c r="T19" i="2" s="1"/>
  <c r="AG19" i="2"/>
  <c r="U19" i="2" s="1"/>
  <c r="AF20" i="2"/>
  <c r="T20" i="2" s="1"/>
  <c r="AG20" i="2"/>
  <c r="U20" i="2" s="1"/>
  <c r="AF21" i="2"/>
  <c r="T21" i="2" s="1"/>
  <c r="AG21" i="2"/>
  <c r="U21" i="2" s="1"/>
  <c r="AF24" i="2"/>
  <c r="T24" i="2" s="1"/>
  <c r="AG24" i="2"/>
  <c r="U24" i="2" s="1"/>
  <c r="AF25" i="2"/>
  <c r="T25" i="2" s="1"/>
  <c r="AG25" i="2"/>
  <c r="U25" i="2" s="1"/>
  <c r="AF26" i="2"/>
  <c r="T26" i="2" s="1"/>
  <c r="AG26" i="2"/>
  <c r="U26" i="2" s="1"/>
  <c r="AF27" i="2"/>
  <c r="T27" i="2" s="1"/>
  <c r="AG27" i="2"/>
  <c r="U27" i="2" s="1"/>
  <c r="AF28" i="2"/>
  <c r="T28" i="2" s="1"/>
  <c r="AG28" i="2"/>
  <c r="U28" i="2" s="1"/>
  <c r="AF29" i="2"/>
  <c r="T29" i="2" s="1"/>
  <c r="AG29" i="2"/>
  <c r="U29" i="2" s="1"/>
  <c r="AF30" i="2"/>
  <c r="T30" i="2" s="1"/>
  <c r="AG30" i="2"/>
  <c r="U30" i="2" s="1"/>
  <c r="AF31" i="2"/>
  <c r="T31" i="2" s="1"/>
  <c r="AG31" i="2"/>
  <c r="U31" i="2" s="1"/>
  <c r="AF32" i="2"/>
  <c r="T32" i="2" s="1"/>
  <c r="AG32" i="2"/>
  <c r="U32" i="2" s="1"/>
  <c r="AF33" i="2"/>
  <c r="T33" i="2" s="1"/>
  <c r="AG33" i="2"/>
  <c r="U33" i="2" s="1"/>
  <c r="AF34" i="2"/>
  <c r="T34" i="2" s="1"/>
  <c r="AG34" i="2"/>
  <c r="U34" i="2" s="1"/>
  <c r="AF35" i="2"/>
  <c r="T35" i="2" s="1"/>
  <c r="AG35" i="2"/>
  <c r="U35" i="2" s="1"/>
  <c r="AF36" i="2"/>
  <c r="T36" i="2" s="1"/>
  <c r="AG36" i="2"/>
  <c r="U36" i="2" s="1"/>
  <c r="AF37" i="2"/>
  <c r="T37" i="2" s="1"/>
  <c r="AG37" i="2"/>
  <c r="U37" i="2" s="1"/>
  <c r="AF38" i="2"/>
  <c r="T38" i="2" s="1"/>
  <c r="AG38" i="2"/>
  <c r="U38" i="2" s="1"/>
  <c r="AF41" i="2"/>
  <c r="AF42" i="2" s="1"/>
  <c r="AG41" i="2"/>
  <c r="AG42" i="2" s="1"/>
  <c r="AF44" i="2"/>
  <c r="AG44" i="2"/>
  <c r="AF45" i="2"/>
  <c r="AG45" i="2"/>
  <c r="AG10" i="2"/>
  <c r="U10" i="2" s="1"/>
  <c r="AF10" i="2"/>
  <c r="T10" i="2" s="1"/>
  <c r="AA44" i="2"/>
  <c r="AA45" i="2" s="1"/>
  <c r="Z44" i="2"/>
  <c r="Z45" i="2" s="1"/>
  <c r="AA41" i="2"/>
  <c r="AA48" i="2" s="1"/>
  <c r="Z41" i="2"/>
  <c r="Z25" i="2"/>
  <c r="P25" i="2" s="1"/>
  <c r="AA25" i="2"/>
  <c r="Q25" i="2" s="1"/>
  <c r="Z26" i="2"/>
  <c r="P26" i="2" s="1"/>
  <c r="AA26" i="2"/>
  <c r="Q26" i="2" s="1"/>
  <c r="Z27" i="2"/>
  <c r="P27" i="2" s="1"/>
  <c r="AA27" i="2"/>
  <c r="Q27" i="2" s="1"/>
  <c r="Z28" i="2"/>
  <c r="P28" i="2" s="1"/>
  <c r="AA28" i="2"/>
  <c r="Q28" i="2" s="1"/>
  <c r="Z29" i="2"/>
  <c r="P29" i="2" s="1"/>
  <c r="AA29" i="2"/>
  <c r="Q29" i="2" s="1"/>
  <c r="Z30" i="2"/>
  <c r="P30" i="2" s="1"/>
  <c r="AA30" i="2"/>
  <c r="Q30" i="2" s="1"/>
  <c r="Z31" i="2"/>
  <c r="P31" i="2" s="1"/>
  <c r="AA31" i="2"/>
  <c r="Q31" i="2" s="1"/>
  <c r="Z32" i="2"/>
  <c r="P32" i="2" s="1"/>
  <c r="AA32" i="2"/>
  <c r="Q32" i="2" s="1"/>
  <c r="Z33" i="2"/>
  <c r="P33" i="2" s="1"/>
  <c r="AA33" i="2"/>
  <c r="Q33" i="2" s="1"/>
  <c r="Z34" i="2"/>
  <c r="P34" i="2" s="1"/>
  <c r="AA34" i="2"/>
  <c r="Z35" i="2"/>
  <c r="P35" i="2" s="1"/>
  <c r="AA35" i="2"/>
  <c r="Q35" i="2" s="1"/>
  <c r="Z36" i="2"/>
  <c r="AA36" i="2"/>
  <c r="Z38" i="2"/>
  <c r="P38" i="2" s="1"/>
  <c r="AA38" i="2"/>
  <c r="Q38" i="2" s="1"/>
  <c r="AA24" i="2"/>
  <c r="Q24" i="2" s="1"/>
  <c r="Z24" i="2"/>
  <c r="P24" i="2" s="1"/>
  <c r="AA10" i="2"/>
  <c r="Q10" i="2" s="1"/>
  <c r="AA11" i="2"/>
  <c r="Q11" i="2" s="1"/>
  <c r="AA12" i="2"/>
  <c r="Q12" i="2" s="1"/>
  <c r="AA13" i="2"/>
  <c r="Q13" i="2" s="1"/>
  <c r="AA14" i="2"/>
  <c r="Q14" i="2" s="1"/>
  <c r="AA15" i="2"/>
  <c r="Q15" i="2" s="1"/>
  <c r="AA16" i="2"/>
  <c r="Q16" i="2" s="1"/>
  <c r="AA17" i="2"/>
  <c r="Q17" i="2" s="1"/>
  <c r="AA18" i="2"/>
  <c r="Q18" i="2" s="1"/>
  <c r="AA19" i="2"/>
  <c r="Q19" i="2" s="1"/>
  <c r="AA20" i="2"/>
  <c r="Q20" i="2" s="1"/>
  <c r="AA21" i="2"/>
  <c r="Q21" i="2" s="1"/>
  <c r="Z11" i="2"/>
  <c r="P11" i="2" s="1"/>
  <c r="Z12" i="2"/>
  <c r="P12" i="2" s="1"/>
  <c r="Z13" i="2"/>
  <c r="P13" i="2" s="1"/>
  <c r="Z14" i="2"/>
  <c r="P14" i="2" s="1"/>
  <c r="Z15" i="2"/>
  <c r="P15" i="2" s="1"/>
  <c r="Z16" i="2"/>
  <c r="P16" i="2" s="1"/>
  <c r="Z17" i="2"/>
  <c r="P17" i="2" s="1"/>
  <c r="Z18" i="2"/>
  <c r="P18" i="2" s="1"/>
  <c r="Z19" i="2"/>
  <c r="P19" i="2" s="1"/>
  <c r="Z20" i="2"/>
  <c r="P20" i="2" s="1"/>
  <c r="Z21" i="2"/>
  <c r="P21" i="2" s="1"/>
  <c r="Z10" i="2"/>
  <c r="P10" i="2" s="1"/>
  <c r="T22" i="2" l="1"/>
  <c r="Q22" i="2"/>
  <c r="P39" i="2"/>
  <c r="U39" i="2"/>
  <c r="U47" i="2" s="1"/>
  <c r="T39" i="2"/>
  <c r="U22" i="2"/>
  <c r="P22" i="2"/>
  <c r="Q39" i="2"/>
  <c r="Q47" i="2" s="1"/>
  <c r="Q49" i="2" s="1"/>
  <c r="Q51" i="2" s="1"/>
  <c r="AA42" i="2"/>
  <c r="Z42" i="2"/>
  <c r="Z48" i="2"/>
  <c r="AA39" i="2"/>
  <c r="Z22" i="2"/>
  <c r="Z39" i="2"/>
  <c r="AA22" i="2"/>
  <c r="T47" i="2" l="1"/>
  <c r="U49" i="2"/>
  <c r="P47" i="2"/>
  <c r="P49" i="2" s="1"/>
  <c r="P51" i="2" s="1"/>
  <c r="AA47" i="2"/>
  <c r="AA49" i="2" s="1"/>
  <c r="AA51" i="2" s="1"/>
  <c r="Z47" i="2"/>
  <c r="Z49" i="2" s="1"/>
  <c r="Z51" i="2" s="1"/>
  <c r="AD39" i="2"/>
  <c r="AF39" i="2" s="1"/>
  <c r="AE39" i="2"/>
  <c r="AG39" i="2" s="1"/>
  <c r="AH39" i="2"/>
  <c r="AI39" i="2"/>
  <c r="AD22" i="2"/>
  <c r="AF22" i="2" s="1"/>
  <c r="AE22" i="2"/>
  <c r="AG22" i="2" s="1"/>
  <c r="U51" i="2" l="1"/>
  <c r="T49" i="2"/>
  <c r="AE47" i="2"/>
  <c r="AG47" i="2" s="1"/>
  <c r="AD47" i="2"/>
  <c r="AF47" i="2" s="1"/>
  <c r="Y47" i="2"/>
  <c r="Y49" i="2" s="1"/>
  <c r="Y51" i="2" s="1"/>
  <c r="T51" i="2" l="1"/>
  <c r="AN42" i="2"/>
  <c r="AO42" i="2" l="1"/>
  <c r="X47" i="2" l="1"/>
  <c r="X49" i="2" s="1"/>
  <c r="X51" i="2" s="1"/>
  <c r="AD48" i="2" l="1"/>
  <c r="AK44" i="2"/>
  <c r="AJ44" i="2"/>
  <c r="AK41" i="2"/>
  <c r="AJ41" i="2"/>
  <c r="AJ25" i="2"/>
  <c r="AK25" i="2"/>
  <c r="AJ26" i="2"/>
  <c r="AK26" i="2"/>
  <c r="AJ27" i="2"/>
  <c r="AH51" i="2" s="1"/>
  <c r="AK27" i="2"/>
  <c r="AI51" i="2" s="1"/>
  <c r="AJ28" i="2"/>
  <c r="AK28" i="2"/>
  <c r="AJ29" i="2"/>
  <c r="AK29" i="2"/>
  <c r="AJ30" i="2"/>
  <c r="AK30" i="2"/>
  <c r="AJ32" i="2"/>
  <c r="AK32" i="2"/>
  <c r="AJ33" i="2"/>
  <c r="AK33" i="2"/>
  <c r="AJ34" i="2"/>
  <c r="AK34" i="2"/>
  <c r="AJ36" i="2"/>
  <c r="AK36" i="2"/>
  <c r="AJ37" i="2"/>
  <c r="AK37" i="2"/>
  <c r="AJ38" i="2"/>
  <c r="AK38" i="2"/>
  <c r="AK24" i="2"/>
  <c r="AK39" i="2" s="1"/>
  <c r="AJ24" i="2"/>
  <c r="AJ39" i="2" s="1"/>
  <c r="AJ11" i="2"/>
  <c r="AK11" i="2"/>
  <c r="AJ12" i="2"/>
  <c r="AK12" i="2"/>
  <c r="AJ13" i="2"/>
  <c r="AK13" i="2"/>
  <c r="AJ14" i="2"/>
  <c r="AK14" i="2"/>
  <c r="AJ15" i="2"/>
  <c r="AK15" i="2"/>
  <c r="AJ16" i="2"/>
  <c r="AK16" i="2"/>
  <c r="AJ17" i="2"/>
  <c r="AK17" i="2"/>
  <c r="AJ18" i="2"/>
  <c r="AK18" i="2"/>
  <c r="AJ19" i="2"/>
  <c r="AK19" i="2"/>
  <c r="AJ20" i="2"/>
  <c r="AK20" i="2"/>
  <c r="AK10" i="2"/>
  <c r="AJ10" i="2"/>
  <c r="AD49" i="2" l="1"/>
  <c r="AF48" i="2"/>
  <c r="AE48" i="2"/>
  <c r="AM42" i="2"/>
  <c r="AL42" i="2"/>
  <c r="AF49" i="2" l="1"/>
  <c r="AD51" i="2"/>
  <c r="AF51" i="2" s="1"/>
  <c r="AE49" i="2"/>
  <c r="AE51" i="2" s="1"/>
  <c r="AG48" i="2"/>
  <c r="AK45" i="2"/>
  <c r="AJ45" i="2"/>
  <c r="AG49" i="2" l="1"/>
  <c r="AG51" i="2"/>
  <c r="AJ42" i="2"/>
  <c r="AJ48" i="2" s="1"/>
  <c r="AK42" i="2"/>
  <c r="AK48" i="2" s="1"/>
  <c r="AJ22" i="2"/>
  <c r="AK22" i="2"/>
  <c r="AK47" i="2" l="1"/>
  <c r="AK49" i="2" s="1"/>
  <c r="AK51" i="2" s="1"/>
  <c r="AJ47" i="2"/>
  <c r="AJ49" i="2" s="1"/>
  <c r="AJ51" i="2" s="1"/>
  <c r="E22" i="2"/>
  <c r="D22" i="2"/>
  <c r="E45" i="2"/>
  <c r="D45" i="2"/>
  <c r="E42" i="2"/>
  <c r="D42" i="2"/>
  <c r="E39" i="2"/>
  <c r="D39" i="2"/>
  <c r="E48" i="2" l="1"/>
  <c r="D48" i="2"/>
  <c r="D47" i="2"/>
  <c r="E47" i="2"/>
  <c r="E49" i="2" l="1"/>
  <c r="D49" i="2"/>
  <c r="E51" i="2" l="1"/>
  <c r="D51" i="2"/>
</calcChain>
</file>

<file path=xl/sharedStrings.xml><?xml version="1.0" encoding="utf-8"?>
<sst xmlns="http://schemas.openxmlformats.org/spreadsheetml/2006/main" count="108" uniqueCount="66">
  <si>
    <t>S. No.</t>
  </si>
  <si>
    <t>NAME OF BANKS</t>
  </si>
  <si>
    <t>NO.</t>
  </si>
  <si>
    <t>AMT.</t>
  </si>
  <si>
    <t>UCO BANK</t>
  </si>
  <si>
    <t>TOTAL</t>
  </si>
  <si>
    <t>REGIONAL RURAL BANKS</t>
  </si>
  <si>
    <t xml:space="preserve">COOPERATIVE BANKS </t>
  </si>
  <si>
    <t>SCHEDULED COMMERCIAL BANKS</t>
  </si>
  <si>
    <t>Comm.Bks (A+B)</t>
  </si>
  <si>
    <t>RRBs ( C)</t>
  </si>
  <si>
    <t>TOTAL (A+B+C)</t>
  </si>
  <si>
    <t>G. TOTAL (A+B+C+D)</t>
  </si>
  <si>
    <t>System</t>
  </si>
  <si>
    <t>A.</t>
  </si>
  <si>
    <t>B.</t>
  </si>
  <si>
    <t>C.</t>
  </si>
  <si>
    <t>D.</t>
  </si>
  <si>
    <t>PUBLIC SECTOR BANKS</t>
  </si>
  <si>
    <t>%AGE OF COLLATERAL FREE LOANS SANCTIONED DURING CURRENT QUARTER</t>
  </si>
  <si>
    <t>%AGE OF COLLATERAL FREE LOANS SANCTIONED DURING CURRENT YEAR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</si>
  <si>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</si>
  <si>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</si>
  <si>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</si>
  <si>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</si>
  <si>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</si>
  <si>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</si>
  <si>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</si>
  <si>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</si>
  <si>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PRIVATE SECTOR BANKS &amp; SMALL FINANCE BANKS</t>
  </si>
  <si>
    <t>PUNJAB &amp; SIND BANK</t>
  </si>
  <si>
    <t>BANK OF INDIA</t>
  </si>
  <si>
    <t>BANK OF MAHARASHTRA</t>
  </si>
  <si>
    <t>IDBI BANK</t>
  </si>
  <si>
    <t>J&amp;K BANK</t>
  </si>
  <si>
    <t>CAPITAL SMALL FINANCE BANK</t>
  </si>
  <si>
    <t>HDFC BANK</t>
  </si>
  <si>
    <t>ICICI BANK</t>
  </si>
  <si>
    <t>KOTAK MAHINDRA BANK</t>
  </si>
  <si>
    <t>AXIS BANK</t>
  </si>
  <si>
    <t>YES BANK</t>
  </si>
  <si>
    <t>INDUSIND BANK</t>
  </si>
  <si>
    <t>FEDERAL BANK</t>
  </si>
  <si>
    <t>BANDHAN BANK</t>
  </si>
  <si>
    <t>AU SMALL FINANCE BANK</t>
  </si>
  <si>
    <t>UJJIVAN SMALL FINANCE BANK</t>
  </si>
  <si>
    <t>JANA SMALL FINANCE BANK</t>
  </si>
  <si>
    <t>PUNJAB GRAMIN BANK</t>
  </si>
  <si>
    <t>SLBC PUNJAB</t>
  </si>
  <si>
    <t>DURING THE Q.E. June 2020 (01.04.2020 - 30.06.2020</t>
  </si>
  <si>
    <t>UPTO THE PERIOD ENDED DEC. 2020</t>
  </si>
  <si>
    <t>UPTO THE PERIOD ENDED dec2020</t>
  </si>
  <si>
    <t>DURING THE Q.E. June 2021 (01.04.2021-30.06.2021)</t>
  </si>
  <si>
    <t>RBL Bank</t>
  </si>
  <si>
    <t xml:space="preserve"> OUT OF WHICH COLLATRAL FREE MSE SANCTIONED</t>
  </si>
  <si>
    <t>(Amount in lacs)</t>
  </si>
  <si>
    <t>DURING THE Q.E.SEP 2021 (01.07.2021-30.09.2021)</t>
  </si>
  <si>
    <t>UPTO THE PERIOD ENDED SEP 2021</t>
  </si>
  <si>
    <t>DURING THE Q.E.DEC 2021 (01.10.2021-31.12.2021)</t>
  </si>
  <si>
    <t>UPTO THE PERIOD ENDED DEC 2021</t>
  </si>
  <si>
    <t>DURING THE Q.E.MARCH 2022(01.01.2022-31.03.2022)</t>
  </si>
  <si>
    <t>UPTO THE PERIOD ENDED MARCH 2022</t>
  </si>
  <si>
    <t xml:space="preserve">TOTAL NEW MSE LOANS (UPTO 10 LACS) SANCTIONED                                                   OUT OF WHICH COLLATERAL FREE LOANS </t>
  </si>
  <si>
    <t>BANKWISE POSITION OF NEW COLLATERAL FREE MSE LOANS UPTO RS. 10 LAC SANCTIONED UPTO THE PERIOD ENDED MARCH 2022 (2021-22)</t>
  </si>
  <si>
    <t>PUNJAB STATE COOPERATIVE BANK</t>
  </si>
  <si>
    <t>Annexure- 24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</si>
</sst>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2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20"/>
      <name val="Tahoma"/>
      <family val="2"/>
    </font>
    <font>
      <sz val="22"/>
      <name val="Tahoma"/>
      <family val="2"/>
    </font>
    <font>
      <sz val="27"/>
      <name val="Tahoma"/>
      <family val="2"/>
    </font>
    <font>
      <sz val="27"/>
      <color rgb="FFFF0000"/>
      <name val="Tahoma"/>
      <family val="2"/>
    </font>
    <font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28"/>
      <name val="Tahoma"/>
      <family val="2"/>
    </font>
    <font>
      <sz val="10"/>
      <color theme="1"/>
      <name val="Calibri"/>
      <family val="2"/>
      <scheme val="minor"/>
    </font>
    <font>
      <b/>
      <sz val="20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sz val="24"/>
      <name val="Tahoma"/>
      <family val="2"/>
    </font>
    <font>
      <sz val="36"/>
      <name val="Arial"/>
      <family val="2"/>
    </font>
    <font>
      <b/>
      <sz val="36"/>
      <color theme="1"/>
      <name val="Arial"/>
      <family val="2"/>
    </font>
    <font>
      <b/>
      <sz val="26"/>
      <name val="Arial"/>
      <family val="2"/>
    </font>
    <font>
      <sz val="36"/>
      <name val="Tahoma"/>
      <family val="2"/>
    </font>
    <font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3">
    <xf numFmtId="0" fontId="0" fillId="0" borderId="0"/>
    <xf numFmtId="9" fontId="3" fillId="0" borderId="0" applyFont="0" applyFill="0" applyBorder="0" applyAlignment="0" applyProtection="0"/>
    <xf numFmtId="0" fontId="10" fillId="0" borderId="0"/>
    <xf numFmtId="0" fontId="13" fillId="0" borderId="0"/>
    <xf numFmtId="0" fontId="12" fillId="0" borderId="0"/>
    <xf numFmtId="0" fontId="15" fillId="0" borderId="0" applyNumberFormat="0" applyBorder="0" applyProtection="0"/>
    <xf numFmtId="0" fontId="11" fillId="0" borderId="0"/>
    <xf numFmtId="0" fontId="14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1" fillId="0" borderId="0"/>
    <xf numFmtId="0" fontId="2" fillId="0" borderId="0"/>
    <xf numFmtId="164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24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7" fillId="0" borderId="0" xfId="0" applyFont="1"/>
    <xf numFmtId="0" fontId="7" fillId="0" borderId="0" xfId="0" applyFont="1" applyFill="1"/>
    <xf numFmtId="0" fontId="8" fillId="0" borderId="0" xfId="0" applyFont="1" applyFill="1"/>
    <xf numFmtId="0" fontId="8" fillId="0" borderId="0" xfId="0" applyFont="1"/>
    <xf numFmtId="0" fontId="6" fillId="0" borderId="0" xfId="0" applyFont="1" applyFill="1"/>
    <xf numFmtId="0" fontId="8" fillId="2" borderId="0" xfId="0" applyFont="1" applyFill="1"/>
    <xf numFmtId="0" fontId="9" fillId="2" borderId="0" xfId="0" applyFont="1" applyFill="1"/>
    <xf numFmtId="0" fontId="16" fillId="0" borderId="0" xfId="0" applyFont="1" applyFill="1"/>
    <xf numFmtId="0" fontId="16" fillId="0" borderId="0" xfId="0" applyFont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1" fontId="21" fillId="0" borderId="0" xfId="0" applyNumberFormat="1" applyFont="1" applyFill="1"/>
    <xf numFmtId="0" fontId="3" fillId="0" borderId="0" xfId="0" applyFont="1" applyFill="1"/>
    <xf numFmtId="1" fontId="3" fillId="0" borderId="0" xfId="0" applyNumberFormat="1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/>
    <xf numFmtId="1" fontId="18" fillId="0" borderId="0" xfId="0" applyNumberFormat="1" applyFont="1" applyFill="1"/>
    <xf numFmtId="0" fontId="23" fillId="0" borderId="0" xfId="0" applyFont="1" applyFill="1"/>
    <xf numFmtId="0" fontId="23" fillId="0" borderId="0" xfId="0" applyFont="1"/>
    <xf numFmtId="0" fontId="22" fillId="0" borderId="26" xfId="0" applyFont="1" applyFill="1" applyBorder="1" applyAlignment="1">
      <alignment horizontal="left" vertical="center"/>
    </xf>
    <xf numFmtId="1" fontId="22" fillId="0" borderId="4" xfId="0" applyNumberFormat="1" applyFont="1" applyFill="1" applyBorder="1" applyAlignment="1" applyProtection="1">
      <alignment horizontal="center" vertical="center" wrapText="1"/>
    </xf>
    <xf numFmtId="1" fontId="22" fillId="0" borderId="32" xfId="0" applyNumberFormat="1" applyFont="1" applyFill="1" applyBorder="1" applyAlignment="1" applyProtection="1">
      <alignment horizontal="center" vertical="center" wrapText="1"/>
    </xf>
    <xf numFmtId="1" fontId="22" fillId="0" borderId="22" xfId="0" applyNumberFormat="1" applyFont="1" applyFill="1" applyBorder="1" applyAlignment="1" applyProtection="1">
      <alignment horizontal="center" vertical="center" wrapText="1"/>
    </xf>
    <xf numFmtId="1" fontId="22" fillId="0" borderId="17" xfId="0" applyNumberFormat="1" applyFont="1" applyFill="1" applyBorder="1" applyAlignment="1" applyProtection="1">
      <alignment horizontal="center" vertical="center" wrapText="1"/>
    </xf>
    <xf numFmtId="1" fontId="22" fillId="0" borderId="31" xfId="0" applyNumberFormat="1" applyFont="1" applyFill="1" applyBorder="1" applyAlignment="1" applyProtection="1">
      <alignment horizontal="center" vertical="center" wrapText="1"/>
    </xf>
    <xf numFmtId="1" fontId="22" fillId="0" borderId="49" xfId="0" applyNumberFormat="1" applyFont="1" applyFill="1" applyBorder="1" applyAlignment="1" applyProtection="1">
      <alignment horizontal="center" vertical="center" wrapText="1"/>
    </xf>
    <xf numFmtId="1" fontId="22" fillId="0" borderId="6" xfId="0" applyNumberFormat="1" applyFont="1" applyFill="1" applyBorder="1" applyAlignment="1" applyProtection="1">
      <alignment horizontal="center" vertical="center" wrapText="1"/>
    </xf>
    <xf numFmtId="1" fontId="22" fillId="0" borderId="5" xfId="0" applyNumberFormat="1" applyFont="1" applyFill="1" applyBorder="1" applyAlignment="1" applyProtection="1">
      <alignment horizontal="center" vertical="center" wrapText="1"/>
    </xf>
    <xf numFmtId="1" fontId="22" fillId="0" borderId="56" xfId="0" applyNumberFormat="1" applyFont="1" applyFill="1" applyBorder="1" applyAlignment="1" applyProtection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9" fontId="22" fillId="0" borderId="17" xfId="0" applyNumberFormat="1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vertical="center"/>
    </xf>
    <xf numFmtId="1" fontId="22" fillId="0" borderId="12" xfId="0" applyNumberFormat="1" applyFont="1" applyFill="1" applyBorder="1" applyAlignment="1">
      <alignment horizontal="center" vertical="center"/>
    </xf>
    <xf numFmtId="1" fontId="22" fillId="0" borderId="44" xfId="0" applyNumberFormat="1" applyFont="1" applyFill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center" vertical="center"/>
    </xf>
    <xf numFmtId="1" fontId="22" fillId="0" borderId="55" xfId="0" applyNumberFormat="1" applyFont="1" applyFill="1" applyBorder="1" applyAlignment="1">
      <alignment horizontal="center" vertical="center"/>
    </xf>
    <xf numFmtId="1" fontId="22" fillId="0" borderId="8" xfId="0" applyNumberFormat="1" applyFont="1" applyFill="1" applyBorder="1" applyAlignment="1">
      <alignment horizontal="center" vertical="center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50" xfId="0" applyNumberFormat="1" applyFont="1" applyFill="1" applyBorder="1" applyAlignment="1">
      <alignment horizontal="center" vertical="center"/>
    </xf>
    <xf numFmtId="9" fontId="22" fillId="0" borderId="16" xfId="0" applyNumberFormat="1" applyFont="1" applyFill="1" applyBorder="1" applyAlignment="1">
      <alignment horizontal="center" vertical="center"/>
    </xf>
    <xf numFmtId="9" fontId="22" fillId="0" borderId="8" xfId="0" applyNumberFormat="1" applyFont="1" applyFill="1" applyBorder="1" applyAlignment="1">
      <alignment horizontal="center" vertical="center"/>
    </xf>
    <xf numFmtId="1" fontId="22" fillId="0" borderId="2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/>
    </xf>
    <xf numFmtId="1" fontId="25" fillId="0" borderId="50" xfId="0" applyNumberFormat="1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/>
    </xf>
    <xf numFmtId="1" fontId="25" fillId="0" borderId="55" xfId="0" applyNumberFormat="1" applyFont="1" applyFill="1" applyBorder="1" applyAlignment="1">
      <alignment horizontal="center" vertical="center"/>
    </xf>
    <xf numFmtId="1" fontId="25" fillId="0" borderId="8" xfId="0" applyNumberFormat="1" applyFont="1" applyFill="1" applyBorder="1" applyAlignment="1">
      <alignment horizontal="center" vertical="center"/>
    </xf>
    <xf numFmtId="1" fontId="25" fillId="0" borderId="51" xfId="0" applyNumberFormat="1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left" vertical="center"/>
    </xf>
    <xf numFmtId="1" fontId="22" fillId="0" borderId="65" xfId="0" applyNumberFormat="1" applyFont="1" applyFill="1" applyBorder="1" applyAlignment="1">
      <alignment horizontal="center" vertical="center"/>
    </xf>
    <xf numFmtId="1" fontId="22" fillId="0" borderId="34" xfId="0" applyNumberFormat="1" applyFont="1" applyFill="1" applyBorder="1" applyAlignment="1">
      <alignment horizontal="center" vertical="center"/>
    </xf>
    <xf numFmtId="1" fontId="22" fillId="0" borderId="63" xfId="0" applyNumberFormat="1" applyFont="1" applyFill="1" applyBorder="1" applyAlignment="1">
      <alignment horizontal="center" vertical="center"/>
    </xf>
    <xf numFmtId="1" fontId="22" fillId="0" borderId="66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64" xfId="0" applyNumberFormat="1" applyFont="1" applyFill="1" applyBorder="1" applyAlignment="1">
      <alignment horizontal="center" vertical="center"/>
    </xf>
    <xf numFmtId="1" fontId="22" fillId="0" borderId="67" xfId="0" applyNumberFormat="1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1" fontId="22" fillId="0" borderId="69" xfId="0" applyNumberFormat="1" applyFont="1" applyFill="1" applyBorder="1" applyAlignment="1">
      <alignment horizontal="center" vertical="center"/>
    </xf>
    <xf numFmtId="1" fontId="22" fillId="0" borderId="22" xfId="0" applyNumberFormat="1" applyFont="1" applyFill="1" applyBorder="1" applyAlignment="1">
      <alignment horizontal="center" vertical="center"/>
    </xf>
    <xf numFmtId="1" fontId="22" fillId="0" borderId="27" xfId="0" applyNumberFormat="1" applyFont="1" applyFill="1" applyBorder="1" applyAlignment="1">
      <alignment horizontal="center" vertical="center"/>
    </xf>
    <xf numFmtId="1" fontId="22" fillId="0" borderId="60" xfId="0" applyNumberFormat="1" applyFont="1" applyFill="1" applyBorder="1" applyAlignment="1">
      <alignment horizontal="center" vertical="center"/>
    </xf>
    <xf numFmtId="1" fontId="22" fillId="0" borderId="47" xfId="0" applyNumberFormat="1" applyFont="1" applyFill="1" applyBorder="1" applyAlignment="1">
      <alignment horizontal="center" vertical="center"/>
    </xf>
    <xf numFmtId="1" fontId="22" fillId="0" borderId="70" xfId="0" applyNumberFormat="1" applyFont="1" applyFill="1" applyBorder="1" applyAlignment="1">
      <alignment horizontal="center" vertical="center"/>
    </xf>
    <xf numFmtId="1" fontId="22" fillId="0" borderId="54" xfId="0" applyNumberFormat="1" applyFont="1" applyFill="1" applyBorder="1" applyAlignment="1">
      <alignment horizontal="center" vertical="center"/>
    </xf>
    <xf numFmtId="1" fontId="22" fillId="0" borderId="71" xfId="0" applyNumberFormat="1" applyFont="1" applyFill="1" applyBorder="1" applyAlignment="1">
      <alignment horizontal="center" vertical="center"/>
    </xf>
    <xf numFmtId="9" fontId="22" fillId="0" borderId="47" xfId="0" applyNumberFormat="1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1" fontId="24" fillId="0" borderId="0" xfId="0" applyNumberFormat="1" applyFont="1" applyFill="1"/>
    <xf numFmtId="0" fontId="22" fillId="0" borderId="0" xfId="0" applyFont="1" applyFill="1" applyAlignment="1">
      <alignment horizontal="right"/>
    </xf>
    <xf numFmtId="1" fontId="22" fillId="0" borderId="72" xfId="0" applyNumberFormat="1" applyFont="1" applyFill="1" applyBorder="1" applyAlignment="1">
      <alignment horizontal="center" vertical="center"/>
    </xf>
    <xf numFmtId="1" fontId="22" fillId="0" borderId="2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/>
    <xf numFmtId="0" fontId="22" fillId="0" borderId="22" xfId="0" applyFont="1" applyFill="1" applyBorder="1" applyAlignment="1">
      <alignment horizontal="center" vertical="center"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28" xfId="0" applyNumberFormat="1" applyFont="1" applyFill="1" applyBorder="1" applyAlignment="1">
      <alignment horizontal="center" vertical="center"/>
    </xf>
    <xf numFmtId="1" fontId="22" fillId="0" borderId="29" xfId="0" applyNumberFormat="1" applyFont="1" applyFill="1" applyBorder="1" applyAlignment="1">
      <alignment horizontal="center" vertical="center"/>
    </xf>
    <xf numFmtId="1" fontId="22" fillId="0" borderId="30" xfId="0" applyNumberFormat="1" applyFont="1" applyFill="1" applyBorder="1" applyAlignment="1">
      <alignment horizontal="center" vertical="center"/>
    </xf>
    <xf numFmtId="1" fontId="22" fillId="0" borderId="4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18" xfId="0" applyNumberFormat="1" applyFont="1" applyFill="1" applyBorder="1" applyAlignment="1">
      <alignment horizontal="center" vertical="center"/>
    </xf>
    <xf numFmtId="1" fontId="22" fillId="0" borderId="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 applyProtection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center" vertical="center"/>
    </xf>
    <xf numFmtId="1" fontId="22" fillId="0" borderId="52" xfId="0" applyNumberFormat="1" applyFont="1" applyFill="1" applyBorder="1" applyAlignment="1">
      <alignment horizontal="center" vertical="center"/>
    </xf>
    <xf numFmtId="1" fontId="22" fillId="0" borderId="45" xfId="0" applyNumberFormat="1" applyFont="1" applyFill="1" applyBorder="1" applyAlignment="1">
      <alignment horizontal="center" vertical="center"/>
    </xf>
    <xf numFmtId="1" fontId="22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/>
    <xf numFmtId="1" fontId="22" fillId="0" borderId="9" xfId="0" applyNumberFormat="1" applyFont="1" applyFill="1" applyBorder="1" applyAlignment="1">
      <alignment horizontal="center" vertical="center"/>
    </xf>
    <xf numFmtId="9" fontId="22" fillId="0" borderId="60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1" fontId="22" fillId="0" borderId="40" xfId="0" applyNumberFormat="1" applyFont="1" applyFill="1" applyBorder="1" applyAlignment="1">
      <alignment horizontal="center" vertical="center"/>
    </xf>
    <xf numFmtId="1" fontId="22" fillId="0" borderId="69" xfId="0" applyNumberFormat="1" applyFont="1" applyFill="1" applyBorder="1" applyAlignment="1">
      <alignment vertical="center"/>
    </xf>
    <xf numFmtId="1" fontId="22" fillId="0" borderId="27" xfId="0" applyNumberFormat="1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22" fillId="0" borderId="48" xfId="0" applyFont="1" applyFill="1" applyBorder="1" applyAlignment="1">
      <alignment vertical="center"/>
    </xf>
    <xf numFmtId="1" fontId="22" fillId="0" borderId="42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1" fontId="22" fillId="0" borderId="36" xfId="0" applyNumberFormat="1" applyFont="1" applyFill="1" applyBorder="1" applyAlignment="1">
      <alignment horizontal="center" vertical="center"/>
    </xf>
    <xf numFmtId="1" fontId="22" fillId="0" borderId="39" xfId="0" applyNumberFormat="1" applyFont="1" applyFill="1" applyBorder="1" applyAlignment="1">
      <alignment horizontal="center" vertical="center"/>
    </xf>
    <xf numFmtId="1" fontId="22" fillId="0" borderId="61" xfId="0" applyNumberFormat="1" applyFont="1" applyFill="1" applyBorder="1" applyAlignment="1">
      <alignment horizontal="center" vertical="center"/>
    </xf>
    <xf numFmtId="1" fontId="22" fillId="0" borderId="73" xfId="0" applyNumberFormat="1" applyFont="1" applyFill="1" applyBorder="1" applyAlignment="1">
      <alignment horizontal="center" vertical="center"/>
    </xf>
    <xf numFmtId="1" fontId="22" fillId="0" borderId="74" xfId="0" applyNumberFormat="1" applyFont="1" applyFill="1" applyBorder="1" applyAlignment="1">
      <alignment horizontal="center" vertical="center"/>
    </xf>
    <xf numFmtId="1" fontId="22" fillId="0" borderId="75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" fontId="22" fillId="0" borderId="62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left" vertical="center"/>
    </xf>
    <xf numFmtId="1" fontId="22" fillId="0" borderId="17" xfId="0" applyNumberFormat="1" applyFont="1" applyFill="1" applyBorder="1" applyAlignment="1" applyProtection="1">
      <alignment horizontal="left" vertical="center" wrapText="1"/>
    </xf>
    <xf numFmtId="0" fontId="22" fillId="0" borderId="39" xfId="0" applyFont="1" applyFill="1" applyBorder="1" applyAlignment="1">
      <alignment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1" fontId="22" fillId="0" borderId="37" xfId="0" applyNumberFormat="1" applyFont="1" applyFill="1" applyBorder="1" applyAlignment="1">
      <alignment horizontal="center" vertical="center"/>
    </xf>
    <xf numFmtId="1" fontId="22" fillId="0" borderId="36" xfId="0" applyNumberFormat="1" applyFont="1" applyFill="1" applyBorder="1" applyAlignment="1" applyProtection="1">
      <alignment horizontal="center" vertical="center" wrapText="1"/>
    </xf>
    <xf numFmtId="1" fontId="22" fillId="0" borderId="58" xfId="0" applyNumberFormat="1" applyFont="1" applyFill="1" applyBorder="1" applyAlignment="1">
      <alignment horizontal="center" vertical="center"/>
    </xf>
    <xf numFmtId="1" fontId="22" fillId="0" borderId="38" xfId="0" applyNumberFormat="1" applyFont="1" applyFill="1" applyBorder="1" applyAlignment="1">
      <alignment horizontal="center" vertical="center"/>
    </xf>
    <xf numFmtId="1" fontId="22" fillId="0" borderId="43" xfId="0" applyNumberFormat="1" applyFont="1" applyFill="1" applyBorder="1" applyAlignment="1">
      <alignment horizontal="center" vertical="center"/>
    </xf>
    <xf numFmtId="9" fontId="22" fillId="0" borderId="7" xfId="0" applyNumberFormat="1" applyFont="1" applyFill="1" applyBorder="1" applyAlignment="1">
      <alignment horizontal="center" vertical="center"/>
    </xf>
    <xf numFmtId="9" fontId="22" fillId="0" borderId="18" xfId="0" applyNumberFormat="1" applyFont="1" applyFill="1" applyBorder="1" applyAlignment="1">
      <alignment horizontal="center" vertical="center"/>
    </xf>
    <xf numFmtId="9" fontId="22" fillId="0" borderId="38" xfId="0" applyNumberFormat="1" applyFont="1" applyFill="1" applyBorder="1" applyAlignment="1">
      <alignment horizontal="center" vertical="center"/>
    </xf>
    <xf numFmtId="9" fontId="22" fillId="0" borderId="39" xfId="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2" fillId="0" borderId="49" xfId="0" applyNumberFormat="1" applyFont="1" applyFill="1" applyBorder="1" applyAlignment="1">
      <alignment horizontal="center" vertical="center"/>
    </xf>
    <xf numFmtId="1" fontId="22" fillId="0" borderId="32" xfId="0" applyNumberFormat="1" applyFont="1" applyFill="1" applyBorder="1" applyAlignment="1">
      <alignment horizontal="center" vertical="center"/>
    </xf>
    <xf numFmtId="1" fontId="22" fillId="0" borderId="17" xfId="0" applyNumberFormat="1" applyFont="1" applyFill="1" applyBorder="1" applyAlignment="1">
      <alignment horizontal="center" vertical="center"/>
    </xf>
    <xf numFmtId="1" fontId="22" fillId="0" borderId="31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1" fontId="22" fillId="0" borderId="56" xfId="0" applyNumberFormat="1" applyFont="1" applyFill="1" applyBorder="1" applyAlignment="1">
      <alignment horizontal="center" vertical="center"/>
    </xf>
    <xf numFmtId="9" fontId="22" fillId="0" borderId="15" xfId="0" applyNumberFormat="1" applyFont="1" applyFill="1" applyBorder="1" applyAlignment="1">
      <alignment horizontal="center" vertical="center"/>
    </xf>
    <xf numFmtId="9" fontId="22" fillId="0" borderId="63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1" fontId="22" fillId="0" borderId="33" xfId="0" applyNumberFormat="1" applyFont="1" applyFill="1" applyBorder="1" applyAlignment="1">
      <alignment horizontal="center" vertical="center"/>
    </xf>
    <xf numFmtId="9" fontId="25" fillId="0" borderId="16" xfId="0" applyNumberFormat="1" applyFont="1" applyFill="1" applyBorder="1" applyAlignment="1">
      <alignment horizontal="center" vertical="center"/>
    </xf>
    <xf numFmtId="9" fontId="25" fillId="0" borderId="8" xfId="0" applyNumberFormat="1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22" fillId="0" borderId="66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9" fontId="22" fillId="0" borderId="33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right" vertical="center" wrapText="1"/>
    </xf>
    <xf numFmtId="0" fontId="19" fillId="0" borderId="20" xfId="0" applyFont="1" applyFill="1" applyBorder="1" applyAlignment="1">
      <alignment horizontal="right" vertical="center" wrapText="1"/>
    </xf>
    <xf numFmtId="1" fontId="26" fillId="0" borderId="17" xfId="0" applyNumberFormat="1" applyFont="1" applyFill="1" applyBorder="1" applyAlignment="1" applyProtection="1">
      <alignment horizontal="center" vertical="center" wrapText="1"/>
    </xf>
    <xf numFmtId="1" fontId="26" fillId="0" borderId="18" xfId="0" applyNumberFormat="1" applyFont="1" applyFill="1" applyBorder="1" applyAlignment="1" applyProtection="1">
      <alignment horizontal="center" vertical="center" wrapText="1"/>
    </xf>
    <xf numFmtId="1" fontId="26" fillId="0" borderId="19" xfId="0" applyNumberFormat="1" applyFont="1" applyFill="1" applyBorder="1" applyAlignment="1" applyProtection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>
      <alignment horizontal="center" vertical="center" wrapText="1"/>
    </xf>
    <xf numFmtId="1" fontId="26" fillId="0" borderId="9" xfId="0" applyNumberFormat="1" applyFont="1" applyFill="1" applyBorder="1" applyAlignment="1">
      <alignment horizontal="center" vertical="center" wrapText="1"/>
    </xf>
    <xf numFmtId="1" fontId="26" fillId="0" borderId="6" xfId="0" applyNumberFormat="1" applyFont="1" applyFill="1" applyBorder="1" applyAlignment="1">
      <alignment horizontal="center" vertical="center" wrapText="1"/>
    </xf>
    <xf numFmtId="1" fontId="26" fillId="0" borderId="52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1" fontId="26" fillId="0" borderId="22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1" fontId="26" fillId="0" borderId="53" xfId="0" applyNumberFormat="1" applyFont="1" applyFill="1" applyBorder="1" applyAlignment="1">
      <alignment horizontal="center" vertical="center" wrapText="1"/>
    </xf>
    <xf numFmtId="1" fontId="26" fillId="0" borderId="54" xfId="0" applyNumberFormat="1" applyFont="1" applyFill="1" applyBorder="1" applyAlignment="1">
      <alignment horizontal="center" vertical="center" wrapText="1"/>
    </xf>
    <xf numFmtId="1" fontId="26" fillId="0" borderId="21" xfId="0" applyNumberFormat="1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1" fontId="26" fillId="0" borderId="28" xfId="0" applyNumberFormat="1" applyFont="1" applyFill="1" applyBorder="1" applyAlignment="1">
      <alignment horizontal="center" vertical="center" wrapText="1"/>
    </xf>
    <xf numFmtId="1" fontId="26" fillId="0" borderId="30" xfId="0" applyNumberFormat="1" applyFont="1" applyFill="1" applyBorder="1" applyAlignment="1">
      <alignment horizontal="center" vertical="center" wrapText="1"/>
    </xf>
    <xf numFmtId="1" fontId="26" fillId="0" borderId="31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>
      <alignment horizontal="center" vertical="center" wrapText="1"/>
    </xf>
    <xf numFmtId="1" fontId="26" fillId="0" borderId="17" xfId="0" applyNumberFormat="1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center" wrapText="1"/>
    </xf>
    <xf numFmtId="1" fontId="26" fillId="0" borderId="68" xfId="0" applyNumberFormat="1" applyFont="1" applyFill="1" applyBorder="1" applyAlignment="1">
      <alignment horizontal="center" vertical="center" wrapText="1"/>
    </xf>
    <xf numFmtId="1" fontId="26" fillId="0" borderId="65" xfId="0" applyNumberFormat="1" applyFont="1" applyFill="1" applyBorder="1" applyAlignment="1">
      <alignment horizontal="center" vertical="center" wrapText="1"/>
    </xf>
    <xf numFmtId="1" fontId="26" fillId="0" borderId="27" xfId="0" applyNumberFormat="1" applyFont="1" applyFill="1" applyBorder="1" applyAlignment="1">
      <alignment horizontal="center" vertical="center" wrapText="1"/>
    </xf>
    <xf numFmtId="1" fontId="28" fillId="0" borderId="48" xfId="0" applyNumberFormat="1" applyFont="1" applyFill="1" applyBorder="1" applyAlignment="1">
      <alignment horizontal="center" vertical="center" wrapText="1"/>
    </xf>
    <xf numFmtId="10" fontId="22" fillId="0" borderId="42" xfId="1" applyNumberFormat="1" applyFont="1" applyFill="1" applyBorder="1" applyAlignment="1">
      <alignment horizontal="left" vertical="center"/>
    </xf>
    <xf numFmtId="10" fontId="22" fillId="0" borderId="0" xfId="1" applyNumberFormat="1" applyFont="1" applyFill="1" applyBorder="1" applyAlignment="1">
      <alignment horizontal="left" vertical="center"/>
    </xf>
    <xf numFmtId="10" fontId="22" fillId="0" borderId="62" xfId="1" applyNumberFormat="1" applyFont="1" applyFill="1" applyBorder="1" applyAlignment="1">
      <alignment horizontal="left" vertical="center"/>
    </xf>
    <xf numFmtId="10" fontId="22" fillId="0" borderId="42" xfId="1" applyNumberFormat="1" applyFont="1" applyFill="1" applyBorder="1" applyAlignment="1">
      <alignment horizontal="left" vertical="center" wrapText="1"/>
    </xf>
    <xf numFmtId="10" fontId="22" fillId="0" borderId="0" xfId="1" applyNumberFormat="1" applyFont="1" applyFill="1" applyBorder="1" applyAlignment="1">
      <alignment horizontal="left" vertical="center" wrapText="1"/>
    </xf>
    <xf numFmtId="10" fontId="22" fillId="0" borderId="55" xfId="1" applyNumberFormat="1" applyFont="1" applyFill="1" applyBorder="1" applyAlignment="1">
      <alignment horizontal="left" vertical="center" wrapText="1"/>
    </xf>
    <xf numFmtId="10" fontId="22" fillId="0" borderId="61" xfId="1" applyNumberFormat="1" applyFont="1" applyFill="1" applyBorder="1" applyAlignment="1">
      <alignment horizontal="left" vertical="center" wrapText="1"/>
    </xf>
    <xf numFmtId="0" fontId="22" fillId="0" borderId="47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left" vertical="center"/>
    </xf>
    <xf numFmtId="0" fontId="22" fillId="0" borderId="55" xfId="0" applyFont="1" applyFill="1" applyBorder="1" applyAlignment="1">
      <alignment horizontal="left" vertical="center"/>
    </xf>
    <xf numFmtId="0" fontId="22" fillId="0" borderId="61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1" fontId="26" fillId="0" borderId="57" xfId="0" applyNumberFormat="1" applyFont="1" applyFill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 wrapText="1"/>
    </xf>
    <xf numFmtId="1" fontId="26" fillId="0" borderId="23" xfId="0" applyNumberFormat="1" applyFont="1" applyFill="1" applyBorder="1" applyAlignment="1">
      <alignment horizontal="center" vertical="center" wrapText="1"/>
    </xf>
    <xf numFmtId="1" fontId="26" fillId="0" borderId="32" xfId="0" applyNumberFormat="1" applyFont="1" applyFill="1" applyBorder="1" applyAlignment="1">
      <alignment horizontal="center" vertical="center" wrapText="1"/>
    </xf>
  </cellXfs>
  <cellStyles count="123">
    <cellStyle name="Comma 2" xfId="19"/>
    <cellStyle name="Currency 2" xfId="9"/>
    <cellStyle name="Currency 2 2" xfId="22"/>
    <cellStyle name="Excel Built-in Normal" xfId="3"/>
    <cellStyle name="Excel Built-in Normal 1" xfId="4"/>
    <cellStyle name="Excel Built-in Normal 1 2" xfId="23"/>
    <cellStyle name="Excel Built-in Normal 10" xfId="24"/>
    <cellStyle name="Excel Built-in Normal 11" xfId="25"/>
    <cellStyle name="Excel Built-in Normal 12" xfId="26"/>
    <cellStyle name="Excel Built-in Normal 13" xfId="27"/>
    <cellStyle name="Excel Built-in Normal 14" xfId="28"/>
    <cellStyle name="Excel Built-in Normal 15" xfId="29"/>
    <cellStyle name="Excel Built-in Normal 16" xfId="30"/>
    <cellStyle name="Excel Built-in Normal 17" xfId="31"/>
    <cellStyle name="Excel Built-in Normal 18" xfId="32"/>
    <cellStyle name="Excel Built-in Normal 19" xfId="33"/>
    <cellStyle name="Excel Built-in Normal 2" xfId="5"/>
    <cellStyle name="Excel Built-in Normal 20" xfId="34"/>
    <cellStyle name="Excel Built-in Normal 21" xfId="35"/>
    <cellStyle name="Excel Built-in Normal 22" xfId="36"/>
    <cellStyle name="Excel Built-in Normal 23" xfId="37"/>
    <cellStyle name="Excel Built-in Normal 24" xfId="38"/>
    <cellStyle name="Excel Built-in Normal 3" xfId="39"/>
    <cellStyle name="Excel Built-in Normal 4" xfId="40"/>
    <cellStyle name="Excel Built-in Normal 5" xfId="41"/>
    <cellStyle name="Excel Built-in Normal 6" xfId="42"/>
    <cellStyle name="Excel Built-in Normal 7" xfId="43"/>
    <cellStyle name="Excel Built-in Normal 8" xfId="44"/>
    <cellStyle name="Excel Built-in Normal 9" xfId="45"/>
    <cellStyle name="Normal" xfId="0" builtinId="0"/>
    <cellStyle name="Normal 10" xfId="2"/>
    <cellStyle name="Normal 10 2" xfId="46"/>
    <cellStyle name="Normal 11" xfId="47"/>
    <cellStyle name="Normal 11 5 2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6"/>
    <cellStyle name="Normal 2 10" xfId="58"/>
    <cellStyle name="Normal 2 11" xfId="59"/>
    <cellStyle name="Normal 2 12" xfId="60"/>
    <cellStyle name="Normal 2 13" xfId="61"/>
    <cellStyle name="Normal 2 14" xfId="62"/>
    <cellStyle name="Normal 2 15" xfId="63"/>
    <cellStyle name="Normal 2 16" xfId="64"/>
    <cellStyle name="Normal 2 17" xfId="65"/>
    <cellStyle name="Normal 2 18" xfId="66"/>
    <cellStyle name="Normal 2 19" xfId="67"/>
    <cellStyle name="Normal 2 2" xfId="14"/>
    <cellStyle name="Normal 2 20" xfId="68"/>
    <cellStyle name="Normal 2 21" xfId="69"/>
    <cellStyle name="Normal 2 22" xfId="70"/>
    <cellStyle name="Normal 2 23" xfId="71"/>
    <cellStyle name="Normal 2 24" xfId="72"/>
    <cellStyle name="Normal 2 25" xfId="57"/>
    <cellStyle name="Normal 2 3" xfId="73"/>
    <cellStyle name="Normal 2 3 2" xfId="74"/>
    <cellStyle name="Normal 2 4" xfId="75"/>
    <cellStyle name="Normal 2 5" xfId="76"/>
    <cellStyle name="Normal 2 6" xfId="77"/>
    <cellStyle name="Normal 2 7" xfId="78"/>
    <cellStyle name="Normal 2 8" xfId="79"/>
    <cellStyle name="Normal 2 9" xfId="80"/>
    <cellStyle name="Normal 20" xfId="81"/>
    <cellStyle name="Normal 21" xfId="82"/>
    <cellStyle name="Normal 22" xfId="83"/>
    <cellStyle name="Normal 23" xfId="84"/>
    <cellStyle name="Normal 24" xfId="85"/>
    <cellStyle name="Normal 25" xfId="86"/>
    <cellStyle name="Normal 26" xfId="87"/>
    <cellStyle name="Normal 27" xfId="88"/>
    <cellStyle name="Normal 28" xfId="89"/>
    <cellStyle name="Normal 29" xfId="90"/>
    <cellStyle name="Normal 3" xfId="8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"/>
    <cellStyle name="Normal 3 20" xfId="102"/>
    <cellStyle name="Normal 3 21" xfId="103"/>
    <cellStyle name="Normal 3 22" xfId="104"/>
    <cellStyle name="Normal 3 23" xfId="105"/>
    <cellStyle name="Normal 3 24" xfId="106"/>
    <cellStyle name="Normal 3 25" xfId="91"/>
    <cellStyle name="Normal 3 3" xfId="107"/>
    <cellStyle name="Normal 3 4" xfId="108"/>
    <cellStyle name="Normal 3 5" xfId="109"/>
    <cellStyle name="Normal 3 6" xfId="110"/>
    <cellStyle name="Normal 3 7" xfId="111"/>
    <cellStyle name="Normal 3 8" xfId="112"/>
    <cellStyle name="Normal 3 9" xfId="113"/>
    <cellStyle name="Normal 30" xfId="114"/>
    <cellStyle name="Normal 31" xfId="115"/>
    <cellStyle name="Normal 4" xfId="11"/>
    <cellStyle name="Normal 4 2" xfId="116"/>
    <cellStyle name="Normal 4 3" xfId="21"/>
    <cellStyle name="Normal 5" xfId="12"/>
    <cellStyle name="Normal 5 2" xfId="117"/>
    <cellStyle name="Normal 6" xfId="13"/>
    <cellStyle name="Normal 6 2" xfId="17"/>
    <cellStyle name="Normal 6 2 2" xfId="119"/>
    <cellStyle name="Normal 6 3" xfId="118"/>
    <cellStyle name="Normal 7" xfId="15"/>
    <cellStyle name="Normal 7 2" xfId="120"/>
    <cellStyle name="Normal 8" xfId="16"/>
    <cellStyle name="Normal 8 2" xfId="121"/>
    <cellStyle name="Normal 9" xfId="18"/>
    <cellStyle name="Normal 9 2" xfId="122"/>
    <cellStyle name="Percent" xfId="1" builtinId="5"/>
    <cellStyle name="Percent 2" xfId="20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X53"/>
  <sheetViews>
    <sheetView tabSelected="1" view="pageBreakPreview" zoomScale="19" zoomScaleSheetLayoutView="19" workbookViewId="0">
      <pane ySplit="9" topLeftCell="A10" activePane="bottomLeft" state="frozen"/>
      <selection pane="bottomLeft" activeCell="BD16" sqref="BD16"/>
    </sheetView>
  </sheetViews>
  <sheetFormatPr defaultColWidth="9.109375" defaultRowHeight="20.399999999999999"/>
  <cols>
    <col min="1" max="1" width="9.109375" style="3" customWidth="1"/>
    <col min="2" max="2" width="21.6640625" style="13" bestFit="1" customWidth="1"/>
    <col min="3" max="3" width="167.33203125" style="16" customWidth="1"/>
    <col min="4" max="4" width="37.44140625" style="16" hidden="1" customWidth="1"/>
    <col min="5" max="5" width="33.33203125" style="16" hidden="1" customWidth="1"/>
    <col min="6" max="9" width="49.109375" style="16" customWidth="1"/>
    <col min="10" max="13" width="44.44140625" style="16" customWidth="1"/>
    <col min="14" max="21" width="33.33203125" style="16" hidden="1" customWidth="1"/>
    <col min="22" max="23" width="39.33203125" style="16" hidden="1" customWidth="1"/>
    <col min="24" max="24" width="29.6640625" style="17" hidden="1" customWidth="1"/>
    <col min="25" max="25" width="28.33203125" style="17" hidden="1" customWidth="1"/>
    <col min="26" max="27" width="35.88671875" style="17" hidden="1" customWidth="1"/>
    <col min="28" max="29" width="34.109375" style="17" hidden="1" customWidth="1"/>
    <col min="30" max="30" width="28.6640625" style="17" hidden="1" customWidth="1"/>
    <col min="31" max="31" width="30.109375" style="17" hidden="1" customWidth="1"/>
    <col min="32" max="33" width="35.33203125" style="17" hidden="1" customWidth="1"/>
    <col min="34" max="34" width="26.33203125" style="16" hidden="1" customWidth="1"/>
    <col min="35" max="35" width="28.88671875" style="16" hidden="1" customWidth="1"/>
    <col min="36" max="36" width="26.33203125" style="16" hidden="1" customWidth="1"/>
    <col min="37" max="37" width="28.88671875" style="16" hidden="1" customWidth="1"/>
    <col min="38" max="41" width="48.109375" style="16" customWidth="1"/>
    <col min="42" max="50" width="9.109375" style="3"/>
    <col min="51" max="16384" width="9.109375" style="1"/>
  </cols>
  <sheetData>
    <row r="1" spans="1:50" s="2" customFormat="1" ht="60" customHeight="1" thickBot="1">
      <c r="A1" s="8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19"/>
      <c r="AI1" s="19"/>
      <c r="AJ1" s="19"/>
      <c r="AK1" s="19"/>
      <c r="AL1" s="208" t="s">
        <v>65</v>
      </c>
      <c r="AM1" s="208"/>
      <c r="AN1" s="208"/>
      <c r="AO1" s="208"/>
      <c r="AP1" s="8"/>
      <c r="AQ1" s="8"/>
      <c r="AR1" s="8"/>
      <c r="AS1" s="8"/>
      <c r="AT1" s="8"/>
      <c r="AU1" s="8"/>
      <c r="AV1" s="8"/>
      <c r="AW1" s="8"/>
      <c r="AX1" s="8"/>
    </row>
    <row r="2" spans="1:50" s="12" customFormat="1" ht="111" customHeight="1">
      <c r="A2" s="11"/>
      <c r="B2" s="209" t="s">
        <v>63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1"/>
      <c r="AP2" s="11"/>
      <c r="AQ2" s="11"/>
      <c r="AR2" s="11"/>
      <c r="AS2" s="11"/>
      <c r="AT2" s="11"/>
      <c r="AU2" s="11"/>
      <c r="AV2" s="11"/>
      <c r="AW2" s="11"/>
      <c r="AX2" s="11"/>
    </row>
    <row r="3" spans="1:50" s="22" customFormat="1" ht="36" customHeight="1" thickBot="1">
      <c r="A3" s="21"/>
      <c r="B3" s="174" t="s">
        <v>55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6"/>
      <c r="AP3" s="21"/>
      <c r="AQ3" s="21"/>
      <c r="AR3" s="21"/>
      <c r="AS3" s="21"/>
      <c r="AT3" s="21"/>
      <c r="AU3" s="21"/>
      <c r="AV3" s="21"/>
      <c r="AW3" s="21"/>
      <c r="AX3" s="21"/>
    </row>
    <row r="4" spans="1:50" s="21" customFormat="1" ht="77.400000000000006" customHeight="1">
      <c r="B4" s="212" t="s">
        <v>0</v>
      </c>
      <c r="C4" s="177" t="s">
        <v>1</v>
      </c>
      <c r="D4" s="217" t="s">
        <v>62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9"/>
      <c r="AB4" s="198" t="s">
        <v>54</v>
      </c>
      <c r="AC4" s="198"/>
      <c r="AD4" s="198"/>
      <c r="AE4" s="198"/>
      <c r="AF4" s="198"/>
      <c r="AG4" s="198"/>
      <c r="AH4" s="198"/>
      <c r="AI4" s="198"/>
      <c r="AJ4" s="198"/>
      <c r="AK4" s="199"/>
      <c r="AL4" s="190" t="s">
        <v>19</v>
      </c>
      <c r="AM4" s="181"/>
      <c r="AN4" s="180" t="s">
        <v>20</v>
      </c>
      <c r="AO4" s="181"/>
    </row>
    <row r="5" spans="1:50" s="21" customFormat="1" ht="42" customHeight="1" thickBot="1">
      <c r="B5" s="213"/>
      <c r="C5" s="178"/>
      <c r="D5" s="218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1"/>
      <c r="AB5" s="200"/>
      <c r="AC5" s="200"/>
      <c r="AD5" s="200"/>
      <c r="AE5" s="200"/>
      <c r="AF5" s="200"/>
      <c r="AG5" s="200"/>
      <c r="AH5" s="200"/>
      <c r="AI5" s="200"/>
      <c r="AJ5" s="200"/>
      <c r="AK5" s="201"/>
      <c r="AL5" s="191"/>
      <c r="AM5" s="183"/>
      <c r="AN5" s="182"/>
      <c r="AO5" s="183"/>
    </row>
    <row r="6" spans="1:50" s="21" customFormat="1" ht="166.95" customHeight="1" thickBot="1">
      <c r="B6" s="213"/>
      <c r="C6" s="178"/>
      <c r="D6" s="184" t="s">
        <v>49</v>
      </c>
      <c r="E6" s="185"/>
      <c r="F6" s="205" t="s">
        <v>60</v>
      </c>
      <c r="G6" s="206"/>
      <c r="H6" s="227" t="s">
        <v>61</v>
      </c>
      <c r="I6" s="228"/>
      <c r="J6" s="205" t="s">
        <v>60</v>
      </c>
      <c r="K6" s="206"/>
      <c r="L6" s="227" t="s">
        <v>61</v>
      </c>
      <c r="M6" s="228"/>
      <c r="N6" s="205" t="s">
        <v>58</v>
      </c>
      <c r="O6" s="206"/>
      <c r="P6" s="227" t="s">
        <v>59</v>
      </c>
      <c r="Q6" s="228"/>
      <c r="R6" s="205" t="s">
        <v>58</v>
      </c>
      <c r="S6" s="206"/>
      <c r="T6" s="227" t="s">
        <v>59</v>
      </c>
      <c r="U6" s="228"/>
      <c r="V6" s="205" t="s">
        <v>56</v>
      </c>
      <c r="W6" s="206"/>
      <c r="X6" s="205" t="s">
        <v>52</v>
      </c>
      <c r="Y6" s="206"/>
      <c r="Z6" s="227" t="s">
        <v>57</v>
      </c>
      <c r="AA6" s="228"/>
      <c r="AB6" s="225" t="s">
        <v>56</v>
      </c>
      <c r="AC6" s="226"/>
      <c r="AD6" s="205" t="s">
        <v>52</v>
      </c>
      <c r="AE6" s="206"/>
      <c r="AF6" s="227" t="s">
        <v>57</v>
      </c>
      <c r="AG6" s="228"/>
      <c r="AH6" s="216" t="s">
        <v>51</v>
      </c>
      <c r="AI6" s="202"/>
      <c r="AJ6" s="196" t="s">
        <v>50</v>
      </c>
      <c r="AK6" s="202"/>
      <c r="AL6" s="192"/>
      <c r="AM6" s="193"/>
      <c r="AN6" s="182"/>
      <c r="AO6" s="183"/>
    </row>
    <row r="7" spans="1:50" s="21" customFormat="1" ht="19.5" customHeight="1">
      <c r="B7" s="213"/>
      <c r="C7" s="178"/>
      <c r="D7" s="191" t="s">
        <v>2</v>
      </c>
      <c r="E7" s="240" t="s">
        <v>3</v>
      </c>
      <c r="F7" s="221" t="s">
        <v>2</v>
      </c>
      <c r="G7" s="223" t="s">
        <v>3</v>
      </c>
      <c r="H7" s="245" t="s">
        <v>2</v>
      </c>
      <c r="I7" s="223" t="s">
        <v>3</v>
      </c>
      <c r="J7" s="186" t="s">
        <v>2</v>
      </c>
      <c r="K7" s="188" t="s">
        <v>3</v>
      </c>
      <c r="L7" s="186" t="s">
        <v>2</v>
      </c>
      <c r="M7" s="223" t="s">
        <v>3</v>
      </c>
      <c r="N7" s="221" t="s">
        <v>2</v>
      </c>
      <c r="O7" s="223" t="s">
        <v>3</v>
      </c>
      <c r="P7" s="242" t="s">
        <v>2</v>
      </c>
      <c r="Q7" s="221" t="s">
        <v>3</v>
      </c>
      <c r="R7" s="186" t="s">
        <v>2</v>
      </c>
      <c r="S7" s="188" t="s">
        <v>3</v>
      </c>
      <c r="T7" s="207" t="s">
        <v>2</v>
      </c>
      <c r="U7" s="207" t="s">
        <v>3</v>
      </c>
      <c r="V7" s="221" t="s">
        <v>2</v>
      </c>
      <c r="W7" s="223" t="s">
        <v>3</v>
      </c>
      <c r="X7" s="207" t="s">
        <v>2</v>
      </c>
      <c r="Y7" s="244" t="s">
        <v>3</v>
      </c>
      <c r="Z7" s="242" t="s">
        <v>2</v>
      </c>
      <c r="AA7" s="221" t="s">
        <v>3</v>
      </c>
      <c r="AB7" s="186" t="s">
        <v>2</v>
      </c>
      <c r="AC7" s="188" t="s">
        <v>3</v>
      </c>
      <c r="AD7" s="219" t="s">
        <v>2</v>
      </c>
      <c r="AE7" s="194" t="s">
        <v>3</v>
      </c>
      <c r="AF7" s="207" t="s">
        <v>2</v>
      </c>
      <c r="AG7" s="207" t="s">
        <v>3</v>
      </c>
      <c r="AH7" s="203"/>
      <c r="AI7" s="183"/>
      <c r="AJ7" s="203"/>
      <c r="AK7" s="183"/>
      <c r="AL7" s="184" t="s">
        <v>2</v>
      </c>
      <c r="AM7" s="196" t="s">
        <v>3</v>
      </c>
      <c r="AN7" s="203" t="s">
        <v>2</v>
      </c>
      <c r="AO7" s="183" t="s">
        <v>3</v>
      </c>
    </row>
    <row r="8" spans="1:50" s="21" customFormat="1" ht="45.6" customHeight="1" thickBot="1">
      <c r="B8" s="214"/>
      <c r="C8" s="179"/>
      <c r="D8" s="215"/>
      <c r="E8" s="241"/>
      <c r="F8" s="222"/>
      <c r="G8" s="224"/>
      <c r="H8" s="243"/>
      <c r="I8" s="224"/>
      <c r="J8" s="187"/>
      <c r="K8" s="189"/>
      <c r="L8" s="187"/>
      <c r="M8" s="224"/>
      <c r="N8" s="222"/>
      <c r="O8" s="224"/>
      <c r="P8" s="243"/>
      <c r="Q8" s="222"/>
      <c r="R8" s="187"/>
      <c r="S8" s="189"/>
      <c r="T8" s="187"/>
      <c r="U8" s="187"/>
      <c r="V8" s="222"/>
      <c r="W8" s="224"/>
      <c r="X8" s="187"/>
      <c r="Y8" s="189"/>
      <c r="Z8" s="243"/>
      <c r="AA8" s="222"/>
      <c r="AB8" s="187"/>
      <c r="AC8" s="189"/>
      <c r="AD8" s="220"/>
      <c r="AE8" s="195"/>
      <c r="AF8" s="187"/>
      <c r="AG8" s="187"/>
      <c r="AH8" s="197"/>
      <c r="AI8" s="204"/>
      <c r="AJ8" s="197"/>
      <c r="AK8" s="204"/>
      <c r="AL8" s="215"/>
      <c r="AM8" s="197"/>
      <c r="AN8" s="197"/>
      <c r="AO8" s="204"/>
    </row>
    <row r="9" spans="1:50" s="4" customFormat="1" ht="70.2" customHeight="1">
      <c r="A9" s="5"/>
      <c r="B9" s="23" t="s">
        <v>14</v>
      </c>
      <c r="C9" s="135" t="s">
        <v>18</v>
      </c>
      <c r="D9" s="24"/>
      <c r="E9" s="25"/>
      <c r="F9" s="24"/>
      <c r="G9" s="31"/>
      <c r="H9" s="31"/>
      <c r="I9" s="30"/>
      <c r="J9" s="29"/>
      <c r="K9" s="31"/>
      <c r="L9" s="31"/>
      <c r="M9" s="31"/>
      <c r="N9" s="29"/>
      <c r="O9" s="31"/>
      <c r="P9" s="31"/>
      <c r="Q9" s="31"/>
      <c r="R9" s="31"/>
      <c r="S9" s="31"/>
      <c r="T9" s="31"/>
      <c r="U9" s="31"/>
      <c r="V9" s="29"/>
      <c r="W9" s="31"/>
      <c r="X9" s="25"/>
      <c r="Y9" s="27"/>
      <c r="Z9" s="28"/>
      <c r="AA9" s="28"/>
      <c r="AB9" s="31"/>
      <c r="AC9" s="31"/>
      <c r="AD9" s="25"/>
      <c r="AE9" s="27"/>
      <c r="AF9" s="28"/>
      <c r="AG9" s="27"/>
      <c r="AH9" s="29"/>
      <c r="AI9" s="30"/>
      <c r="AJ9" s="31"/>
      <c r="AK9" s="32"/>
      <c r="AL9" s="33"/>
      <c r="AM9" s="34"/>
      <c r="AN9" s="33"/>
      <c r="AO9" s="35"/>
      <c r="AP9" s="5"/>
      <c r="AQ9" s="5"/>
      <c r="AR9" s="5"/>
      <c r="AS9" s="5"/>
      <c r="AT9" s="5"/>
      <c r="AU9" s="5"/>
      <c r="AV9" s="5"/>
      <c r="AW9" s="5"/>
      <c r="AX9" s="5"/>
    </row>
    <row r="10" spans="1:50" s="9" customFormat="1" ht="57" customHeight="1">
      <c r="A10" s="6"/>
      <c r="B10" s="96">
        <v>1</v>
      </c>
      <c r="C10" s="97" t="s">
        <v>21</v>
      </c>
      <c r="D10" s="98">
        <v>28353</v>
      </c>
      <c r="E10" s="99">
        <v>1571</v>
      </c>
      <c r="F10" s="95">
        <v>3999</v>
      </c>
      <c r="G10" s="36">
        <v>8520.9060480000007</v>
      </c>
      <c r="H10" s="36">
        <v>13295</v>
      </c>
      <c r="I10" s="102">
        <v>28322.359995000003</v>
      </c>
      <c r="J10" s="95">
        <v>3999</v>
      </c>
      <c r="K10" s="36">
        <v>8520.9060480000007</v>
      </c>
      <c r="L10" s="36">
        <v>13295</v>
      </c>
      <c r="M10" s="36">
        <v>28322</v>
      </c>
      <c r="N10" s="92">
        <v>4330</v>
      </c>
      <c r="O10" s="36">
        <v>9856.454224000001</v>
      </c>
      <c r="P10" s="87">
        <f t="shared" ref="P10:P38" si="0">N10+Z10</f>
        <v>9296</v>
      </c>
      <c r="Q10" s="87">
        <f t="shared" ref="Q10:Q38" si="1">O10+AA10</f>
        <v>19801.453947000002</v>
      </c>
      <c r="R10" s="36">
        <v>4312</v>
      </c>
      <c r="S10" s="36">
        <v>9749.9042239999999</v>
      </c>
      <c r="T10" s="87">
        <f t="shared" ref="T10:T38" si="2">R10+AF10</f>
        <v>9256</v>
      </c>
      <c r="U10" s="87">
        <f t="shared" ref="U10:U38" si="3">S10+AG10</f>
        <v>19548.663947000001</v>
      </c>
      <c r="V10" s="92">
        <v>2940</v>
      </c>
      <c r="W10" s="36">
        <v>6717.2622140000003</v>
      </c>
      <c r="X10" s="100">
        <v>2026</v>
      </c>
      <c r="Y10" s="101">
        <v>3227.7375089999996</v>
      </c>
      <c r="Z10" s="37">
        <f>X10+V10</f>
        <v>4966</v>
      </c>
      <c r="AA10" s="37">
        <f>Y10+W10</f>
        <v>9944.9997230000008</v>
      </c>
      <c r="AB10" s="36">
        <v>2918</v>
      </c>
      <c r="AC10" s="36">
        <v>6571.0222140000005</v>
      </c>
      <c r="AD10" s="100">
        <v>2026</v>
      </c>
      <c r="AE10" s="101">
        <v>3227.7375089999996</v>
      </c>
      <c r="AF10" s="37">
        <f>AD10+AB10</f>
        <v>4944</v>
      </c>
      <c r="AG10" s="37">
        <f>AE10+AC10</f>
        <v>9798.7597229999992</v>
      </c>
      <c r="AH10" s="92">
        <v>45186</v>
      </c>
      <c r="AI10" s="102">
        <v>36565</v>
      </c>
      <c r="AJ10" s="36" t="e">
        <f>#REF!+#REF!+AD10</f>
        <v>#REF!</v>
      </c>
      <c r="AK10" s="103" t="e">
        <f>#REF!+#REF!+AE10</f>
        <v>#REF!</v>
      </c>
      <c r="AL10" s="144">
        <f>J10/F10</f>
        <v>1</v>
      </c>
      <c r="AM10" s="144">
        <f t="shared" ref="AM10:AO22" si="4">K10/G10</f>
        <v>1</v>
      </c>
      <c r="AN10" s="144">
        <f t="shared" si="4"/>
        <v>1</v>
      </c>
      <c r="AO10" s="145">
        <f t="shared" si="4"/>
        <v>0.99998728937136361</v>
      </c>
      <c r="AP10" s="6"/>
      <c r="AQ10" s="6"/>
      <c r="AR10" s="6"/>
      <c r="AS10" s="6"/>
      <c r="AT10" s="6"/>
      <c r="AU10" s="6"/>
      <c r="AV10" s="6"/>
      <c r="AW10" s="6"/>
      <c r="AX10" s="6"/>
    </row>
    <row r="11" spans="1:50" s="9" customFormat="1" ht="57" customHeight="1">
      <c r="A11" s="6"/>
      <c r="B11" s="96">
        <v>2</v>
      </c>
      <c r="C11" s="97" t="s">
        <v>30</v>
      </c>
      <c r="D11" s="98">
        <v>11493</v>
      </c>
      <c r="E11" s="99">
        <v>12175</v>
      </c>
      <c r="F11" s="95">
        <v>2593</v>
      </c>
      <c r="G11" s="36">
        <v>8024.2917000000016</v>
      </c>
      <c r="H11" s="36">
        <v>11511</v>
      </c>
      <c r="I11" s="102">
        <v>24224.645120000001</v>
      </c>
      <c r="J11" s="92">
        <v>2593</v>
      </c>
      <c r="K11" s="36">
        <v>8024.2917000000016</v>
      </c>
      <c r="L11" s="36">
        <v>11450</v>
      </c>
      <c r="M11" s="36">
        <v>23943.709030000002</v>
      </c>
      <c r="N11" s="92">
        <v>7650</v>
      </c>
      <c r="O11" s="36">
        <v>12575.737359999997</v>
      </c>
      <c r="P11" s="87">
        <f t="shared" si="0"/>
        <v>8918</v>
      </c>
      <c r="Q11" s="87">
        <f t="shared" si="1"/>
        <v>16200.353419999998</v>
      </c>
      <c r="R11" s="36">
        <v>7600</v>
      </c>
      <c r="S11" s="36">
        <v>12377.111270000001</v>
      </c>
      <c r="T11" s="87">
        <f t="shared" si="2"/>
        <v>8857</v>
      </c>
      <c r="U11" s="87">
        <f t="shared" si="3"/>
        <v>15919.41733</v>
      </c>
      <c r="V11" s="92">
        <v>0</v>
      </c>
      <c r="W11" s="36">
        <v>0</v>
      </c>
      <c r="X11" s="100">
        <v>1268</v>
      </c>
      <c r="Y11" s="101">
        <v>3624.6160599999998</v>
      </c>
      <c r="Z11" s="37">
        <f t="shared" ref="Z11:AA21" si="5">X11+V11</f>
        <v>1268</v>
      </c>
      <c r="AA11" s="37">
        <f t="shared" si="5"/>
        <v>3624.6160599999998</v>
      </c>
      <c r="AB11" s="36">
        <v>0</v>
      </c>
      <c r="AC11" s="36">
        <v>0</v>
      </c>
      <c r="AD11" s="100">
        <v>1257</v>
      </c>
      <c r="AE11" s="101">
        <v>3542.3060599999994</v>
      </c>
      <c r="AF11" s="37">
        <f t="shared" ref="AF11:AF51" si="6">AD11+AB11</f>
        <v>1257</v>
      </c>
      <c r="AG11" s="37">
        <f t="shared" ref="AG11:AG51" si="7">AE11+AC11</f>
        <v>3542.3060599999994</v>
      </c>
      <c r="AH11" s="92">
        <v>31765</v>
      </c>
      <c r="AI11" s="102">
        <v>29597</v>
      </c>
      <c r="AJ11" s="36" t="e">
        <f>#REF!+#REF!+AD11</f>
        <v>#REF!</v>
      </c>
      <c r="AK11" s="103" t="e">
        <f>#REF!+#REF!+AE11</f>
        <v>#REF!</v>
      </c>
      <c r="AL11" s="144">
        <f t="shared" ref="AL11:AL22" si="8">J11/F11</f>
        <v>1</v>
      </c>
      <c r="AM11" s="144">
        <f t="shared" si="4"/>
        <v>1</v>
      </c>
      <c r="AN11" s="144">
        <f t="shared" si="4"/>
        <v>0.99470072104943097</v>
      </c>
      <c r="AO11" s="145">
        <f t="shared" si="4"/>
        <v>0.98840288109037944</v>
      </c>
      <c r="AP11" s="6"/>
      <c r="AQ11" s="6"/>
      <c r="AR11" s="6"/>
      <c r="AS11" s="6"/>
      <c r="AT11" s="6"/>
      <c r="AU11" s="6"/>
      <c r="AV11" s="6"/>
      <c r="AW11" s="6"/>
      <c r="AX11" s="6"/>
    </row>
    <row r="12" spans="1:50" s="9" customFormat="1" ht="57" customHeight="1">
      <c r="A12" s="6"/>
      <c r="B12" s="96">
        <v>3</v>
      </c>
      <c r="C12" s="97" t="s">
        <v>4</v>
      </c>
      <c r="D12" s="98">
        <v>7358</v>
      </c>
      <c r="E12" s="99">
        <v>2890</v>
      </c>
      <c r="F12" s="95">
        <v>1413</v>
      </c>
      <c r="G12" s="36">
        <v>1498</v>
      </c>
      <c r="H12" s="36">
        <v>5440</v>
      </c>
      <c r="I12" s="102">
        <v>5574</v>
      </c>
      <c r="J12" s="92">
        <v>1413</v>
      </c>
      <c r="K12" s="36">
        <v>1498</v>
      </c>
      <c r="L12" s="36">
        <v>5440</v>
      </c>
      <c r="M12" s="36">
        <v>5574</v>
      </c>
      <c r="N12" s="92">
        <v>1413</v>
      </c>
      <c r="O12" s="36">
        <v>1498</v>
      </c>
      <c r="P12" s="87">
        <f t="shared" si="0"/>
        <v>4027</v>
      </c>
      <c r="Q12" s="87">
        <f t="shared" si="1"/>
        <v>4076</v>
      </c>
      <c r="R12" s="36">
        <v>1413</v>
      </c>
      <c r="S12" s="36">
        <v>1498</v>
      </c>
      <c r="T12" s="87">
        <f t="shared" si="2"/>
        <v>4027</v>
      </c>
      <c r="U12" s="87">
        <f t="shared" si="3"/>
        <v>4076</v>
      </c>
      <c r="V12" s="92">
        <v>1366</v>
      </c>
      <c r="W12" s="36">
        <v>1531</v>
      </c>
      <c r="X12" s="100">
        <v>1248</v>
      </c>
      <c r="Y12" s="101">
        <v>1047</v>
      </c>
      <c r="Z12" s="37">
        <f t="shared" si="5"/>
        <v>2614</v>
      </c>
      <c r="AA12" s="37">
        <f t="shared" si="5"/>
        <v>2578</v>
      </c>
      <c r="AB12" s="36">
        <v>1366</v>
      </c>
      <c r="AC12" s="36">
        <v>1531</v>
      </c>
      <c r="AD12" s="100">
        <v>1248</v>
      </c>
      <c r="AE12" s="101">
        <v>1047</v>
      </c>
      <c r="AF12" s="37">
        <f t="shared" si="6"/>
        <v>2614</v>
      </c>
      <c r="AG12" s="37">
        <f t="shared" si="7"/>
        <v>2578</v>
      </c>
      <c r="AH12" s="92">
        <v>11397</v>
      </c>
      <c r="AI12" s="102">
        <v>6171</v>
      </c>
      <c r="AJ12" s="36" t="e">
        <f>#REF!+#REF!+AD12</f>
        <v>#REF!</v>
      </c>
      <c r="AK12" s="103" t="e">
        <f>#REF!+#REF!+AE12</f>
        <v>#REF!</v>
      </c>
      <c r="AL12" s="144">
        <f t="shared" si="8"/>
        <v>1</v>
      </c>
      <c r="AM12" s="144">
        <f t="shared" si="4"/>
        <v>1</v>
      </c>
      <c r="AN12" s="144">
        <f t="shared" si="4"/>
        <v>1</v>
      </c>
      <c r="AO12" s="145">
        <f t="shared" si="4"/>
        <v>1</v>
      </c>
      <c r="AP12" s="6"/>
      <c r="AQ12" s="6"/>
      <c r="AR12" s="6"/>
      <c r="AS12" s="6"/>
      <c r="AT12" s="6"/>
      <c r="AU12" s="6"/>
      <c r="AV12" s="6"/>
      <c r="AW12" s="6"/>
      <c r="AX12" s="6"/>
    </row>
    <row r="13" spans="1:50" s="9" customFormat="1" ht="57" customHeight="1">
      <c r="A13" s="6"/>
      <c r="B13" s="96">
        <v>4</v>
      </c>
      <c r="C13" s="97" t="s">
        <v>22</v>
      </c>
      <c r="D13" s="98">
        <v>1055</v>
      </c>
      <c r="E13" s="99">
        <v>4573</v>
      </c>
      <c r="F13" s="95">
        <v>560</v>
      </c>
      <c r="G13" s="36">
        <v>1336.157504</v>
      </c>
      <c r="H13" s="36">
        <v>1267</v>
      </c>
      <c r="I13" s="102">
        <v>6961.339389400001</v>
      </c>
      <c r="J13" s="92">
        <v>560</v>
      </c>
      <c r="K13" s="36">
        <v>1336.157504</v>
      </c>
      <c r="L13" s="36">
        <v>1267</v>
      </c>
      <c r="M13" s="36">
        <v>6961.339389400001</v>
      </c>
      <c r="N13" s="92">
        <v>337</v>
      </c>
      <c r="O13" s="36">
        <v>2554.2520447000006</v>
      </c>
      <c r="P13" s="87">
        <f t="shared" si="0"/>
        <v>987</v>
      </c>
      <c r="Q13" s="87">
        <f t="shared" si="1"/>
        <v>6293.2606374000006</v>
      </c>
      <c r="R13" s="36">
        <v>337</v>
      </c>
      <c r="S13" s="36">
        <v>2554.2520447000006</v>
      </c>
      <c r="T13" s="87">
        <f t="shared" si="2"/>
        <v>987</v>
      </c>
      <c r="U13" s="87">
        <f t="shared" si="3"/>
        <v>6293.2606374000006</v>
      </c>
      <c r="V13" s="92">
        <v>299</v>
      </c>
      <c r="W13" s="36">
        <v>1031</v>
      </c>
      <c r="X13" s="100">
        <v>351</v>
      </c>
      <c r="Y13" s="101">
        <v>2708.0085927</v>
      </c>
      <c r="Z13" s="37">
        <f t="shared" si="5"/>
        <v>650</v>
      </c>
      <c r="AA13" s="37">
        <f t="shared" si="5"/>
        <v>3739.0085927</v>
      </c>
      <c r="AB13" s="36">
        <v>299</v>
      </c>
      <c r="AC13" s="36">
        <v>1031</v>
      </c>
      <c r="AD13" s="100">
        <v>351</v>
      </c>
      <c r="AE13" s="101">
        <v>2708.0085927</v>
      </c>
      <c r="AF13" s="37">
        <f t="shared" si="6"/>
        <v>650</v>
      </c>
      <c r="AG13" s="37">
        <f t="shared" si="7"/>
        <v>3739.0085927</v>
      </c>
      <c r="AH13" s="92">
        <v>2355</v>
      </c>
      <c r="AI13" s="102">
        <v>7934</v>
      </c>
      <c r="AJ13" s="36" t="e">
        <f>#REF!+#REF!+AD13</f>
        <v>#REF!</v>
      </c>
      <c r="AK13" s="103" t="e">
        <f>#REF!+#REF!+AE13</f>
        <v>#REF!</v>
      </c>
      <c r="AL13" s="144">
        <f t="shared" si="8"/>
        <v>1</v>
      </c>
      <c r="AM13" s="144">
        <f t="shared" si="4"/>
        <v>1</v>
      </c>
      <c r="AN13" s="144">
        <f t="shared" si="4"/>
        <v>1</v>
      </c>
      <c r="AO13" s="145">
        <f t="shared" si="4"/>
        <v>1</v>
      </c>
      <c r="AP13" s="6"/>
      <c r="AQ13" s="6"/>
      <c r="AR13" s="6"/>
      <c r="AS13" s="6"/>
      <c r="AT13" s="6"/>
      <c r="AU13" s="6"/>
      <c r="AV13" s="6"/>
      <c r="AW13" s="6"/>
      <c r="AX13" s="6"/>
    </row>
    <row r="14" spans="1:50" s="9" customFormat="1" ht="57" customHeight="1">
      <c r="A14" s="6"/>
      <c r="B14" s="96">
        <v>5</v>
      </c>
      <c r="C14" s="97" t="s">
        <v>31</v>
      </c>
      <c r="D14" s="98">
        <v>3876</v>
      </c>
      <c r="E14" s="99">
        <v>2990</v>
      </c>
      <c r="F14" s="95">
        <v>1491</v>
      </c>
      <c r="G14" s="36">
        <v>3882.0900000000011</v>
      </c>
      <c r="H14" s="36">
        <v>7506</v>
      </c>
      <c r="I14" s="102">
        <v>15737.920000000002</v>
      </c>
      <c r="J14" s="92">
        <v>1491</v>
      </c>
      <c r="K14" s="36">
        <v>3882.0900000000011</v>
      </c>
      <c r="L14" s="36">
        <v>7506</v>
      </c>
      <c r="M14" s="36">
        <v>15737.920000000002</v>
      </c>
      <c r="N14" s="92">
        <v>2719</v>
      </c>
      <c r="O14" s="36">
        <v>5299.1399999999994</v>
      </c>
      <c r="P14" s="87">
        <f t="shared" si="0"/>
        <v>6015</v>
      </c>
      <c r="Q14" s="87">
        <f t="shared" si="1"/>
        <v>11855.83</v>
      </c>
      <c r="R14" s="36">
        <v>2719</v>
      </c>
      <c r="S14" s="36">
        <v>5299.1399999999994</v>
      </c>
      <c r="T14" s="87">
        <f t="shared" si="2"/>
        <v>6015</v>
      </c>
      <c r="U14" s="87">
        <f t="shared" si="3"/>
        <v>11855.83</v>
      </c>
      <c r="V14" s="92">
        <v>1753</v>
      </c>
      <c r="W14" s="36">
        <v>3891.4500000000003</v>
      </c>
      <c r="X14" s="100">
        <v>1543</v>
      </c>
      <c r="Y14" s="101">
        <v>2665.2400000000002</v>
      </c>
      <c r="Z14" s="37">
        <f t="shared" si="5"/>
        <v>3296</v>
      </c>
      <c r="AA14" s="37">
        <f t="shared" si="5"/>
        <v>6556.6900000000005</v>
      </c>
      <c r="AB14" s="36">
        <v>1753</v>
      </c>
      <c r="AC14" s="36">
        <v>3891.4500000000003</v>
      </c>
      <c r="AD14" s="100">
        <v>1543</v>
      </c>
      <c r="AE14" s="101">
        <v>2665.2400000000002</v>
      </c>
      <c r="AF14" s="37">
        <f t="shared" si="6"/>
        <v>3296</v>
      </c>
      <c r="AG14" s="37">
        <f t="shared" si="7"/>
        <v>6556.6900000000005</v>
      </c>
      <c r="AH14" s="92">
        <v>9622</v>
      </c>
      <c r="AI14" s="102">
        <v>13770</v>
      </c>
      <c r="AJ14" s="36" t="e">
        <f>#REF!+#REF!+AD14</f>
        <v>#REF!</v>
      </c>
      <c r="AK14" s="103" t="e">
        <f>#REF!+#REF!+AE14</f>
        <v>#REF!</v>
      </c>
      <c r="AL14" s="144">
        <f t="shared" si="8"/>
        <v>1</v>
      </c>
      <c r="AM14" s="144">
        <f t="shared" si="4"/>
        <v>1</v>
      </c>
      <c r="AN14" s="144">
        <f t="shared" si="4"/>
        <v>1</v>
      </c>
      <c r="AO14" s="145">
        <f t="shared" si="4"/>
        <v>1</v>
      </c>
      <c r="AP14" s="6"/>
      <c r="AQ14" s="6"/>
      <c r="AR14" s="6"/>
      <c r="AS14" s="6"/>
      <c r="AT14" s="6"/>
      <c r="AU14" s="6"/>
      <c r="AV14" s="6"/>
      <c r="AW14" s="6"/>
      <c r="AX14" s="6"/>
    </row>
    <row r="15" spans="1:50" s="9" customFormat="1" ht="57" customHeight="1">
      <c r="A15" s="6"/>
      <c r="B15" s="96">
        <v>6</v>
      </c>
      <c r="C15" s="97" t="s">
        <v>32</v>
      </c>
      <c r="D15" s="98">
        <v>10</v>
      </c>
      <c r="E15" s="99">
        <v>62</v>
      </c>
      <c r="F15" s="95">
        <v>2</v>
      </c>
      <c r="G15" s="36">
        <v>8</v>
      </c>
      <c r="H15" s="36">
        <v>36</v>
      </c>
      <c r="I15" s="102">
        <v>40.14</v>
      </c>
      <c r="J15" s="92">
        <v>2</v>
      </c>
      <c r="K15" s="36">
        <v>8</v>
      </c>
      <c r="L15" s="36">
        <v>36</v>
      </c>
      <c r="M15" s="36">
        <v>42.14</v>
      </c>
      <c r="N15" s="92">
        <v>4</v>
      </c>
      <c r="O15" s="36">
        <v>14</v>
      </c>
      <c r="P15" s="87">
        <f t="shared" si="0"/>
        <v>36</v>
      </c>
      <c r="Q15" s="87">
        <f t="shared" si="1"/>
        <v>40.14</v>
      </c>
      <c r="R15" s="36">
        <v>2</v>
      </c>
      <c r="S15" s="36">
        <v>8</v>
      </c>
      <c r="T15" s="87">
        <f t="shared" si="2"/>
        <v>34</v>
      </c>
      <c r="U15" s="87">
        <f t="shared" si="3"/>
        <v>34.14</v>
      </c>
      <c r="V15" s="92">
        <v>4</v>
      </c>
      <c r="W15" s="36">
        <v>7</v>
      </c>
      <c r="X15" s="100">
        <v>28</v>
      </c>
      <c r="Y15" s="101">
        <v>19.139999999999997</v>
      </c>
      <c r="Z15" s="37">
        <f t="shared" si="5"/>
        <v>32</v>
      </c>
      <c r="AA15" s="37">
        <f t="shared" si="5"/>
        <v>26.139999999999997</v>
      </c>
      <c r="AB15" s="36">
        <v>4</v>
      </c>
      <c r="AC15" s="36">
        <v>7</v>
      </c>
      <c r="AD15" s="100">
        <v>28</v>
      </c>
      <c r="AE15" s="101">
        <v>19.139999999999997</v>
      </c>
      <c r="AF15" s="37">
        <f t="shared" si="6"/>
        <v>32</v>
      </c>
      <c r="AG15" s="37">
        <f t="shared" si="7"/>
        <v>26.139999999999997</v>
      </c>
      <c r="AH15" s="92">
        <v>32</v>
      </c>
      <c r="AI15" s="102">
        <v>85</v>
      </c>
      <c r="AJ15" s="36" t="e">
        <f>#REF!+#REF!+AD15</f>
        <v>#REF!</v>
      </c>
      <c r="AK15" s="103" t="e">
        <f>#REF!+#REF!+AE15</f>
        <v>#REF!</v>
      </c>
      <c r="AL15" s="144">
        <f t="shared" si="8"/>
        <v>1</v>
      </c>
      <c r="AM15" s="144">
        <f t="shared" si="4"/>
        <v>1</v>
      </c>
      <c r="AN15" s="144">
        <f t="shared" si="4"/>
        <v>1</v>
      </c>
      <c r="AO15" s="145">
        <f t="shared" si="4"/>
        <v>1.0498256103637269</v>
      </c>
      <c r="AP15" s="6"/>
      <c r="AQ15" s="6"/>
      <c r="AR15" s="6"/>
      <c r="AS15" s="6"/>
      <c r="AT15" s="6"/>
      <c r="AU15" s="6"/>
      <c r="AV15" s="6"/>
      <c r="AW15" s="6"/>
      <c r="AX15" s="6"/>
    </row>
    <row r="16" spans="1:50" s="9" customFormat="1" ht="57" customHeight="1">
      <c r="A16" s="6"/>
      <c r="B16" s="96">
        <v>7</v>
      </c>
      <c r="C16" s="97" t="s">
        <v>23</v>
      </c>
      <c r="D16" s="98">
        <v>8098</v>
      </c>
      <c r="E16" s="99">
        <v>7151</v>
      </c>
      <c r="F16" s="95">
        <v>3019</v>
      </c>
      <c r="G16" s="36">
        <v>7572.1788399999978</v>
      </c>
      <c r="H16" s="36">
        <v>13180</v>
      </c>
      <c r="I16" s="102">
        <v>25852.716323500001</v>
      </c>
      <c r="J16" s="92">
        <v>3019</v>
      </c>
      <c r="K16" s="36">
        <v>7572.1788399999978</v>
      </c>
      <c r="L16" s="36">
        <v>13180</v>
      </c>
      <c r="M16" s="36">
        <v>25852.716323500001</v>
      </c>
      <c r="N16" s="92">
        <v>5521</v>
      </c>
      <c r="O16" s="36">
        <v>9787.3841700000012</v>
      </c>
      <c r="P16" s="87">
        <f t="shared" si="0"/>
        <v>10161</v>
      </c>
      <c r="Q16" s="87">
        <f t="shared" si="1"/>
        <v>18280.537483500004</v>
      </c>
      <c r="R16" s="36">
        <v>5521</v>
      </c>
      <c r="S16" s="36">
        <v>9787.3841700000012</v>
      </c>
      <c r="T16" s="87">
        <f t="shared" si="2"/>
        <v>10161</v>
      </c>
      <c r="U16" s="87">
        <f t="shared" si="3"/>
        <v>18280.537483500004</v>
      </c>
      <c r="V16" s="100">
        <v>2961</v>
      </c>
      <c r="W16" s="37">
        <v>6584.2633135000005</v>
      </c>
      <c r="X16" s="37">
        <v>1679</v>
      </c>
      <c r="Y16" s="37">
        <v>1908.8900000000003</v>
      </c>
      <c r="Z16" s="37">
        <f t="shared" si="5"/>
        <v>4640</v>
      </c>
      <c r="AA16" s="37">
        <f t="shared" si="5"/>
        <v>8493.1533135000009</v>
      </c>
      <c r="AB16" s="37">
        <v>2961</v>
      </c>
      <c r="AC16" s="37">
        <v>6584.2633135000005</v>
      </c>
      <c r="AD16" s="100">
        <v>1679</v>
      </c>
      <c r="AE16" s="101">
        <v>1908.8900000000003</v>
      </c>
      <c r="AF16" s="37">
        <f t="shared" si="6"/>
        <v>4640</v>
      </c>
      <c r="AG16" s="37">
        <f t="shared" si="7"/>
        <v>8493.1533135000009</v>
      </c>
      <c r="AH16" s="92">
        <v>17885</v>
      </c>
      <c r="AI16" s="102">
        <v>17592</v>
      </c>
      <c r="AJ16" s="36" t="e">
        <f>#REF!+#REF!+AD16</f>
        <v>#REF!</v>
      </c>
      <c r="AK16" s="103" t="e">
        <f>#REF!+#REF!+AE16</f>
        <v>#REF!</v>
      </c>
      <c r="AL16" s="144">
        <f t="shared" si="8"/>
        <v>1</v>
      </c>
      <c r="AM16" s="144">
        <f t="shared" si="4"/>
        <v>1</v>
      </c>
      <c r="AN16" s="144">
        <f t="shared" si="4"/>
        <v>1</v>
      </c>
      <c r="AO16" s="145">
        <f t="shared" si="4"/>
        <v>1</v>
      </c>
      <c r="AP16" s="6"/>
      <c r="AQ16" s="6"/>
      <c r="AR16" s="6"/>
      <c r="AS16" s="6"/>
      <c r="AT16" s="6"/>
      <c r="AU16" s="6"/>
      <c r="AV16" s="6"/>
      <c r="AW16" s="6"/>
      <c r="AX16" s="6"/>
    </row>
    <row r="17" spans="1:50" s="9" customFormat="1" ht="57" customHeight="1">
      <c r="A17" s="6"/>
      <c r="B17" s="96">
        <v>8</v>
      </c>
      <c r="C17" s="97" t="s">
        <v>24</v>
      </c>
      <c r="D17" s="98">
        <v>6450</v>
      </c>
      <c r="E17" s="99">
        <v>5735</v>
      </c>
      <c r="F17" s="95">
        <v>5</v>
      </c>
      <c r="G17" s="36">
        <v>16.203334100000003</v>
      </c>
      <c r="H17" s="36">
        <v>1388</v>
      </c>
      <c r="I17" s="102">
        <v>12250.109041700001</v>
      </c>
      <c r="J17" s="92">
        <v>5</v>
      </c>
      <c r="K17" s="36">
        <v>16.203334100000003</v>
      </c>
      <c r="L17" s="36">
        <v>1200</v>
      </c>
      <c r="M17" s="36">
        <v>2110.6279610000001</v>
      </c>
      <c r="N17" s="92">
        <v>643</v>
      </c>
      <c r="O17" s="36">
        <v>7227</v>
      </c>
      <c r="P17" s="87">
        <f t="shared" si="0"/>
        <v>1383</v>
      </c>
      <c r="Q17" s="87">
        <f t="shared" si="1"/>
        <v>12233.905707600001</v>
      </c>
      <c r="R17" s="36">
        <v>535</v>
      </c>
      <c r="S17" s="36">
        <v>1104</v>
      </c>
      <c r="T17" s="87">
        <f t="shared" si="2"/>
        <v>1195</v>
      </c>
      <c r="U17" s="87">
        <f t="shared" si="3"/>
        <v>2094.4246269</v>
      </c>
      <c r="V17" s="92">
        <v>596</v>
      </c>
      <c r="W17" s="36">
        <v>4816.8089085000011</v>
      </c>
      <c r="X17" s="100">
        <v>144</v>
      </c>
      <c r="Y17" s="101">
        <v>190.0967991</v>
      </c>
      <c r="Z17" s="37">
        <f t="shared" si="5"/>
        <v>740</v>
      </c>
      <c r="AA17" s="37">
        <f t="shared" si="5"/>
        <v>5006.9057076000008</v>
      </c>
      <c r="AB17" s="36">
        <v>516</v>
      </c>
      <c r="AC17" s="36">
        <v>800.32782780000014</v>
      </c>
      <c r="AD17" s="100">
        <v>144</v>
      </c>
      <c r="AE17" s="101">
        <v>190.0967991</v>
      </c>
      <c r="AF17" s="37">
        <f t="shared" si="6"/>
        <v>660</v>
      </c>
      <c r="AG17" s="37">
        <f t="shared" si="7"/>
        <v>990.42462690000013</v>
      </c>
      <c r="AH17" s="92">
        <v>7903</v>
      </c>
      <c r="AI17" s="102">
        <v>8594</v>
      </c>
      <c r="AJ17" s="36" t="e">
        <f>#REF!+#REF!+AD17</f>
        <v>#REF!</v>
      </c>
      <c r="AK17" s="103" t="e">
        <f>#REF!+#REF!+AE17</f>
        <v>#REF!</v>
      </c>
      <c r="AL17" s="144">
        <f t="shared" si="8"/>
        <v>1</v>
      </c>
      <c r="AM17" s="144">
        <f t="shared" si="4"/>
        <v>1</v>
      </c>
      <c r="AN17" s="144">
        <f t="shared" si="4"/>
        <v>0.86455331412103742</v>
      </c>
      <c r="AO17" s="145">
        <f t="shared" si="4"/>
        <v>0.17229462642457419</v>
      </c>
      <c r="AP17" s="6"/>
      <c r="AQ17" s="6"/>
      <c r="AR17" s="6"/>
      <c r="AS17" s="6"/>
      <c r="AT17" s="6"/>
      <c r="AU17" s="6"/>
      <c r="AV17" s="6"/>
      <c r="AW17" s="6"/>
      <c r="AX17" s="6"/>
    </row>
    <row r="18" spans="1:50" s="9" customFormat="1" ht="57" customHeight="1">
      <c r="A18" s="6"/>
      <c r="B18" s="96">
        <v>9</v>
      </c>
      <c r="C18" s="97" t="s">
        <v>25</v>
      </c>
      <c r="D18" s="98">
        <v>3404</v>
      </c>
      <c r="E18" s="99">
        <v>6071</v>
      </c>
      <c r="F18" s="95">
        <v>2356</v>
      </c>
      <c r="G18" s="36">
        <v>6204</v>
      </c>
      <c r="H18" s="36">
        <v>9974.75</v>
      </c>
      <c r="I18" s="102">
        <v>23835.842449999996</v>
      </c>
      <c r="J18" s="95">
        <v>2356</v>
      </c>
      <c r="K18" s="36">
        <v>6204</v>
      </c>
      <c r="L18" s="36">
        <v>9329</v>
      </c>
      <c r="M18" s="36">
        <v>22421.350849999999</v>
      </c>
      <c r="N18" s="92">
        <v>2529.25</v>
      </c>
      <c r="O18" s="36">
        <v>6118.030999999999</v>
      </c>
      <c r="P18" s="87">
        <f t="shared" si="0"/>
        <v>7618.75</v>
      </c>
      <c r="Q18" s="87">
        <f t="shared" si="1"/>
        <v>17631.842449999996</v>
      </c>
      <c r="R18" s="36">
        <v>2310</v>
      </c>
      <c r="S18" s="36">
        <v>5639.1114499999994</v>
      </c>
      <c r="T18" s="87">
        <f t="shared" si="2"/>
        <v>6973</v>
      </c>
      <c r="U18" s="87">
        <f t="shared" si="3"/>
        <v>16217.350849999999</v>
      </c>
      <c r="V18" s="92">
        <v>2529.25</v>
      </c>
      <c r="W18" s="36">
        <v>6118.030999999999</v>
      </c>
      <c r="X18" s="100">
        <v>2560.25</v>
      </c>
      <c r="Y18" s="101">
        <v>5395.7804500000002</v>
      </c>
      <c r="Z18" s="37">
        <f t="shared" si="5"/>
        <v>5089.5</v>
      </c>
      <c r="AA18" s="37">
        <f t="shared" si="5"/>
        <v>11513.811449999999</v>
      </c>
      <c r="AB18" s="36">
        <v>2310</v>
      </c>
      <c r="AC18" s="36">
        <v>5639.1114499999994</v>
      </c>
      <c r="AD18" s="100">
        <v>2353</v>
      </c>
      <c r="AE18" s="101">
        <v>4939.1279500000001</v>
      </c>
      <c r="AF18" s="37">
        <f t="shared" si="6"/>
        <v>4663</v>
      </c>
      <c r="AG18" s="37">
        <f t="shared" si="7"/>
        <v>10578.239399999999</v>
      </c>
      <c r="AH18" s="92">
        <v>8133</v>
      </c>
      <c r="AI18" s="102">
        <v>15375</v>
      </c>
      <c r="AJ18" s="36" t="e">
        <f>#REF!+#REF!+AD18</f>
        <v>#REF!</v>
      </c>
      <c r="AK18" s="103" t="e">
        <f>#REF!+#REF!+AE18</f>
        <v>#REF!</v>
      </c>
      <c r="AL18" s="144">
        <f t="shared" si="8"/>
        <v>1</v>
      </c>
      <c r="AM18" s="144">
        <f t="shared" si="4"/>
        <v>1</v>
      </c>
      <c r="AN18" s="144">
        <f t="shared" si="4"/>
        <v>0.93526153537682644</v>
      </c>
      <c r="AO18" s="145">
        <f t="shared" si="4"/>
        <v>0.94065694959315371</v>
      </c>
      <c r="AP18" s="6"/>
      <c r="AQ18" s="6"/>
      <c r="AR18" s="6"/>
      <c r="AS18" s="6"/>
      <c r="AT18" s="6"/>
      <c r="AU18" s="6"/>
      <c r="AV18" s="6"/>
      <c r="AW18" s="6"/>
      <c r="AX18" s="6"/>
    </row>
    <row r="19" spans="1:50" s="9" customFormat="1" ht="57" customHeight="1">
      <c r="A19" s="6"/>
      <c r="B19" s="96">
        <v>10</v>
      </c>
      <c r="C19" s="97" t="s">
        <v>26</v>
      </c>
      <c r="D19" s="98">
        <v>310</v>
      </c>
      <c r="E19" s="99">
        <v>1443</v>
      </c>
      <c r="F19" s="95">
        <v>222</v>
      </c>
      <c r="G19" s="36">
        <v>1534.19</v>
      </c>
      <c r="H19" s="36">
        <v>876</v>
      </c>
      <c r="I19" s="102">
        <v>6091.1900000000005</v>
      </c>
      <c r="J19" s="95">
        <v>222</v>
      </c>
      <c r="K19" s="36">
        <v>1534.19</v>
      </c>
      <c r="L19" s="36">
        <v>876</v>
      </c>
      <c r="M19" s="36">
        <v>6091.1900000000005</v>
      </c>
      <c r="N19" s="92">
        <v>218</v>
      </c>
      <c r="O19" s="36">
        <v>1519</v>
      </c>
      <c r="P19" s="87">
        <f t="shared" si="0"/>
        <v>654</v>
      </c>
      <c r="Q19" s="87">
        <f t="shared" si="1"/>
        <v>4557</v>
      </c>
      <c r="R19" s="36">
        <v>218</v>
      </c>
      <c r="S19" s="36">
        <v>1519</v>
      </c>
      <c r="T19" s="87">
        <f t="shared" si="2"/>
        <v>654</v>
      </c>
      <c r="U19" s="87">
        <f t="shared" si="3"/>
        <v>4557</v>
      </c>
      <c r="V19" s="92">
        <v>218</v>
      </c>
      <c r="W19" s="36">
        <v>1519</v>
      </c>
      <c r="X19" s="100">
        <v>218</v>
      </c>
      <c r="Y19" s="101">
        <v>1519</v>
      </c>
      <c r="Z19" s="37">
        <f t="shared" si="5"/>
        <v>436</v>
      </c>
      <c r="AA19" s="37">
        <f t="shared" si="5"/>
        <v>3038</v>
      </c>
      <c r="AB19" s="36">
        <v>218</v>
      </c>
      <c r="AC19" s="36">
        <v>1519</v>
      </c>
      <c r="AD19" s="100">
        <v>218</v>
      </c>
      <c r="AE19" s="101">
        <v>1519</v>
      </c>
      <c r="AF19" s="37">
        <f t="shared" si="6"/>
        <v>436</v>
      </c>
      <c r="AG19" s="37">
        <f t="shared" si="7"/>
        <v>3038</v>
      </c>
      <c r="AH19" s="92">
        <v>931</v>
      </c>
      <c r="AI19" s="102">
        <v>5368</v>
      </c>
      <c r="AJ19" s="36" t="e">
        <f>#REF!+#REF!+AD19</f>
        <v>#REF!</v>
      </c>
      <c r="AK19" s="103" t="e">
        <f>#REF!+#REF!+AE19</f>
        <v>#REF!</v>
      </c>
      <c r="AL19" s="144">
        <f t="shared" si="8"/>
        <v>1</v>
      </c>
      <c r="AM19" s="144">
        <f t="shared" si="4"/>
        <v>1</v>
      </c>
      <c r="AN19" s="144">
        <f t="shared" si="4"/>
        <v>1</v>
      </c>
      <c r="AO19" s="145">
        <f t="shared" si="4"/>
        <v>1</v>
      </c>
      <c r="AP19" s="6"/>
      <c r="AQ19" s="6"/>
      <c r="AR19" s="6"/>
      <c r="AS19" s="6"/>
      <c r="AT19" s="6"/>
      <c r="AU19" s="6"/>
      <c r="AV19" s="6"/>
      <c r="AW19" s="6"/>
      <c r="AX19" s="6"/>
    </row>
    <row r="20" spans="1:50" s="9" customFormat="1" ht="57" customHeight="1">
      <c r="A20" s="6"/>
      <c r="B20" s="96">
        <v>11</v>
      </c>
      <c r="C20" s="97" t="s">
        <v>27</v>
      </c>
      <c r="D20" s="98">
        <v>3538</v>
      </c>
      <c r="E20" s="99">
        <v>8236</v>
      </c>
      <c r="F20" s="95">
        <v>1891</v>
      </c>
      <c r="G20" s="36">
        <v>3953.2783128999999</v>
      </c>
      <c r="H20" s="36">
        <v>5686</v>
      </c>
      <c r="I20" s="102">
        <v>9088.7751018000017</v>
      </c>
      <c r="J20" s="95">
        <v>1891</v>
      </c>
      <c r="K20" s="36">
        <v>3953.2783128999999</v>
      </c>
      <c r="L20" s="36">
        <v>5686</v>
      </c>
      <c r="M20" s="36">
        <v>9088.7751018000017</v>
      </c>
      <c r="N20" s="92">
        <v>1791</v>
      </c>
      <c r="O20" s="36">
        <v>3060.5281360000008</v>
      </c>
      <c r="P20" s="87">
        <f t="shared" si="0"/>
        <v>3795</v>
      </c>
      <c r="Q20" s="87">
        <f t="shared" si="1"/>
        <v>5135.4967889000009</v>
      </c>
      <c r="R20" s="36">
        <v>1791</v>
      </c>
      <c r="S20" s="36">
        <v>3060.5281360000008</v>
      </c>
      <c r="T20" s="87">
        <f t="shared" si="2"/>
        <v>3795</v>
      </c>
      <c r="U20" s="87">
        <f t="shared" si="3"/>
        <v>5135.4967889000009</v>
      </c>
      <c r="V20" s="92">
        <v>1230</v>
      </c>
      <c r="W20" s="36">
        <v>1213</v>
      </c>
      <c r="X20" s="100">
        <v>774</v>
      </c>
      <c r="Y20" s="101">
        <v>861.96865290000005</v>
      </c>
      <c r="Z20" s="37">
        <f t="shared" si="5"/>
        <v>2004</v>
      </c>
      <c r="AA20" s="37">
        <f t="shared" si="5"/>
        <v>2074.9686529000001</v>
      </c>
      <c r="AB20" s="36">
        <v>1230</v>
      </c>
      <c r="AC20" s="36">
        <v>1213</v>
      </c>
      <c r="AD20" s="100">
        <v>774</v>
      </c>
      <c r="AE20" s="101">
        <v>861.96865290000005</v>
      </c>
      <c r="AF20" s="37">
        <f t="shared" si="6"/>
        <v>2004</v>
      </c>
      <c r="AG20" s="37">
        <f t="shared" si="7"/>
        <v>2074.9686529000001</v>
      </c>
      <c r="AH20" s="92">
        <v>24153</v>
      </c>
      <c r="AI20" s="102">
        <v>24841</v>
      </c>
      <c r="AJ20" s="36" t="e">
        <f>#REF!+#REF!+AD20</f>
        <v>#REF!</v>
      </c>
      <c r="AK20" s="103" t="e">
        <f>#REF!+#REF!+AE20</f>
        <v>#REF!</v>
      </c>
      <c r="AL20" s="144">
        <f t="shared" si="8"/>
        <v>1</v>
      </c>
      <c r="AM20" s="144">
        <f t="shared" si="4"/>
        <v>1</v>
      </c>
      <c r="AN20" s="144">
        <f t="shared" si="4"/>
        <v>1</v>
      </c>
      <c r="AO20" s="145">
        <f t="shared" si="4"/>
        <v>1</v>
      </c>
      <c r="AP20" s="6"/>
      <c r="AQ20" s="6"/>
      <c r="AR20" s="6"/>
      <c r="AS20" s="6"/>
      <c r="AT20" s="6"/>
      <c r="AU20" s="6"/>
      <c r="AV20" s="6"/>
      <c r="AW20" s="6"/>
      <c r="AX20" s="6"/>
    </row>
    <row r="21" spans="1:50" s="9" customFormat="1" ht="57" customHeight="1" thickBot="1">
      <c r="A21" s="6"/>
      <c r="B21" s="38">
        <v>12</v>
      </c>
      <c r="C21" s="136" t="s">
        <v>28</v>
      </c>
      <c r="D21" s="137">
        <v>1155</v>
      </c>
      <c r="E21" s="138">
        <v>2338</v>
      </c>
      <c r="F21" s="90">
        <v>1423</v>
      </c>
      <c r="G21" s="123">
        <v>3543.6252761267488</v>
      </c>
      <c r="H21" s="123">
        <v>5976</v>
      </c>
      <c r="I21" s="139">
        <v>16217.376330654111</v>
      </c>
      <c r="J21" s="90">
        <v>1423</v>
      </c>
      <c r="K21" s="123">
        <v>3543.6252761267488</v>
      </c>
      <c r="L21" s="123">
        <v>5787</v>
      </c>
      <c r="M21" s="139">
        <v>16217.376330654111</v>
      </c>
      <c r="N21" s="116">
        <v>1408</v>
      </c>
      <c r="O21" s="123">
        <v>3528.6252761267488</v>
      </c>
      <c r="P21" s="140">
        <f t="shared" si="0"/>
        <v>4553</v>
      </c>
      <c r="Q21" s="140">
        <f t="shared" si="1"/>
        <v>12673.751054527362</v>
      </c>
      <c r="R21" s="123">
        <v>1219</v>
      </c>
      <c r="S21" s="123">
        <v>3528.6252761267488</v>
      </c>
      <c r="T21" s="140">
        <f t="shared" si="2"/>
        <v>4364</v>
      </c>
      <c r="U21" s="140">
        <f t="shared" si="3"/>
        <v>12673.751054527362</v>
      </c>
      <c r="V21" s="116">
        <v>1238</v>
      </c>
      <c r="W21" s="123">
        <v>3187.248793400614</v>
      </c>
      <c r="X21" s="141">
        <v>1907</v>
      </c>
      <c r="Y21" s="124">
        <v>5957.8769849999981</v>
      </c>
      <c r="Z21" s="142">
        <f t="shared" si="5"/>
        <v>3145</v>
      </c>
      <c r="AA21" s="142">
        <f t="shared" si="5"/>
        <v>9145.125778400612</v>
      </c>
      <c r="AB21" s="123">
        <v>1238</v>
      </c>
      <c r="AC21" s="123">
        <v>3187.248793400614</v>
      </c>
      <c r="AD21" s="141">
        <v>1907</v>
      </c>
      <c r="AE21" s="124">
        <v>5957.8769849999981</v>
      </c>
      <c r="AF21" s="142">
        <f t="shared" si="6"/>
        <v>3145</v>
      </c>
      <c r="AG21" s="142">
        <f t="shared" si="7"/>
        <v>9145.125778400612</v>
      </c>
      <c r="AH21" s="116">
        <v>2930</v>
      </c>
      <c r="AI21" s="139">
        <v>6647</v>
      </c>
      <c r="AJ21" s="123">
        <v>2930</v>
      </c>
      <c r="AK21" s="143">
        <v>6647</v>
      </c>
      <c r="AL21" s="146">
        <f t="shared" si="8"/>
        <v>1</v>
      </c>
      <c r="AM21" s="146">
        <f t="shared" si="4"/>
        <v>1</v>
      </c>
      <c r="AN21" s="146">
        <f t="shared" si="4"/>
        <v>0.96837349397590367</v>
      </c>
      <c r="AO21" s="147">
        <f t="shared" si="4"/>
        <v>1</v>
      </c>
      <c r="AP21" s="6"/>
      <c r="AQ21" s="6"/>
      <c r="AR21" s="6"/>
      <c r="AS21" s="6"/>
      <c r="AT21" s="6"/>
      <c r="AU21" s="6"/>
      <c r="AV21" s="6"/>
      <c r="AW21" s="6"/>
      <c r="AX21" s="6"/>
    </row>
    <row r="22" spans="1:50" s="88" customFormat="1" ht="108" customHeight="1" thickBot="1">
      <c r="B22" s="53"/>
      <c r="C22" s="42" t="s">
        <v>5</v>
      </c>
      <c r="D22" s="43">
        <f t="shared" ref="D22:AK22" si="9">SUM(D10:D21)</f>
        <v>75100</v>
      </c>
      <c r="E22" s="44">
        <f t="shared" si="9"/>
        <v>55235</v>
      </c>
      <c r="F22" s="68">
        <f>SUM(F10:F21)</f>
        <v>18974</v>
      </c>
      <c r="G22" s="68">
        <f t="shared" ref="G22:K22" si="10">SUM(G10:G21)</f>
        <v>46092.921015126747</v>
      </c>
      <c r="H22" s="68">
        <f t="shared" si="10"/>
        <v>76135.75</v>
      </c>
      <c r="I22" s="68">
        <f t="shared" si="10"/>
        <v>174196.41375205413</v>
      </c>
      <c r="J22" s="68">
        <f t="shared" si="10"/>
        <v>18974</v>
      </c>
      <c r="K22" s="68">
        <f t="shared" si="10"/>
        <v>46092.921015126747</v>
      </c>
      <c r="L22" s="68">
        <f t="shared" ref="L22" si="11">SUM(L10:L21)</f>
        <v>75052</v>
      </c>
      <c r="M22" s="68">
        <f t="shared" ref="M22" si="12">SUM(M10:M21)</f>
        <v>162363.14498635413</v>
      </c>
      <c r="N22" s="48">
        <f>N21+N20+N19+N18+N17+N16+N15+N14+N13+N12+N11+N10</f>
        <v>28563.25</v>
      </c>
      <c r="O22" s="43">
        <f t="shared" ref="O22:U22" si="13">O21+O20+O19+O18+O17+O16+O15+O14+O13+O12+O11+O10</f>
        <v>63038.152210826753</v>
      </c>
      <c r="P22" s="43">
        <f t="shared" si="13"/>
        <v>57443.75</v>
      </c>
      <c r="Q22" s="43">
        <f t="shared" si="13"/>
        <v>128779.57148892738</v>
      </c>
      <c r="R22" s="43">
        <f t="shared" si="13"/>
        <v>27977</v>
      </c>
      <c r="S22" s="43">
        <f t="shared" si="13"/>
        <v>56125.056570826746</v>
      </c>
      <c r="T22" s="43">
        <f t="shared" si="13"/>
        <v>56318</v>
      </c>
      <c r="U22" s="49">
        <f t="shared" si="13"/>
        <v>116685.87271822736</v>
      </c>
      <c r="V22" s="48">
        <f>V21+V20+V19+V18+V17+V16+V15+V14+V13+V12+V11+V10</f>
        <v>15134.25</v>
      </c>
      <c r="W22" s="43">
        <f t="shared" ref="W22:Y22" si="14">W21+W20+W19+W18+W17+W16+W15+W14+W13+W12+W11+W10</f>
        <v>36616.06422940061</v>
      </c>
      <c r="X22" s="43">
        <f t="shared" si="14"/>
        <v>13746.25</v>
      </c>
      <c r="Y22" s="43">
        <f t="shared" si="14"/>
        <v>29125.355048699999</v>
      </c>
      <c r="Z22" s="45">
        <f t="shared" ref="Z22:AE22" si="15">SUM(Z10:Z21)</f>
        <v>28880.5</v>
      </c>
      <c r="AA22" s="45">
        <f t="shared" si="15"/>
        <v>65741.419278100613</v>
      </c>
      <c r="AB22" s="43">
        <f>AB21+AB20+AB19+AB18+AB17+AB16+AB14+AB15+AB12+AB13+AB11+AB10</f>
        <v>14813</v>
      </c>
      <c r="AC22" s="43">
        <f>AC21+AC20+AC19+AC18+AC17+AC16+AC14+AC15+AC12+AC13+AC11+AC10</f>
        <v>31974.423598700614</v>
      </c>
      <c r="AD22" s="46">
        <f t="shared" si="15"/>
        <v>13528</v>
      </c>
      <c r="AE22" s="47">
        <f t="shared" si="15"/>
        <v>28586.392548699994</v>
      </c>
      <c r="AF22" s="45">
        <f t="shared" si="6"/>
        <v>28341</v>
      </c>
      <c r="AG22" s="45">
        <f t="shared" si="7"/>
        <v>60560.816147400605</v>
      </c>
      <c r="AH22" s="48">
        <v>162292</v>
      </c>
      <c r="AI22" s="49">
        <v>172539</v>
      </c>
      <c r="AJ22" s="43" t="e">
        <f t="shared" si="9"/>
        <v>#REF!</v>
      </c>
      <c r="AK22" s="44" t="e">
        <f t="shared" si="9"/>
        <v>#REF!</v>
      </c>
      <c r="AL22" s="50">
        <f t="shared" si="8"/>
        <v>1</v>
      </c>
      <c r="AM22" s="50">
        <f t="shared" si="4"/>
        <v>1</v>
      </c>
      <c r="AN22" s="50">
        <f t="shared" si="4"/>
        <v>0.98576555691642886</v>
      </c>
      <c r="AO22" s="51">
        <f t="shared" si="4"/>
        <v>0.93206938931278394</v>
      </c>
    </row>
    <row r="23" spans="1:50" s="7" customFormat="1" ht="51" customHeight="1" thickBot="1">
      <c r="A23" s="6"/>
      <c r="B23" s="134" t="s">
        <v>15</v>
      </c>
      <c r="C23" s="134" t="s">
        <v>29</v>
      </c>
      <c r="D23" s="131"/>
      <c r="E23" s="131"/>
      <c r="F23" s="121"/>
      <c r="G23" s="129"/>
      <c r="H23" s="129"/>
      <c r="I23" s="130"/>
      <c r="J23" s="91"/>
      <c r="K23" s="73"/>
      <c r="L23" s="73"/>
      <c r="M23" s="73"/>
      <c r="N23" s="115"/>
      <c r="O23" s="89"/>
      <c r="P23" s="26"/>
      <c r="Q23" s="26"/>
      <c r="R23" s="89"/>
      <c r="S23" s="89"/>
      <c r="T23" s="26"/>
      <c r="U23" s="26"/>
      <c r="V23" s="86"/>
      <c r="W23" s="117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9"/>
      <c r="AI23" s="119"/>
      <c r="AJ23" s="119"/>
      <c r="AK23" s="119"/>
      <c r="AL23" s="119"/>
      <c r="AM23" s="119"/>
      <c r="AN23" s="119"/>
      <c r="AO23" s="120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9" customFormat="1" ht="58.95" customHeight="1" thickBot="1">
      <c r="A24" s="6"/>
      <c r="B24" s="148">
        <v>13</v>
      </c>
      <c r="C24" s="149" t="s">
        <v>33</v>
      </c>
      <c r="D24" s="150">
        <v>789</v>
      </c>
      <c r="E24" s="151">
        <v>2393</v>
      </c>
      <c r="F24" s="95">
        <v>371</v>
      </c>
      <c r="G24" s="36">
        <v>1428.16959</v>
      </c>
      <c r="H24" s="36">
        <v>1787</v>
      </c>
      <c r="I24" s="102">
        <v>9320.8779630000008</v>
      </c>
      <c r="J24" s="95">
        <v>371</v>
      </c>
      <c r="K24" s="36">
        <v>1428.16959</v>
      </c>
      <c r="L24" s="36">
        <v>1758</v>
      </c>
      <c r="M24" s="36">
        <v>6583.341300600001</v>
      </c>
      <c r="N24" s="92">
        <v>576</v>
      </c>
      <c r="O24" s="36">
        <v>4134.8713530000005</v>
      </c>
      <c r="P24" s="87">
        <f t="shared" si="0"/>
        <v>1416</v>
      </c>
      <c r="Q24" s="87">
        <f t="shared" si="1"/>
        <v>7892.7083730000004</v>
      </c>
      <c r="R24" s="36">
        <v>547</v>
      </c>
      <c r="S24" s="36">
        <v>1397.3346906000004</v>
      </c>
      <c r="T24" s="87">
        <f t="shared" si="2"/>
        <v>1387</v>
      </c>
      <c r="U24" s="87">
        <f t="shared" si="3"/>
        <v>5155.1717106000006</v>
      </c>
      <c r="V24" s="152">
        <v>420</v>
      </c>
      <c r="W24" s="111">
        <v>1879</v>
      </c>
      <c r="X24" s="153">
        <v>420</v>
      </c>
      <c r="Y24" s="154">
        <v>1878.8370200000002</v>
      </c>
      <c r="Z24" s="155">
        <f>X24+V24</f>
        <v>840</v>
      </c>
      <c r="AA24" s="155">
        <f>Y24+W24</f>
        <v>3757.8370199999999</v>
      </c>
      <c r="AB24" s="111">
        <v>420</v>
      </c>
      <c r="AC24" s="111">
        <v>1879</v>
      </c>
      <c r="AD24" s="153">
        <v>420</v>
      </c>
      <c r="AE24" s="154">
        <v>1878.8370200000002</v>
      </c>
      <c r="AF24" s="155">
        <f t="shared" si="6"/>
        <v>840</v>
      </c>
      <c r="AG24" s="155">
        <f t="shared" si="7"/>
        <v>3757.8370199999999</v>
      </c>
      <c r="AH24" s="152">
        <v>2509</v>
      </c>
      <c r="AI24" s="156">
        <v>7369</v>
      </c>
      <c r="AJ24" s="111" t="e">
        <f>#REF!+#REF!+AD24</f>
        <v>#REF!</v>
      </c>
      <c r="AK24" s="157" t="e">
        <f>#REF!+#REF!+AE24</f>
        <v>#REF!</v>
      </c>
      <c r="AL24" s="144">
        <f>J24/F24</f>
        <v>1</v>
      </c>
      <c r="AM24" s="144">
        <f>K24/G24</f>
        <v>1</v>
      </c>
      <c r="AN24" s="144">
        <f>L24/H24</f>
        <v>0.98377168438724116</v>
      </c>
      <c r="AO24" s="51">
        <f>M24/I24</f>
        <v>0.70630055738666686</v>
      </c>
      <c r="AP24" s="6"/>
      <c r="AQ24" s="6"/>
      <c r="AR24" s="6"/>
      <c r="AS24" s="6"/>
      <c r="AT24" s="6"/>
      <c r="AU24" s="6"/>
      <c r="AV24" s="6"/>
      <c r="AW24" s="6"/>
      <c r="AX24" s="6"/>
    </row>
    <row r="25" spans="1:50" s="9" customFormat="1" ht="58.95" customHeight="1" thickBot="1">
      <c r="A25" s="6"/>
      <c r="B25" s="96">
        <v>14</v>
      </c>
      <c r="C25" s="97" t="s">
        <v>34</v>
      </c>
      <c r="D25" s="98">
        <v>119</v>
      </c>
      <c r="E25" s="99">
        <v>739</v>
      </c>
      <c r="F25" s="95">
        <v>110</v>
      </c>
      <c r="G25" s="36">
        <v>192.21</v>
      </c>
      <c r="H25" s="36">
        <v>354</v>
      </c>
      <c r="I25" s="102">
        <v>542.24</v>
      </c>
      <c r="J25" s="95">
        <v>110</v>
      </c>
      <c r="K25" s="36">
        <v>192.21</v>
      </c>
      <c r="L25" s="36">
        <v>354</v>
      </c>
      <c r="M25" s="36">
        <v>542.24</v>
      </c>
      <c r="N25" s="92">
        <v>86</v>
      </c>
      <c r="O25" s="36">
        <v>128.13999999999999</v>
      </c>
      <c r="P25" s="87">
        <f t="shared" si="0"/>
        <v>244</v>
      </c>
      <c r="Q25" s="87">
        <f t="shared" si="1"/>
        <v>350.03</v>
      </c>
      <c r="R25" s="36">
        <v>86</v>
      </c>
      <c r="S25" s="36">
        <v>128.13999999999999</v>
      </c>
      <c r="T25" s="87">
        <f t="shared" si="2"/>
        <v>244</v>
      </c>
      <c r="U25" s="87">
        <f t="shared" si="3"/>
        <v>350.03</v>
      </c>
      <c r="V25" s="92">
        <v>101</v>
      </c>
      <c r="W25" s="36">
        <v>138</v>
      </c>
      <c r="X25" s="100">
        <v>57</v>
      </c>
      <c r="Y25" s="101">
        <v>83.890000000000015</v>
      </c>
      <c r="Z25" s="52">
        <f t="shared" ref="Z25:Z38" si="16">X25+V25</f>
        <v>158</v>
      </c>
      <c r="AA25" s="52">
        <f t="shared" ref="AA25:AA38" si="17">Y25+W25</f>
        <v>221.89000000000001</v>
      </c>
      <c r="AB25" s="36">
        <v>101</v>
      </c>
      <c r="AC25" s="36">
        <v>138</v>
      </c>
      <c r="AD25" s="100">
        <v>57</v>
      </c>
      <c r="AE25" s="101">
        <v>83.890000000000015</v>
      </c>
      <c r="AF25" s="37">
        <f t="shared" si="6"/>
        <v>158</v>
      </c>
      <c r="AG25" s="37">
        <f t="shared" si="7"/>
        <v>221.89000000000001</v>
      </c>
      <c r="AH25" s="92">
        <v>246</v>
      </c>
      <c r="AI25" s="102">
        <v>1489</v>
      </c>
      <c r="AJ25" s="36" t="e">
        <f>#REF!+#REF!+AD25</f>
        <v>#REF!</v>
      </c>
      <c r="AK25" s="103" t="e">
        <f>#REF!+#REF!+AE25</f>
        <v>#REF!</v>
      </c>
      <c r="AL25" s="144">
        <f t="shared" ref="AL25:AL39" si="18">J25/F25</f>
        <v>1</v>
      </c>
      <c r="AM25" s="144">
        <f t="shared" ref="AM25:AM39" si="19">K25/G25</f>
        <v>1</v>
      </c>
      <c r="AN25" s="144">
        <f t="shared" ref="AN25:AN39" si="20">L25/H25</f>
        <v>1</v>
      </c>
      <c r="AO25" s="51">
        <f t="shared" ref="AO25:AO39" si="21">M25/I25</f>
        <v>1</v>
      </c>
      <c r="AP25" s="6"/>
      <c r="AQ25" s="6"/>
      <c r="AR25" s="6"/>
      <c r="AS25" s="6"/>
      <c r="AT25" s="6"/>
      <c r="AU25" s="6"/>
      <c r="AV25" s="6"/>
      <c r="AW25" s="6"/>
      <c r="AX25" s="6"/>
    </row>
    <row r="26" spans="1:50" s="9" customFormat="1" ht="58.95" customHeight="1" thickBot="1">
      <c r="A26" s="6"/>
      <c r="B26" s="96">
        <v>15</v>
      </c>
      <c r="C26" s="97" t="s">
        <v>35</v>
      </c>
      <c r="D26" s="98">
        <v>441</v>
      </c>
      <c r="E26" s="99">
        <v>1705</v>
      </c>
      <c r="F26" s="95">
        <v>0</v>
      </c>
      <c r="G26" s="36">
        <v>0</v>
      </c>
      <c r="H26" s="36">
        <v>917</v>
      </c>
      <c r="I26" s="36">
        <v>4055.1728702</v>
      </c>
      <c r="J26" s="95">
        <v>0</v>
      </c>
      <c r="K26" s="36">
        <v>0</v>
      </c>
      <c r="L26" s="36">
        <v>917</v>
      </c>
      <c r="M26" s="36">
        <v>4055.1728702</v>
      </c>
      <c r="N26" s="92">
        <v>238</v>
      </c>
      <c r="O26" s="36">
        <v>1082.1311518</v>
      </c>
      <c r="P26" s="87">
        <f t="shared" si="0"/>
        <v>917</v>
      </c>
      <c r="Q26" s="87">
        <f t="shared" si="1"/>
        <v>4055.1728702</v>
      </c>
      <c r="R26" s="36">
        <v>238</v>
      </c>
      <c r="S26" s="36">
        <v>1082.1311518</v>
      </c>
      <c r="T26" s="87">
        <f t="shared" si="2"/>
        <v>917</v>
      </c>
      <c r="U26" s="87">
        <f t="shared" si="3"/>
        <v>4055.1728702</v>
      </c>
      <c r="V26" s="92">
        <v>503</v>
      </c>
      <c r="W26" s="36">
        <v>2141.3617084000002</v>
      </c>
      <c r="X26" s="100">
        <v>176</v>
      </c>
      <c r="Y26" s="101">
        <v>831.68001000000004</v>
      </c>
      <c r="Z26" s="52">
        <f t="shared" si="16"/>
        <v>679</v>
      </c>
      <c r="AA26" s="52">
        <f t="shared" si="17"/>
        <v>2973.0417184000003</v>
      </c>
      <c r="AB26" s="36">
        <v>503</v>
      </c>
      <c r="AC26" s="36">
        <v>2141.3617084000002</v>
      </c>
      <c r="AD26" s="100">
        <v>176</v>
      </c>
      <c r="AE26" s="101">
        <v>831.68001000000004</v>
      </c>
      <c r="AF26" s="37">
        <f t="shared" si="6"/>
        <v>679</v>
      </c>
      <c r="AG26" s="37">
        <f t="shared" si="7"/>
        <v>2973.0417184000003</v>
      </c>
      <c r="AH26" s="92">
        <v>3329</v>
      </c>
      <c r="AI26" s="102">
        <v>8013</v>
      </c>
      <c r="AJ26" s="36" t="e">
        <f>#REF!+#REF!+AD26</f>
        <v>#REF!</v>
      </c>
      <c r="AK26" s="103" t="e">
        <f>#REF!+#REF!+AE26</f>
        <v>#REF!</v>
      </c>
      <c r="AL26" s="144">
        <v>0</v>
      </c>
      <c r="AM26" s="144">
        <v>0</v>
      </c>
      <c r="AN26" s="144">
        <f t="shared" si="20"/>
        <v>1</v>
      </c>
      <c r="AO26" s="51">
        <f t="shared" si="21"/>
        <v>1</v>
      </c>
      <c r="AP26" s="6"/>
      <c r="AQ26" s="6"/>
      <c r="AR26" s="6"/>
      <c r="AS26" s="6"/>
      <c r="AT26" s="6"/>
      <c r="AU26" s="6"/>
      <c r="AV26" s="6"/>
      <c r="AW26" s="6"/>
      <c r="AX26" s="6"/>
    </row>
    <row r="27" spans="1:50" s="9" customFormat="1" ht="58.95" customHeight="1" thickBot="1">
      <c r="A27" s="6"/>
      <c r="B27" s="96">
        <v>16</v>
      </c>
      <c r="C27" s="97" t="s">
        <v>36</v>
      </c>
      <c r="D27" s="98">
        <v>909</v>
      </c>
      <c r="E27" s="99">
        <v>4580</v>
      </c>
      <c r="F27" s="95">
        <v>0</v>
      </c>
      <c r="G27" s="36">
        <v>0</v>
      </c>
      <c r="H27" s="36">
        <v>615</v>
      </c>
      <c r="I27" s="102">
        <v>450.73266100000001</v>
      </c>
      <c r="J27" s="95">
        <v>0</v>
      </c>
      <c r="K27" s="36">
        <v>0</v>
      </c>
      <c r="L27" s="36">
        <v>612</v>
      </c>
      <c r="M27" s="36">
        <v>425.98266100000001</v>
      </c>
      <c r="N27" s="92">
        <v>34</v>
      </c>
      <c r="O27" s="36">
        <v>195.41197099999999</v>
      </c>
      <c r="P27" s="87">
        <f t="shared" si="0"/>
        <v>615</v>
      </c>
      <c r="Q27" s="87">
        <f t="shared" si="1"/>
        <v>450.73266100000001</v>
      </c>
      <c r="R27" s="36">
        <v>31</v>
      </c>
      <c r="S27" s="36">
        <v>170.66197100000002</v>
      </c>
      <c r="T27" s="87">
        <f t="shared" si="2"/>
        <v>612</v>
      </c>
      <c r="U27" s="87">
        <f t="shared" si="3"/>
        <v>425.98266100000001</v>
      </c>
      <c r="V27" s="92">
        <v>0</v>
      </c>
      <c r="W27" s="36">
        <v>0</v>
      </c>
      <c r="X27" s="100">
        <v>581</v>
      </c>
      <c r="Y27" s="101">
        <v>255.32068999999998</v>
      </c>
      <c r="Z27" s="52">
        <f t="shared" si="16"/>
        <v>581</v>
      </c>
      <c r="AA27" s="52">
        <f t="shared" si="17"/>
        <v>255.32068999999998</v>
      </c>
      <c r="AB27" s="36">
        <v>0</v>
      </c>
      <c r="AC27" s="36">
        <v>0</v>
      </c>
      <c r="AD27" s="100">
        <v>581</v>
      </c>
      <c r="AE27" s="101">
        <v>255.32068999999998</v>
      </c>
      <c r="AF27" s="37">
        <f t="shared" si="6"/>
        <v>581</v>
      </c>
      <c r="AG27" s="37">
        <f t="shared" si="7"/>
        <v>255.32068999999998</v>
      </c>
      <c r="AH27" s="92">
        <v>21053</v>
      </c>
      <c r="AI27" s="36">
        <v>7682</v>
      </c>
      <c r="AJ27" s="36" t="e">
        <f>#REF!+#REF!+AD27</f>
        <v>#REF!</v>
      </c>
      <c r="AK27" s="103" t="e">
        <f>#REF!+#REF!+AE27</f>
        <v>#REF!</v>
      </c>
      <c r="AL27" s="144">
        <v>0</v>
      </c>
      <c r="AM27" s="144">
        <v>0</v>
      </c>
      <c r="AN27" s="144">
        <f t="shared" si="20"/>
        <v>0.99512195121951219</v>
      </c>
      <c r="AO27" s="51">
        <f t="shared" si="21"/>
        <v>0.94508940189714807</v>
      </c>
      <c r="AP27" s="6"/>
      <c r="AQ27" s="6"/>
      <c r="AR27" s="6"/>
      <c r="AS27" s="6"/>
      <c r="AT27" s="6"/>
      <c r="AU27" s="6"/>
      <c r="AV27" s="6"/>
      <c r="AW27" s="6"/>
      <c r="AX27" s="6"/>
    </row>
    <row r="28" spans="1:50" s="9" customFormat="1" ht="58.95" customHeight="1" thickBot="1">
      <c r="A28" s="6"/>
      <c r="B28" s="96">
        <v>17</v>
      </c>
      <c r="C28" s="97" t="s">
        <v>37</v>
      </c>
      <c r="D28" s="98">
        <v>302</v>
      </c>
      <c r="E28" s="99">
        <v>1487</v>
      </c>
      <c r="F28" s="95">
        <v>135</v>
      </c>
      <c r="G28" s="36">
        <v>988</v>
      </c>
      <c r="H28" s="36">
        <v>994</v>
      </c>
      <c r="I28" s="102">
        <v>5132.596309999999</v>
      </c>
      <c r="J28" s="95">
        <v>135</v>
      </c>
      <c r="K28" s="36">
        <v>988</v>
      </c>
      <c r="L28" s="36">
        <v>994</v>
      </c>
      <c r="M28" s="36">
        <v>5132.596309999999</v>
      </c>
      <c r="N28" s="92">
        <v>189</v>
      </c>
      <c r="O28" s="36">
        <v>1406</v>
      </c>
      <c r="P28" s="87">
        <f t="shared" si="0"/>
        <v>859</v>
      </c>
      <c r="Q28" s="87">
        <f t="shared" si="1"/>
        <v>4144.596309999999</v>
      </c>
      <c r="R28" s="36">
        <v>189</v>
      </c>
      <c r="S28" s="36">
        <v>1406</v>
      </c>
      <c r="T28" s="87">
        <f t="shared" si="2"/>
        <v>859</v>
      </c>
      <c r="U28" s="87">
        <f t="shared" si="3"/>
        <v>4144.596309999999</v>
      </c>
      <c r="V28" s="92">
        <v>244</v>
      </c>
      <c r="W28" s="36">
        <v>1747</v>
      </c>
      <c r="X28" s="100">
        <v>426</v>
      </c>
      <c r="Y28" s="101">
        <v>991.59630999999899</v>
      </c>
      <c r="Z28" s="52">
        <f t="shared" si="16"/>
        <v>670</v>
      </c>
      <c r="AA28" s="52">
        <f t="shared" si="17"/>
        <v>2738.596309999999</v>
      </c>
      <c r="AB28" s="36">
        <v>244</v>
      </c>
      <c r="AC28" s="36">
        <v>1747</v>
      </c>
      <c r="AD28" s="100">
        <v>426</v>
      </c>
      <c r="AE28" s="101">
        <v>991.59630999999899</v>
      </c>
      <c r="AF28" s="37">
        <f t="shared" si="6"/>
        <v>670</v>
      </c>
      <c r="AG28" s="37">
        <f t="shared" si="7"/>
        <v>2738.596309999999</v>
      </c>
      <c r="AH28" s="92">
        <v>2761</v>
      </c>
      <c r="AI28" s="102">
        <v>13425</v>
      </c>
      <c r="AJ28" s="36" t="e">
        <f>#REF!+#REF!+AD28</f>
        <v>#REF!</v>
      </c>
      <c r="AK28" s="103" t="e">
        <f>#REF!+#REF!+AE28</f>
        <v>#REF!</v>
      </c>
      <c r="AL28" s="144">
        <f t="shared" si="18"/>
        <v>1</v>
      </c>
      <c r="AM28" s="144">
        <f t="shared" si="19"/>
        <v>1</v>
      </c>
      <c r="AN28" s="144">
        <f t="shared" si="20"/>
        <v>1</v>
      </c>
      <c r="AO28" s="51">
        <f t="shared" si="21"/>
        <v>1</v>
      </c>
      <c r="AP28" s="6"/>
      <c r="AQ28" s="6"/>
      <c r="AR28" s="6"/>
      <c r="AS28" s="6"/>
      <c r="AT28" s="6"/>
      <c r="AU28" s="6"/>
      <c r="AV28" s="6"/>
      <c r="AW28" s="6"/>
      <c r="AX28" s="6"/>
    </row>
    <row r="29" spans="1:50" s="9" customFormat="1" ht="58.95" customHeight="1" thickBot="1">
      <c r="A29" s="6"/>
      <c r="B29" s="96">
        <v>18</v>
      </c>
      <c r="C29" s="97" t="s">
        <v>38</v>
      </c>
      <c r="D29" s="98">
        <v>0</v>
      </c>
      <c r="E29" s="99">
        <v>0</v>
      </c>
      <c r="F29" s="95">
        <v>0</v>
      </c>
      <c r="G29" s="36">
        <v>0</v>
      </c>
      <c r="H29" s="36">
        <v>0</v>
      </c>
      <c r="I29" s="102">
        <v>0</v>
      </c>
      <c r="J29" s="95">
        <v>0</v>
      </c>
      <c r="K29" s="36">
        <v>0</v>
      </c>
      <c r="L29" s="36">
        <v>0</v>
      </c>
      <c r="M29" s="36">
        <v>0</v>
      </c>
      <c r="N29" s="92">
        <v>0</v>
      </c>
      <c r="O29" s="36">
        <v>0</v>
      </c>
      <c r="P29" s="87">
        <f t="shared" si="0"/>
        <v>0</v>
      </c>
      <c r="Q29" s="87">
        <f t="shared" si="1"/>
        <v>0</v>
      </c>
      <c r="R29" s="36">
        <v>0</v>
      </c>
      <c r="S29" s="36">
        <v>0</v>
      </c>
      <c r="T29" s="87">
        <f t="shared" si="2"/>
        <v>0</v>
      </c>
      <c r="U29" s="87">
        <f t="shared" si="3"/>
        <v>0</v>
      </c>
      <c r="V29" s="92">
        <v>0</v>
      </c>
      <c r="W29" s="36">
        <v>0</v>
      </c>
      <c r="X29" s="100">
        <v>0</v>
      </c>
      <c r="Y29" s="101">
        <v>0</v>
      </c>
      <c r="Z29" s="52">
        <f t="shared" si="16"/>
        <v>0</v>
      </c>
      <c r="AA29" s="52">
        <f t="shared" si="17"/>
        <v>0</v>
      </c>
      <c r="AB29" s="36">
        <v>0</v>
      </c>
      <c r="AC29" s="36">
        <v>0</v>
      </c>
      <c r="AD29" s="100">
        <v>0</v>
      </c>
      <c r="AE29" s="101">
        <v>0</v>
      </c>
      <c r="AF29" s="37">
        <f t="shared" si="6"/>
        <v>0</v>
      </c>
      <c r="AG29" s="37">
        <f t="shared" si="7"/>
        <v>0</v>
      </c>
      <c r="AH29" s="92">
        <v>0</v>
      </c>
      <c r="AI29" s="102">
        <v>0</v>
      </c>
      <c r="AJ29" s="36" t="e">
        <f>#REF!+#REF!+AD29</f>
        <v>#REF!</v>
      </c>
      <c r="AK29" s="103" t="e">
        <f>#REF!+#REF!+AE29</f>
        <v>#REF!</v>
      </c>
      <c r="AL29" s="144">
        <v>0</v>
      </c>
      <c r="AM29" s="144">
        <v>0</v>
      </c>
      <c r="AN29" s="144">
        <v>0</v>
      </c>
      <c r="AO29" s="51">
        <v>0</v>
      </c>
      <c r="AP29" s="6"/>
      <c r="AQ29" s="6"/>
      <c r="AR29" s="6"/>
      <c r="AS29" s="6"/>
      <c r="AT29" s="6"/>
      <c r="AU29" s="6"/>
      <c r="AV29" s="6"/>
      <c r="AW29" s="6"/>
      <c r="AX29" s="6"/>
    </row>
    <row r="30" spans="1:50" s="9" customFormat="1" ht="58.95" customHeight="1" thickBot="1">
      <c r="A30" s="6"/>
      <c r="B30" s="96">
        <v>19</v>
      </c>
      <c r="C30" s="104" t="s">
        <v>39</v>
      </c>
      <c r="D30" s="39">
        <v>2</v>
      </c>
      <c r="E30" s="105">
        <v>10</v>
      </c>
      <c r="F30" s="95">
        <v>0</v>
      </c>
      <c r="G30" s="36">
        <v>0</v>
      </c>
      <c r="H30" s="36">
        <v>128</v>
      </c>
      <c r="I30" s="102">
        <v>720.44</v>
      </c>
      <c r="J30" s="95">
        <v>0</v>
      </c>
      <c r="K30" s="36">
        <v>0</v>
      </c>
      <c r="L30" s="36">
        <v>128</v>
      </c>
      <c r="M30" s="36">
        <v>720.44</v>
      </c>
      <c r="N30" s="92">
        <v>0</v>
      </c>
      <c r="O30" s="36">
        <v>0</v>
      </c>
      <c r="P30" s="87">
        <f t="shared" si="0"/>
        <v>128</v>
      </c>
      <c r="Q30" s="87">
        <f t="shared" si="1"/>
        <v>720.44</v>
      </c>
      <c r="R30" s="36">
        <v>0</v>
      </c>
      <c r="S30" s="36">
        <v>0</v>
      </c>
      <c r="T30" s="87">
        <f t="shared" si="2"/>
        <v>128</v>
      </c>
      <c r="U30" s="87">
        <f t="shared" si="3"/>
        <v>720.44</v>
      </c>
      <c r="V30" s="92">
        <v>0</v>
      </c>
      <c r="W30" s="36">
        <v>0</v>
      </c>
      <c r="X30" s="100">
        <v>128</v>
      </c>
      <c r="Y30" s="101">
        <v>720.44</v>
      </c>
      <c r="Z30" s="52">
        <f t="shared" si="16"/>
        <v>128</v>
      </c>
      <c r="AA30" s="52">
        <f t="shared" si="17"/>
        <v>720.44</v>
      </c>
      <c r="AB30" s="36">
        <v>0</v>
      </c>
      <c r="AC30" s="36">
        <v>0</v>
      </c>
      <c r="AD30" s="100">
        <v>128</v>
      </c>
      <c r="AE30" s="101">
        <v>720.44</v>
      </c>
      <c r="AF30" s="37">
        <f t="shared" si="6"/>
        <v>128</v>
      </c>
      <c r="AG30" s="37">
        <f t="shared" si="7"/>
        <v>720.44</v>
      </c>
      <c r="AH30" s="92">
        <v>13</v>
      </c>
      <c r="AI30" s="102">
        <v>72</v>
      </c>
      <c r="AJ30" s="36" t="e">
        <f>#REF!+#REF!+AD30</f>
        <v>#REF!</v>
      </c>
      <c r="AK30" s="103" t="e">
        <f>#REF!+#REF!+AE30</f>
        <v>#REF!</v>
      </c>
      <c r="AL30" s="144">
        <v>0</v>
      </c>
      <c r="AM30" s="144">
        <v>0</v>
      </c>
      <c r="AN30" s="144">
        <f t="shared" si="20"/>
        <v>1</v>
      </c>
      <c r="AO30" s="51">
        <f t="shared" si="21"/>
        <v>1</v>
      </c>
      <c r="AP30" s="6"/>
      <c r="AQ30" s="6"/>
      <c r="AR30" s="6"/>
      <c r="AS30" s="6"/>
      <c r="AT30" s="6"/>
      <c r="AU30" s="6"/>
      <c r="AV30" s="6"/>
      <c r="AW30" s="6"/>
      <c r="AX30" s="6"/>
    </row>
    <row r="31" spans="1:50" s="9" customFormat="1" ht="58.95" customHeight="1" thickBot="1">
      <c r="A31" s="6"/>
      <c r="B31" s="96">
        <v>20</v>
      </c>
      <c r="C31" s="104" t="s">
        <v>40</v>
      </c>
      <c r="D31" s="39">
        <v>0</v>
      </c>
      <c r="E31" s="105">
        <v>0</v>
      </c>
      <c r="F31" s="95">
        <v>87</v>
      </c>
      <c r="G31" s="36">
        <v>470.655056</v>
      </c>
      <c r="H31" s="36">
        <v>211</v>
      </c>
      <c r="I31" s="102">
        <v>1165.5923659999999</v>
      </c>
      <c r="J31" s="95">
        <v>87</v>
      </c>
      <c r="K31" s="36">
        <v>470.655056</v>
      </c>
      <c r="L31" s="36">
        <v>203</v>
      </c>
      <c r="M31" s="36">
        <v>1129.9128459999999</v>
      </c>
      <c r="N31" s="92">
        <v>105</v>
      </c>
      <c r="O31" s="36">
        <v>570.93730999999991</v>
      </c>
      <c r="P31" s="87">
        <f t="shared" si="0"/>
        <v>124</v>
      </c>
      <c r="Q31" s="87">
        <f t="shared" si="1"/>
        <v>694.93730999999991</v>
      </c>
      <c r="R31" s="36">
        <v>100</v>
      </c>
      <c r="S31" s="36">
        <v>548.25779</v>
      </c>
      <c r="T31" s="87">
        <f t="shared" si="2"/>
        <v>116</v>
      </c>
      <c r="U31" s="87">
        <f t="shared" si="3"/>
        <v>659.25779</v>
      </c>
      <c r="V31" s="92">
        <v>19</v>
      </c>
      <c r="W31" s="36">
        <v>124</v>
      </c>
      <c r="X31" s="100">
        <v>0</v>
      </c>
      <c r="Y31" s="101">
        <v>0</v>
      </c>
      <c r="Z31" s="52">
        <f t="shared" si="16"/>
        <v>19</v>
      </c>
      <c r="AA31" s="52">
        <f t="shared" si="17"/>
        <v>124</v>
      </c>
      <c r="AB31" s="36">
        <v>16</v>
      </c>
      <c r="AC31" s="36">
        <v>111</v>
      </c>
      <c r="AD31" s="100">
        <v>0</v>
      </c>
      <c r="AE31" s="101">
        <v>0</v>
      </c>
      <c r="AF31" s="37">
        <f t="shared" si="6"/>
        <v>16</v>
      </c>
      <c r="AG31" s="37">
        <f t="shared" si="7"/>
        <v>111</v>
      </c>
      <c r="AH31" s="92">
        <v>177</v>
      </c>
      <c r="AI31" s="102">
        <v>266</v>
      </c>
      <c r="AJ31" s="36">
        <v>177</v>
      </c>
      <c r="AK31" s="103">
        <v>266</v>
      </c>
      <c r="AL31" s="144">
        <f t="shared" si="18"/>
        <v>1</v>
      </c>
      <c r="AM31" s="144">
        <f t="shared" si="19"/>
        <v>1</v>
      </c>
      <c r="AN31" s="144">
        <f t="shared" si="20"/>
        <v>0.96208530805687209</v>
      </c>
      <c r="AO31" s="51">
        <f t="shared" si="21"/>
        <v>0.96938936712287982</v>
      </c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0" customFormat="1" ht="58.95" customHeight="1" thickBot="1">
      <c r="A32" s="112"/>
      <c r="B32" s="96">
        <v>21</v>
      </c>
      <c r="C32" s="104" t="s">
        <v>41</v>
      </c>
      <c r="D32" s="113">
        <v>0</v>
      </c>
      <c r="E32" s="107">
        <v>0</v>
      </c>
      <c r="F32" s="95">
        <v>929</v>
      </c>
      <c r="G32" s="36">
        <v>4092.6188699999998</v>
      </c>
      <c r="H32" s="36">
        <v>7002</v>
      </c>
      <c r="I32" s="102">
        <v>20185.11982</v>
      </c>
      <c r="J32" s="95">
        <v>929</v>
      </c>
      <c r="K32" s="36">
        <v>4092.6188699999998</v>
      </c>
      <c r="L32" s="36">
        <v>7002</v>
      </c>
      <c r="M32" s="36">
        <v>20185.11982</v>
      </c>
      <c r="N32" s="92">
        <v>594</v>
      </c>
      <c r="O32" s="36">
        <v>3160.0649000000003</v>
      </c>
      <c r="P32" s="87">
        <f t="shared" si="0"/>
        <v>6073</v>
      </c>
      <c r="Q32" s="87">
        <f t="shared" si="1"/>
        <v>16092.500950000001</v>
      </c>
      <c r="R32" s="36">
        <v>594</v>
      </c>
      <c r="S32" s="36">
        <v>3160.0649000000003</v>
      </c>
      <c r="T32" s="87">
        <f t="shared" si="2"/>
        <v>6073</v>
      </c>
      <c r="U32" s="87">
        <f t="shared" si="3"/>
        <v>16092.500950000001</v>
      </c>
      <c r="V32" s="92">
        <v>2138</v>
      </c>
      <c r="W32" s="36">
        <v>4516.8723099999997</v>
      </c>
      <c r="X32" s="100">
        <v>3341</v>
      </c>
      <c r="Y32" s="101">
        <v>8415.5637400000014</v>
      </c>
      <c r="Z32" s="52">
        <f t="shared" si="16"/>
        <v>5479</v>
      </c>
      <c r="AA32" s="52">
        <f t="shared" si="17"/>
        <v>12932.43605</v>
      </c>
      <c r="AB32" s="36">
        <v>2138</v>
      </c>
      <c r="AC32" s="36">
        <v>4516.8723099999997</v>
      </c>
      <c r="AD32" s="100">
        <v>3341</v>
      </c>
      <c r="AE32" s="101">
        <v>8415.5637400000014</v>
      </c>
      <c r="AF32" s="37">
        <f t="shared" si="6"/>
        <v>5479</v>
      </c>
      <c r="AG32" s="37">
        <f t="shared" si="7"/>
        <v>12932.43605</v>
      </c>
      <c r="AH32" s="92">
        <v>0</v>
      </c>
      <c r="AI32" s="102">
        <v>0</v>
      </c>
      <c r="AJ32" s="36" t="e">
        <f>#REF!+#REF!+AD32</f>
        <v>#REF!</v>
      </c>
      <c r="AK32" s="103" t="e">
        <f>#REF!+#REF!+AE32</f>
        <v>#REF!</v>
      </c>
      <c r="AL32" s="144">
        <f t="shared" si="18"/>
        <v>1</v>
      </c>
      <c r="AM32" s="144">
        <f t="shared" si="19"/>
        <v>1</v>
      </c>
      <c r="AN32" s="144">
        <f t="shared" si="20"/>
        <v>1</v>
      </c>
      <c r="AO32" s="51">
        <f t="shared" si="21"/>
        <v>1</v>
      </c>
      <c r="AP32" s="112"/>
      <c r="AQ32" s="112"/>
      <c r="AR32" s="112"/>
      <c r="AS32" s="112"/>
      <c r="AT32" s="112"/>
      <c r="AU32" s="112"/>
      <c r="AV32" s="112"/>
      <c r="AW32" s="112"/>
      <c r="AX32" s="112"/>
    </row>
    <row r="33" spans="1:50" s="9" customFormat="1" ht="58.95" customHeight="1" thickBot="1">
      <c r="A33" s="6"/>
      <c r="B33" s="96">
        <v>22</v>
      </c>
      <c r="C33" s="104" t="s">
        <v>42</v>
      </c>
      <c r="D33" s="39">
        <v>0</v>
      </c>
      <c r="E33" s="105">
        <v>0</v>
      </c>
      <c r="F33" s="95">
        <v>0</v>
      </c>
      <c r="G33" s="36">
        <v>0</v>
      </c>
      <c r="H33" s="36">
        <v>0</v>
      </c>
      <c r="I33" s="102">
        <v>0</v>
      </c>
      <c r="J33" s="95">
        <v>0</v>
      </c>
      <c r="K33" s="36">
        <v>0</v>
      </c>
      <c r="L33" s="36">
        <v>0</v>
      </c>
      <c r="M33" s="36">
        <v>0</v>
      </c>
      <c r="N33" s="92">
        <v>0</v>
      </c>
      <c r="O33" s="36">
        <v>0</v>
      </c>
      <c r="P33" s="87">
        <f t="shared" si="0"/>
        <v>0</v>
      </c>
      <c r="Q33" s="87">
        <f t="shared" si="1"/>
        <v>0</v>
      </c>
      <c r="R33" s="36">
        <v>0</v>
      </c>
      <c r="S33" s="36">
        <v>0</v>
      </c>
      <c r="T33" s="87">
        <f t="shared" si="2"/>
        <v>0</v>
      </c>
      <c r="U33" s="87">
        <f t="shared" si="3"/>
        <v>0</v>
      </c>
      <c r="V33" s="92">
        <v>0</v>
      </c>
      <c r="W33" s="36">
        <v>0</v>
      </c>
      <c r="X33" s="100">
        <v>0</v>
      </c>
      <c r="Y33" s="101">
        <v>0</v>
      </c>
      <c r="Z33" s="52">
        <f t="shared" si="16"/>
        <v>0</v>
      </c>
      <c r="AA33" s="52">
        <f t="shared" si="17"/>
        <v>0</v>
      </c>
      <c r="AB33" s="36">
        <v>0</v>
      </c>
      <c r="AC33" s="36">
        <v>0</v>
      </c>
      <c r="AD33" s="100">
        <v>0</v>
      </c>
      <c r="AE33" s="101">
        <v>0</v>
      </c>
      <c r="AF33" s="37">
        <f t="shared" si="6"/>
        <v>0</v>
      </c>
      <c r="AG33" s="37">
        <f t="shared" si="7"/>
        <v>0</v>
      </c>
      <c r="AH33" s="92">
        <v>0</v>
      </c>
      <c r="AI33" s="102">
        <v>0</v>
      </c>
      <c r="AJ33" s="36" t="e">
        <f>#REF!+#REF!+AD33</f>
        <v>#REF!</v>
      </c>
      <c r="AK33" s="103" t="e">
        <f>#REF!+#REF!+AE33</f>
        <v>#REF!</v>
      </c>
      <c r="AL33" s="144">
        <v>0</v>
      </c>
      <c r="AM33" s="144">
        <v>0</v>
      </c>
      <c r="AN33" s="144">
        <v>0</v>
      </c>
      <c r="AO33" s="51">
        <v>0</v>
      </c>
      <c r="AP33" s="6"/>
      <c r="AQ33" s="6"/>
      <c r="AR33" s="6"/>
      <c r="AS33" s="6"/>
      <c r="AT33" s="6"/>
      <c r="AU33" s="6"/>
      <c r="AV33" s="6"/>
      <c r="AW33" s="6"/>
      <c r="AX33" s="6"/>
    </row>
    <row r="34" spans="1:50" s="9" customFormat="1" ht="58.95" customHeight="1" thickBot="1">
      <c r="A34" s="6"/>
      <c r="B34" s="96">
        <v>23</v>
      </c>
      <c r="C34" s="104" t="s">
        <v>43</v>
      </c>
      <c r="D34" s="39">
        <v>0</v>
      </c>
      <c r="E34" s="105">
        <v>0</v>
      </c>
      <c r="F34" s="95">
        <v>103</v>
      </c>
      <c r="G34" s="36">
        <v>315</v>
      </c>
      <c r="H34" s="36">
        <v>103</v>
      </c>
      <c r="I34" s="102">
        <v>315</v>
      </c>
      <c r="J34" s="95">
        <v>103</v>
      </c>
      <c r="K34" s="36">
        <v>315</v>
      </c>
      <c r="L34" s="36">
        <v>103</v>
      </c>
      <c r="M34" s="36">
        <v>315</v>
      </c>
      <c r="N34" s="92">
        <v>0</v>
      </c>
      <c r="O34" s="36">
        <v>0</v>
      </c>
      <c r="P34" s="87">
        <f t="shared" si="0"/>
        <v>0</v>
      </c>
      <c r="Q34" s="87">
        <v>0</v>
      </c>
      <c r="R34" s="36">
        <v>0</v>
      </c>
      <c r="S34" s="36">
        <v>0</v>
      </c>
      <c r="T34" s="87">
        <f t="shared" si="2"/>
        <v>0</v>
      </c>
      <c r="U34" s="87">
        <f t="shared" si="3"/>
        <v>0</v>
      </c>
      <c r="V34" s="92">
        <v>0</v>
      </c>
      <c r="W34" s="36">
        <v>0</v>
      </c>
      <c r="X34" s="100">
        <v>0</v>
      </c>
      <c r="Y34" s="101">
        <v>0</v>
      </c>
      <c r="Z34" s="52">
        <f t="shared" si="16"/>
        <v>0</v>
      </c>
      <c r="AA34" s="52">
        <f t="shared" si="17"/>
        <v>0</v>
      </c>
      <c r="AB34" s="36">
        <v>0</v>
      </c>
      <c r="AC34" s="36">
        <v>0</v>
      </c>
      <c r="AD34" s="100">
        <v>0</v>
      </c>
      <c r="AE34" s="101">
        <v>0</v>
      </c>
      <c r="AF34" s="37">
        <f t="shared" si="6"/>
        <v>0</v>
      </c>
      <c r="AG34" s="37">
        <f t="shared" si="7"/>
        <v>0</v>
      </c>
      <c r="AH34" s="92">
        <v>0</v>
      </c>
      <c r="AI34" s="102">
        <v>0</v>
      </c>
      <c r="AJ34" s="36" t="e">
        <f>#REF!+#REF!+AD34</f>
        <v>#REF!</v>
      </c>
      <c r="AK34" s="103" t="e">
        <f>#REF!+#REF!+AE34</f>
        <v>#REF!</v>
      </c>
      <c r="AL34" s="144">
        <f t="shared" si="18"/>
        <v>1</v>
      </c>
      <c r="AM34" s="144">
        <f t="shared" si="19"/>
        <v>1</v>
      </c>
      <c r="AN34" s="144">
        <f t="shared" si="20"/>
        <v>1</v>
      </c>
      <c r="AO34" s="51">
        <f t="shared" si="21"/>
        <v>1</v>
      </c>
      <c r="AP34" s="6"/>
      <c r="AQ34" s="6"/>
      <c r="AR34" s="6"/>
      <c r="AS34" s="6"/>
      <c r="AT34" s="6"/>
      <c r="AU34" s="6"/>
      <c r="AV34" s="6"/>
      <c r="AW34" s="6"/>
      <c r="AX34" s="6"/>
    </row>
    <row r="35" spans="1:50" s="9" customFormat="1" ht="58.95" customHeight="1" thickBot="1">
      <c r="A35" s="6"/>
      <c r="B35" s="96">
        <v>24</v>
      </c>
      <c r="C35" s="104" t="s">
        <v>53</v>
      </c>
      <c r="D35" s="39"/>
      <c r="E35" s="105"/>
      <c r="F35" s="95">
        <v>0</v>
      </c>
      <c r="G35" s="36">
        <v>0</v>
      </c>
      <c r="H35" s="36">
        <v>2936</v>
      </c>
      <c r="I35" s="102">
        <v>5017.6821799999998</v>
      </c>
      <c r="J35" s="95">
        <v>0</v>
      </c>
      <c r="K35" s="36">
        <v>0</v>
      </c>
      <c r="L35" s="36">
        <v>2919</v>
      </c>
      <c r="M35" s="36">
        <v>3318.93</v>
      </c>
      <c r="N35" s="92">
        <v>0</v>
      </c>
      <c r="O35" s="36">
        <v>0</v>
      </c>
      <c r="P35" s="87">
        <f t="shared" si="0"/>
        <v>2936</v>
      </c>
      <c r="Q35" s="87">
        <f t="shared" si="1"/>
        <v>5017.6821799999998</v>
      </c>
      <c r="R35" s="36">
        <v>0</v>
      </c>
      <c r="S35" s="36">
        <v>0</v>
      </c>
      <c r="T35" s="87">
        <f t="shared" si="2"/>
        <v>2919</v>
      </c>
      <c r="U35" s="87">
        <f t="shared" si="3"/>
        <v>3318.93</v>
      </c>
      <c r="V35" s="92">
        <v>2046</v>
      </c>
      <c r="W35" s="36">
        <v>3051</v>
      </c>
      <c r="X35" s="100">
        <v>890</v>
      </c>
      <c r="Y35" s="101">
        <v>1966.6821800000002</v>
      </c>
      <c r="Z35" s="52">
        <f t="shared" si="16"/>
        <v>2936</v>
      </c>
      <c r="AA35" s="52">
        <f t="shared" si="17"/>
        <v>5017.6821799999998</v>
      </c>
      <c r="AB35" s="36">
        <v>2046</v>
      </c>
      <c r="AC35" s="36">
        <v>3051</v>
      </c>
      <c r="AD35" s="100">
        <v>873</v>
      </c>
      <c r="AE35" s="101">
        <v>267.93</v>
      </c>
      <c r="AF35" s="37">
        <f t="shared" si="6"/>
        <v>2919</v>
      </c>
      <c r="AG35" s="37">
        <f t="shared" si="7"/>
        <v>3318.93</v>
      </c>
      <c r="AH35" s="92"/>
      <c r="AI35" s="102"/>
      <c r="AJ35" s="36"/>
      <c r="AK35" s="103"/>
      <c r="AL35" s="144">
        <v>0</v>
      </c>
      <c r="AM35" s="144">
        <v>0</v>
      </c>
      <c r="AN35" s="144">
        <f t="shared" si="20"/>
        <v>0.99420980926430513</v>
      </c>
      <c r="AO35" s="51">
        <f t="shared" si="21"/>
        <v>0.66144683559850337</v>
      </c>
      <c r="AP35" s="6"/>
      <c r="AQ35" s="6"/>
      <c r="AR35" s="6"/>
      <c r="AS35" s="6"/>
      <c r="AT35" s="6"/>
      <c r="AU35" s="6"/>
      <c r="AV35" s="6"/>
      <c r="AW35" s="6"/>
      <c r="AX35" s="6"/>
    </row>
    <row r="36" spans="1:50" s="9" customFormat="1" ht="58.95" customHeight="1" thickBot="1">
      <c r="A36" s="6"/>
      <c r="B36" s="96">
        <v>24</v>
      </c>
      <c r="C36" s="104" t="s">
        <v>44</v>
      </c>
      <c r="D36" s="39">
        <v>0</v>
      </c>
      <c r="E36" s="105">
        <v>0</v>
      </c>
      <c r="F36" s="95">
        <v>0</v>
      </c>
      <c r="G36" s="36">
        <v>0</v>
      </c>
      <c r="H36" s="36">
        <v>0</v>
      </c>
      <c r="I36" s="102">
        <v>0</v>
      </c>
      <c r="J36" s="95">
        <v>0</v>
      </c>
      <c r="K36" s="36">
        <v>0</v>
      </c>
      <c r="L36" s="36">
        <v>0</v>
      </c>
      <c r="M36" s="36">
        <v>0</v>
      </c>
      <c r="N36" s="92">
        <v>0</v>
      </c>
      <c r="O36" s="36">
        <v>0</v>
      </c>
      <c r="P36" s="87">
        <v>0</v>
      </c>
      <c r="Q36" s="87">
        <v>0</v>
      </c>
      <c r="R36" s="36">
        <v>0</v>
      </c>
      <c r="S36" s="36">
        <v>0</v>
      </c>
      <c r="T36" s="87">
        <f t="shared" si="2"/>
        <v>0</v>
      </c>
      <c r="U36" s="87">
        <f t="shared" si="3"/>
        <v>0</v>
      </c>
      <c r="V36" s="92">
        <v>0</v>
      </c>
      <c r="W36" s="36">
        <v>0</v>
      </c>
      <c r="X36" s="100">
        <v>0</v>
      </c>
      <c r="Y36" s="101">
        <v>0</v>
      </c>
      <c r="Z36" s="52">
        <f t="shared" si="16"/>
        <v>0</v>
      </c>
      <c r="AA36" s="52">
        <f t="shared" si="17"/>
        <v>0</v>
      </c>
      <c r="AB36" s="36">
        <v>0</v>
      </c>
      <c r="AC36" s="36">
        <v>0</v>
      </c>
      <c r="AD36" s="100">
        <v>0</v>
      </c>
      <c r="AE36" s="101">
        <v>0</v>
      </c>
      <c r="AF36" s="37">
        <f t="shared" si="6"/>
        <v>0</v>
      </c>
      <c r="AG36" s="37">
        <f t="shared" si="7"/>
        <v>0</v>
      </c>
      <c r="AH36" s="92">
        <v>0</v>
      </c>
      <c r="AI36" s="102">
        <v>0</v>
      </c>
      <c r="AJ36" s="36" t="e">
        <f>#REF!+#REF!+AD36</f>
        <v>#REF!</v>
      </c>
      <c r="AK36" s="103" t="e">
        <f>#REF!+#REF!+AE36</f>
        <v>#REF!</v>
      </c>
      <c r="AL36" s="144">
        <v>0</v>
      </c>
      <c r="AM36" s="144">
        <v>0</v>
      </c>
      <c r="AN36" s="144">
        <v>0</v>
      </c>
      <c r="AO36" s="51">
        <v>0</v>
      </c>
      <c r="AP36" s="6"/>
      <c r="AQ36" s="6"/>
      <c r="AR36" s="6"/>
      <c r="AS36" s="6"/>
      <c r="AT36" s="6"/>
      <c r="AU36" s="6"/>
      <c r="AV36" s="6"/>
      <c r="AW36" s="6"/>
      <c r="AX36" s="6"/>
    </row>
    <row r="37" spans="1:50" s="9" customFormat="1" ht="58.95" customHeight="1" thickBot="1">
      <c r="A37" s="6"/>
      <c r="B37" s="96">
        <v>25</v>
      </c>
      <c r="C37" s="104" t="s">
        <v>45</v>
      </c>
      <c r="D37" s="39">
        <v>0</v>
      </c>
      <c r="E37" s="105">
        <v>0</v>
      </c>
      <c r="F37" s="95">
        <v>0</v>
      </c>
      <c r="G37" s="36">
        <v>0</v>
      </c>
      <c r="H37" s="36">
        <v>0</v>
      </c>
      <c r="I37" s="102">
        <v>0</v>
      </c>
      <c r="J37" s="95">
        <v>0</v>
      </c>
      <c r="K37" s="36">
        <v>0</v>
      </c>
      <c r="L37" s="36">
        <v>0</v>
      </c>
      <c r="M37" s="36">
        <v>0</v>
      </c>
      <c r="N37" s="92">
        <v>0</v>
      </c>
      <c r="O37" s="36">
        <v>0</v>
      </c>
      <c r="P37" s="87">
        <v>0</v>
      </c>
      <c r="Q37" s="87">
        <v>0</v>
      </c>
      <c r="R37" s="36">
        <v>0</v>
      </c>
      <c r="S37" s="36">
        <v>0</v>
      </c>
      <c r="T37" s="87">
        <f t="shared" si="2"/>
        <v>0</v>
      </c>
      <c r="U37" s="87">
        <f t="shared" si="3"/>
        <v>0</v>
      </c>
      <c r="V37" s="92">
        <v>0</v>
      </c>
      <c r="W37" s="36">
        <v>0</v>
      </c>
      <c r="X37" s="100">
        <v>0</v>
      </c>
      <c r="Y37" s="101">
        <v>0</v>
      </c>
      <c r="Z37" s="52">
        <v>0</v>
      </c>
      <c r="AA37" s="52">
        <v>0</v>
      </c>
      <c r="AB37" s="36">
        <v>0</v>
      </c>
      <c r="AC37" s="36">
        <v>0</v>
      </c>
      <c r="AD37" s="100">
        <v>0</v>
      </c>
      <c r="AE37" s="101">
        <v>0</v>
      </c>
      <c r="AF37" s="37">
        <f t="shared" si="6"/>
        <v>0</v>
      </c>
      <c r="AG37" s="37">
        <f t="shared" si="7"/>
        <v>0</v>
      </c>
      <c r="AH37" s="92">
        <v>0</v>
      </c>
      <c r="AI37" s="102">
        <v>0</v>
      </c>
      <c r="AJ37" s="36" t="e">
        <f>#REF!+#REF!+AD37</f>
        <v>#REF!</v>
      </c>
      <c r="AK37" s="103" t="e">
        <f>#REF!+#REF!+AE37</f>
        <v>#REF!</v>
      </c>
      <c r="AL37" s="144">
        <v>0</v>
      </c>
      <c r="AM37" s="144">
        <v>0</v>
      </c>
      <c r="AN37" s="144">
        <v>0</v>
      </c>
      <c r="AO37" s="51">
        <v>0</v>
      </c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0" customFormat="1" ht="58.95" customHeight="1" thickBot="1">
      <c r="A38" s="112"/>
      <c r="B38" s="38">
        <v>26</v>
      </c>
      <c r="C38" s="104" t="s">
        <v>46</v>
      </c>
      <c r="D38" s="113">
        <v>0</v>
      </c>
      <c r="E38" s="110">
        <v>0</v>
      </c>
      <c r="F38" s="113">
        <v>0</v>
      </c>
      <c r="G38" s="40">
        <v>0</v>
      </c>
      <c r="H38" s="40">
        <v>95</v>
      </c>
      <c r="I38" s="109">
        <v>1322.9137900000003</v>
      </c>
      <c r="J38" s="113">
        <v>0</v>
      </c>
      <c r="K38" s="40">
        <v>0</v>
      </c>
      <c r="L38" s="40">
        <v>52</v>
      </c>
      <c r="M38" s="40">
        <v>213.12027</v>
      </c>
      <c r="N38" s="93">
        <v>92</v>
      </c>
      <c r="O38" s="40">
        <v>1316.5137900000002</v>
      </c>
      <c r="P38" s="106">
        <f t="shared" si="0"/>
        <v>95</v>
      </c>
      <c r="Q38" s="106">
        <f t="shared" si="1"/>
        <v>1322.9137900000003</v>
      </c>
      <c r="R38" s="40">
        <v>49</v>
      </c>
      <c r="S38" s="40">
        <v>207.12027</v>
      </c>
      <c r="T38" s="106">
        <f t="shared" si="2"/>
        <v>52</v>
      </c>
      <c r="U38" s="106">
        <f t="shared" si="3"/>
        <v>213.12027</v>
      </c>
      <c r="V38" s="93">
        <v>3</v>
      </c>
      <c r="W38" s="40">
        <v>6.4</v>
      </c>
      <c r="X38" s="107">
        <v>0</v>
      </c>
      <c r="Y38" s="108">
        <v>0</v>
      </c>
      <c r="Z38" s="121">
        <f t="shared" si="16"/>
        <v>3</v>
      </c>
      <c r="AA38" s="121">
        <f t="shared" si="17"/>
        <v>6.4</v>
      </c>
      <c r="AB38" s="40">
        <v>3</v>
      </c>
      <c r="AC38" s="40">
        <v>6</v>
      </c>
      <c r="AD38" s="107">
        <v>0</v>
      </c>
      <c r="AE38" s="108">
        <v>0</v>
      </c>
      <c r="AF38" s="41">
        <f t="shared" si="6"/>
        <v>3</v>
      </c>
      <c r="AG38" s="41">
        <f t="shared" si="7"/>
        <v>6</v>
      </c>
      <c r="AH38" s="93">
        <v>0</v>
      </c>
      <c r="AI38" s="109">
        <v>0</v>
      </c>
      <c r="AJ38" s="40" t="e">
        <f>#REF!+#REF!+AD38</f>
        <v>#REF!</v>
      </c>
      <c r="AK38" s="110" t="e">
        <f>#REF!+#REF!+AE38</f>
        <v>#REF!</v>
      </c>
      <c r="AL38" s="158">
        <v>0</v>
      </c>
      <c r="AM38" s="158">
        <v>0</v>
      </c>
      <c r="AN38" s="158">
        <f t="shared" si="20"/>
        <v>0.54736842105263162</v>
      </c>
      <c r="AO38" s="159">
        <f t="shared" si="21"/>
        <v>0.16109913707982434</v>
      </c>
      <c r="AP38" s="112"/>
      <c r="AQ38" s="112"/>
      <c r="AR38" s="112"/>
      <c r="AS38" s="112"/>
      <c r="AT38" s="112"/>
      <c r="AU38" s="112"/>
      <c r="AV38" s="112"/>
      <c r="AW38" s="112"/>
      <c r="AX38" s="112"/>
    </row>
    <row r="39" spans="1:50" s="7" customFormat="1" ht="51" customHeight="1" thickBot="1">
      <c r="A39" s="6"/>
      <c r="B39" s="53"/>
      <c r="C39" s="54" t="s">
        <v>5</v>
      </c>
      <c r="D39" s="55">
        <f t="shared" ref="D39:E39" si="22">SUM(D24:D38)</f>
        <v>2562</v>
      </c>
      <c r="E39" s="56">
        <f t="shared" si="22"/>
        <v>10914</v>
      </c>
      <c r="F39" s="57">
        <f>SUM(F24:F38)</f>
        <v>1735</v>
      </c>
      <c r="G39" s="57">
        <f t="shared" ref="G39:K39" si="23">SUM(G24:G38)</f>
        <v>7486.6535160000003</v>
      </c>
      <c r="H39" s="57">
        <f t="shared" si="23"/>
        <v>15142</v>
      </c>
      <c r="I39" s="57">
        <f t="shared" si="23"/>
        <v>48228.367960199997</v>
      </c>
      <c r="J39" s="57">
        <f t="shared" si="23"/>
        <v>1735</v>
      </c>
      <c r="K39" s="57">
        <f t="shared" si="23"/>
        <v>7486.6535160000003</v>
      </c>
      <c r="L39" s="57">
        <f t="shared" ref="L39" si="24">SUM(L24:L38)</f>
        <v>15042</v>
      </c>
      <c r="M39" s="57">
        <f t="shared" ref="M39" si="25">SUM(M24:M38)</f>
        <v>42621.856077800003</v>
      </c>
      <c r="N39" s="62">
        <f>SUM(N24:N38)</f>
        <v>1914</v>
      </c>
      <c r="O39" s="57">
        <f t="shared" ref="O39:U39" si="26">SUM(O24:O38)</f>
        <v>11994.070475800003</v>
      </c>
      <c r="P39" s="57">
        <f t="shared" si="26"/>
        <v>13407</v>
      </c>
      <c r="Q39" s="57">
        <f t="shared" si="26"/>
        <v>40741.714444200006</v>
      </c>
      <c r="R39" s="57">
        <f t="shared" si="26"/>
        <v>1834</v>
      </c>
      <c r="S39" s="57">
        <f t="shared" si="26"/>
        <v>8099.7107734000001</v>
      </c>
      <c r="T39" s="57">
        <f t="shared" si="26"/>
        <v>13307</v>
      </c>
      <c r="U39" s="57">
        <f t="shared" si="26"/>
        <v>35135.202561799997</v>
      </c>
      <c r="V39" s="62">
        <f>V38+V37+V36+V35+V34+V33+V32+V31+V30+V29+V28+V27+V26+V25+V24</f>
        <v>5474</v>
      </c>
      <c r="W39" s="58">
        <f t="shared" ref="W39:Y39" si="27">W38+W37+W36+W35+W34+W33+W32+W31+W30+W29+W28+W27+W26+W25+W24</f>
        <v>13603.6340184</v>
      </c>
      <c r="X39" s="62">
        <f t="shared" si="27"/>
        <v>6019</v>
      </c>
      <c r="Y39" s="122">
        <f t="shared" si="27"/>
        <v>15144.009950000001</v>
      </c>
      <c r="Z39" s="59">
        <f t="shared" ref="Z39:AK39" si="28">SUM(Z24:Z38)</f>
        <v>11493</v>
      </c>
      <c r="AA39" s="59">
        <f t="shared" si="28"/>
        <v>28747.643968400003</v>
      </c>
      <c r="AB39" s="57">
        <f>AB38+AB37+AB35+AB36+AB34+AB33+AB32+AB31+AB30+AB29+AB28+AB27+AB26+AB25+AB24</f>
        <v>5471</v>
      </c>
      <c r="AC39" s="58">
        <f>AC38+AC37+AC35+AC36+AC34+AC33+AC32+AC31+AC30+AC29+AC28+AC27+AC26+AC25+AC24</f>
        <v>13590.234018399999</v>
      </c>
      <c r="AD39" s="60">
        <f t="shared" si="28"/>
        <v>6002</v>
      </c>
      <c r="AE39" s="61">
        <f t="shared" si="28"/>
        <v>13445.25777</v>
      </c>
      <c r="AF39" s="45">
        <f t="shared" si="6"/>
        <v>11473</v>
      </c>
      <c r="AG39" s="45">
        <f t="shared" si="7"/>
        <v>27035.491788399999</v>
      </c>
      <c r="AH39" s="62">
        <f t="shared" si="28"/>
        <v>30088</v>
      </c>
      <c r="AI39" s="57">
        <f t="shared" si="28"/>
        <v>38316</v>
      </c>
      <c r="AJ39" s="57" t="e">
        <f t="shared" si="28"/>
        <v>#REF!</v>
      </c>
      <c r="AK39" s="59" t="e">
        <f t="shared" si="28"/>
        <v>#REF!</v>
      </c>
      <c r="AL39" s="50">
        <f t="shared" si="18"/>
        <v>1</v>
      </c>
      <c r="AM39" s="50">
        <f t="shared" si="19"/>
        <v>1</v>
      </c>
      <c r="AN39" s="50">
        <f t="shared" si="20"/>
        <v>0.99339585259542995</v>
      </c>
      <c r="AO39" s="51">
        <f t="shared" si="21"/>
        <v>0.88375074422948097</v>
      </c>
      <c r="AP39" s="6"/>
      <c r="AQ39" s="6"/>
      <c r="AR39" s="6"/>
      <c r="AS39" s="6"/>
      <c r="AT39" s="6"/>
      <c r="AU39" s="6"/>
      <c r="AV39" s="6"/>
      <c r="AW39" s="6"/>
      <c r="AX39" s="6"/>
    </row>
    <row r="40" spans="1:50" s="7" customFormat="1" ht="55.2" customHeight="1" thickBot="1">
      <c r="A40" s="6"/>
      <c r="B40" s="63" t="s">
        <v>16</v>
      </c>
      <c r="C40" s="229" t="s">
        <v>6</v>
      </c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1"/>
      <c r="AP40" s="6"/>
      <c r="AQ40" s="6"/>
      <c r="AR40" s="6"/>
      <c r="AS40" s="6"/>
      <c r="AT40" s="6"/>
      <c r="AU40" s="6"/>
      <c r="AV40" s="6"/>
      <c r="AW40" s="6"/>
      <c r="AX40" s="6"/>
    </row>
    <row r="41" spans="1:50" s="9" customFormat="1" ht="51" customHeight="1" thickBot="1">
      <c r="A41" s="6"/>
      <c r="B41" s="53">
        <v>27</v>
      </c>
      <c r="C41" s="42" t="s">
        <v>47</v>
      </c>
      <c r="D41" s="160">
        <v>1026</v>
      </c>
      <c r="E41" s="161">
        <v>1245</v>
      </c>
      <c r="F41" s="111">
        <v>4304</v>
      </c>
      <c r="G41" s="111">
        <v>6434.2000000000189</v>
      </c>
      <c r="H41" s="111">
        <v>15397</v>
      </c>
      <c r="I41" s="111">
        <v>22058.520000000019</v>
      </c>
      <c r="J41" s="111">
        <v>4304</v>
      </c>
      <c r="K41" s="111">
        <v>6434.2000000000189</v>
      </c>
      <c r="L41" s="111">
        <v>15397</v>
      </c>
      <c r="M41" s="111">
        <v>22058.520000000019</v>
      </c>
      <c r="N41" s="162">
        <v>4315</v>
      </c>
      <c r="O41" s="132">
        <v>6316.320000000037</v>
      </c>
      <c r="P41" s="132">
        <v>11093</v>
      </c>
      <c r="Q41" s="132">
        <v>15624.32</v>
      </c>
      <c r="R41" s="132">
        <v>4315</v>
      </c>
      <c r="S41" s="132">
        <v>6316.320000000037</v>
      </c>
      <c r="T41" s="132">
        <v>11093</v>
      </c>
      <c r="U41" s="133">
        <v>15624.32</v>
      </c>
      <c r="V41" s="163">
        <v>6778</v>
      </c>
      <c r="W41" s="64">
        <v>9308.2000000000062</v>
      </c>
      <c r="X41" s="65">
        <v>2890</v>
      </c>
      <c r="Y41" s="66">
        <v>3797.6599999999994</v>
      </c>
      <c r="Z41" s="164">
        <f>X41+V41</f>
        <v>9668</v>
      </c>
      <c r="AA41" s="164">
        <f>Y41+W41</f>
        <v>13105.860000000006</v>
      </c>
      <c r="AB41" s="67">
        <v>6778</v>
      </c>
      <c r="AC41" s="67">
        <v>9308.2000000000062</v>
      </c>
      <c r="AD41" s="65">
        <v>2890</v>
      </c>
      <c r="AE41" s="66">
        <v>3797.6599999999994</v>
      </c>
      <c r="AF41" s="164">
        <f t="shared" si="6"/>
        <v>9668</v>
      </c>
      <c r="AG41" s="155">
        <f t="shared" si="7"/>
        <v>13105.860000000006</v>
      </c>
      <c r="AH41" s="48">
        <v>5957</v>
      </c>
      <c r="AI41" s="49">
        <v>7144</v>
      </c>
      <c r="AJ41" s="43" t="e">
        <f>#REF!+#REF!+AD41</f>
        <v>#REF!</v>
      </c>
      <c r="AK41" s="44" t="e">
        <f>#REF!+#REF!+AE41</f>
        <v>#REF!</v>
      </c>
      <c r="AL41" s="165">
        <f>R41/N41</f>
        <v>1</v>
      </c>
      <c r="AM41" s="165">
        <f t="shared" ref="AM41:AO41" si="29">S41/O41</f>
        <v>1</v>
      </c>
      <c r="AN41" s="165">
        <f t="shared" si="29"/>
        <v>1</v>
      </c>
      <c r="AO41" s="166">
        <f t="shared" si="29"/>
        <v>1</v>
      </c>
      <c r="AP41" s="6"/>
      <c r="AQ41" s="6"/>
      <c r="AR41" s="6"/>
      <c r="AS41" s="6"/>
      <c r="AT41" s="6"/>
      <c r="AU41" s="6"/>
      <c r="AV41" s="6"/>
      <c r="AW41" s="6"/>
      <c r="AX41" s="6"/>
    </row>
    <row r="42" spans="1:50" s="7" customFormat="1" ht="51" customHeight="1" thickBot="1">
      <c r="A42" s="6"/>
      <c r="B42" s="53"/>
      <c r="C42" s="42" t="s">
        <v>5</v>
      </c>
      <c r="D42" s="68">
        <f t="shared" ref="D42:E42" si="30">SUM(D41:D41)</f>
        <v>1026</v>
      </c>
      <c r="E42" s="44">
        <f t="shared" si="30"/>
        <v>1245</v>
      </c>
      <c r="F42" s="123">
        <f>F41</f>
        <v>4304</v>
      </c>
      <c r="G42" s="123">
        <f t="shared" ref="G42" si="31">G41</f>
        <v>6434.2000000000189</v>
      </c>
      <c r="H42" s="123">
        <v>15397</v>
      </c>
      <c r="I42" s="123">
        <v>22058.520000000019</v>
      </c>
      <c r="J42" s="123">
        <f>J41</f>
        <v>4304</v>
      </c>
      <c r="K42" s="123">
        <f t="shared" ref="K42" si="32">K41</f>
        <v>6434.2000000000189</v>
      </c>
      <c r="L42" s="123">
        <v>15397</v>
      </c>
      <c r="M42" s="123">
        <v>22058.520000000019</v>
      </c>
      <c r="N42" s="116">
        <f>N41</f>
        <v>4315</v>
      </c>
      <c r="O42" s="90">
        <f t="shared" ref="O42:U42" si="33">O41</f>
        <v>6316.320000000037</v>
      </c>
      <c r="P42" s="90">
        <f t="shared" si="33"/>
        <v>11093</v>
      </c>
      <c r="Q42" s="90">
        <f t="shared" si="33"/>
        <v>15624.32</v>
      </c>
      <c r="R42" s="90">
        <f t="shared" si="33"/>
        <v>4315</v>
      </c>
      <c r="S42" s="90">
        <f t="shared" si="33"/>
        <v>6316.320000000037</v>
      </c>
      <c r="T42" s="90">
        <f t="shared" si="33"/>
        <v>11093</v>
      </c>
      <c r="U42" s="124">
        <f t="shared" si="33"/>
        <v>15624.32</v>
      </c>
      <c r="V42" s="48">
        <f>V41</f>
        <v>6778</v>
      </c>
      <c r="W42" s="43">
        <f t="shared" ref="W42:AG42" si="34">W41</f>
        <v>9308.2000000000062</v>
      </c>
      <c r="X42" s="43">
        <f t="shared" si="34"/>
        <v>2890</v>
      </c>
      <c r="Y42" s="43">
        <f t="shared" si="34"/>
        <v>3797.6599999999994</v>
      </c>
      <c r="Z42" s="43">
        <f t="shared" si="34"/>
        <v>9668</v>
      </c>
      <c r="AA42" s="43">
        <f t="shared" si="34"/>
        <v>13105.860000000006</v>
      </c>
      <c r="AB42" s="43">
        <f t="shared" si="34"/>
        <v>6778</v>
      </c>
      <c r="AC42" s="43">
        <f t="shared" si="34"/>
        <v>9308.2000000000062</v>
      </c>
      <c r="AD42" s="43">
        <f t="shared" si="34"/>
        <v>2890</v>
      </c>
      <c r="AE42" s="43">
        <f t="shared" si="34"/>
        <v>3797.6599999999994</v>
      </c>
      <c r="AF42" s="49">
        <f t="shared" si="34"/>
        <v>9668</v>
      </c>
      <c r="AG42" s="46">
        <f t="shared" si="34"/>
        <v>13105.860000000006</v>
      </c>
      <c r="AH42" s="48">
        <v>5957</v>
      </c>
      <c r="AI42" s="49">
        <v>7144</v>
      </c>
      <c r="AJ42" s="43" t="e">
        <f t="shared" ref="AJ42:AK42" si="35">SUM(AJ41:AJ41)</f>
        <v>#REF!</v>
      </c>
      <c r="AK42" s="44" t="e">
        <f t="shared" si="35"/>
        <v>#REF!</v>
      </c>
      <c r="AL42" s="50">
        <f>AD42/X42</f>
        <v>1</v>
      </c>
      <c r="AM42" s="51">
        <f t="shared" ref="AM42" si="36">AE42/Y42</f>
        <v>1</v>
      </c>
      <c r="AN42" s="50">
        <f>AN41</f>
        <v>1</v>
      </c>
      <c r="AO42" s="51">
        <f>AO41</f>
        <v>1</v>
      </c>
      <c r="AP42" s="6"/>
      <c r="AQ42" s="6"/>
      <c r="AR42" s="6"/>
      <c r="AS42" s="6"/>
      <c r="AT42" s="6"/>
      <c r="AU42" s="6"/>
      <c r="AV42" s="6"/>
      <c r="AW42" s="6"/>
      <c r="AX42" s="6"/>
    </row>
    <row r="43" spans="1:50" s="7" customFormat="1" ht="51" customHeight="1" thickBot="1">
      <c r="A43" s="6"/>
      <c r="B43" s="63" t="s">
        <v>17</v>
      </c>
      <c r="C43" s="229" t="s">
        <v>7</v>
      </c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1"/>
      <c r="AP43" s="6"/>
      <c r="AQ43" s="6"/>
      <c r="AR43" s="6"/>
      <c r="AS43" s="6"/>
      <c r="AT43" s="6"/>
      <c r="AU43" s="6"/>
      <c r="AV43" s="6"/>
      <c r="AW43" s="6"/>
      <c r="AX43" s="6"/>
    </row>
    <row r="44" spans="1:50" s="9" customFormat="1" ht="51" customHeight="1" thickBot="1">
      <c r="A44" s="6"/>
      <c r="B44" s="167">
        <v>28</v>
      </c>
      <c r="C44" s="42" t="s">
        <v>64</v>
      </c>
      <c r="D44" s="168">
        <v>2</v>
      </c>
      <c r="E44" s="169">
        <v>1</v>
      </c>
      <c r="F44" s="111">
        <v>36</v>
      </c>
      <c r="G44" s="111">
        <v>45.97</v>
      </c>
      <c r="H44" s="111">
        <v>101</v>
      </c>
      <c r="I44" s="111">
        <v>138.97</v>
      </c>
      <c r="J44" s="111">
        <v>36</v>
      </c>
      <c r="K44" s="111">
        <v>45.97</v>
      </c>
      <c r="L44" s="111">
        <v>101</v>
      </c>
      <c r="M44" s="111">
        <v>138.97</v>
      </c>
      <c r="N44" s="163">
        <v>28</v>
      </c>
      <c r="O44" s="170">
        <v>44</v>
      </c>
      <c r="P44" s="170">
        <v>65</v>
      </c>
      <c r="Q44" s="170">
        <v>93</v>
      </c>
      <c r="R44" s="170">
        <v>28</v>
      </c>
      <c r="S44" s="170">
        <v>44</v>
      </c>
      <c r="T44" s="171">
        <v>65</v>
      </c>
      <c r="U44" s="172">
        <v>93</v>
      </c>
      <c r="V44" s="163">
        <v>37</v>
      </c>
      <c r="W44" s="170">
        <v>49</v>
      </c>
      <c r="X44" s="65">
        <v>28</v>
      </c>
      <c r="Y44" s="66">
        <v>43.84</v>
      </c>
      <c r="Z44" s="164">
        <f>X44+V44</f>
        <v>65</v>
      </c>
      <c r="AA44" s="164">
        <f>Y44+W44</f>
        <v>92.84</v>
      </c>
      <c r="AB44" s="67">
        <v>12</v>
      </c>
      <c r="AC44" s="67">
        <v>6</v>
      </c>
      <c r="AD44" s="65">
        <v>6</v>
      </c>
      <c r="AE44" s="66">
        <v>3</v>
      </c>
      <c r="AF44" s="164">
        <f t="shared" si="6"/>
        <v>18</v>
      </c>
      <c r="AG44" s="164">
        <f t="shared" si="7"/>
        <v>9</v>
      </c>
      <c r="AH44" s="69">
        <v>10</v>
      </c>
      <c r="AI44" s="64">
        <v>5</v>
      </c>
      <c r="AJ44" s="67" t="e">
        <f>#REF!+#REF!+AD44</f>
        <v>#REF!</v>
      </c>
      <c r="AK44" s="70" t="e">
        <f>#REF!+#REF!+AE44</f>
        <v>#REF!</v>
      </c>
      <c r="AL44" s="173">
        <f>R44/N44</f>
        <v>1</v>
      </c>
      <c r="AM44" s="173">
        <f t="shared" ref="AM44:AO44" si="37">S44/O44</f>
        <v>1</v>
      </c>
      <c r="AN44" s="173">
        <f t="shared" si="37"/>
        <v>1</v>
      </c>
      <c r="AO44" s="159">
        <f t="shared" si="37"/>
        <v>1</v>
      </c>
      <c r="AP44" s="6"/>
      <c r="AQ44" s="6"/>
      <c r="AR44" s="6"/>
      <c r="AS44" s="6"/>
      <c r="AT44" s="6"/>
      <c r="AU44" s="6"/>
      <c r="AV44" s="6"/>
      <c r="AW44" s="6"/>
      <c r="AX44" s="6"/>
    </row>
    <row r="45" spans="1:50" s="7" customFormat="1" ht="51" customHeight="1" thickBot="1">
      <c r="A45" s="6"/>
      <c r="B45" s="53"/>
      <c r="C45" s="42" t="s">
        <v>5</v>
      </c>
      <c r="D45" s="68">
        <f t="shared" ref="D45:AK45" si="38">SUM(D44:D44)</f>
        <v>2</v>
      </c>
      <c r="E45" s="44">
        <f t="shared" si="38"/>
        <v>1</v>
      </c>
      <c r="F45" s="123">
        <f>F44</f>
        <v>36</v>
      </c>
      <c r="G45" s="123">
        <f t="shared" ref="G45:M45" si="39">G44</f>
        <v>45.97</v>
      </c>
      <c r="H45" s="123">
        <f t="shared" si="39"/>
        <v>101</v>
      </c>
      <c r="I45" s="123">
        <f t="shared" si="39"/>
        <v>138.97</v>
      </c>
      <c r="J45" s="123">
        <f t="shared" si="39"/>
        <v>36</v>
      </c>
      <c r="K45" s="123">
        <f t="shared" si="39"/>
        <v>45.97</v>
      </c>
      <c r="L45" s="123">
        <f t="shared" si="39"/>
        <v>101</v>
      </c>
      <c r="M45" s="123">
        <f t="shared" si="39"/>
        <v>138.97</v>
      </c>
      <c r="N45" s="48">
        <f>N44</f>
        <v>28</v>
      </c>
      <c r="O45" s="68">
        <f t="shared" ref="O45:U45" si="40">O44</f>
        <v>44</v>
      </c>
      <c r="P45" s="68">
        <f t="shared" si="40"/>
        <v>65</v>
      </c>
      <c r="Q45" s="68">
        <f t="shared" si="40"/>
        <v>93</v>
      </c>
      <c r="R45" s="68">
        <f t="shared" si="40"/>
        <v>28</v>
      </c>
      <c r="S45" s="68">
        <f t="shared" si="40"/>
        <v>44</v>
      </c>
      <c r="T45" s="47">
        <f t="shared" si="40"/>
        <v>65</v>
      </c>
      <c r="U45" s="125">
        <f t="shared" si="40"/>
        <v>93</v>
      </c>
      <c r="V45" s="48">
        <f>V44</f>
        <v>37</v>
      </c>
      <c r="W45" s="68">
        <f t="shared" ref="W45:AE45" si="41">W44</f>
        <v>49</v>
      </c>
      <c r="X45" s="68">
        <f t="shared" si="41"/>
        <v>28</v>
      </c>
      <c r="Y45" s="68">
        <f t="shared" si="41"/>
        <v>43.84</v>
      </c>
      <c r="Z45" s="68">
        <f t="shared" si="41"/>
        <v>65</v>
      </c>
      <c r="AA45" s="68">
        <f t="shared" si="41"/>
        <v>92.84</v>
      </c>
      <c r="AB45" s="68">
        <f t="shared" si="41"/>
        <v>12</v>
      </c>
      <c r="AC45" s="68">
        <f t="shared" si="41"/>
        <v>6</v>
      </c>
      <c r="AD45" s="68">
        <f t="shared" si="41"/>
        <v>6</v>
      </c>
      <c r="AE45" s="68">
        <f t="shared" si="41"/>
        <v>3</v>
      </c>
      <c r="AF45" s="45">
        <f t="shared" si="6"/>
        <v>18</v>
      </c>
      <c r="AG45" s="45">
        <f t="shared" si="7"/>
        <v>9</v>
      </c>
      <c r="AH45" s="48">
        <v>10</v>
      </c>
      <c r="AI45" s="49">
        <v>5</v>
      </c>
      <c r="AJ45" s="43" t="e">
        <f t="shared" si="38"/>
        <v>#REF!</v>
      </c>
      <c r="AK45" s="44" t="e">
        <f t="shared" si="38"/>
        <v>#REF!</v>
      </c>
      <c r="AL45" s="50">
        <f>AL44</f>
        <v>1</v>
      </c>
      <c r="AM45" s="50">
        <f t="shared" ref="AM45:AO45" si="42">AM44</f>
        <v>1</v>
      </c>
      <c r="AN45" s="50">
        <f t="shared" si="42"/>
        <v>1</v>
      </c>
      <c r="AO45" s="51">
        <f t="shared" si="42"/>
        <v>1</v>
      </c>
      <c r="AP45" s="6"/>
      <c r="AQ45" s="6"/>
      <c r="AR45" s="6"/>
      <c r="AS45" s="6"/>
      <c r="AT45" s="6"/>
      <c r="AU45" s="6"/>
      <c r="AV45" s="6"/>
      <c r="AW45" s="6"/>
      <c r="AX45" s="6"/>
    </row>
    <row r="46" spans="1:50" s="7" customFormat="1" ht="70.95" customHeight="1" thickBot="1">
      <c r="A46" s="6"/>
      <c r="B46" s="71"/>
      <c r="C46" s="232" t="s">
        <v>8</v>
      </c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5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7" customFormat="1" ht="51" customHeight="1" thickBot="1">
      <c r="A47" s="6"/>
      <c r="B47" s="53"/>
      <c r="C47" s="42" t="s">
        <v>9</v>
      </c>
      <c r="D47" s="68">
        <f t="shared" ref="D47:AK47" si="43">SUM(D22+D39)</f>
        <v>77662</v>
      </c>
      <c r="E47" s="44">
        <f t="shared" si="43"/>
        <v>66149</v>
      </c>
      <c r="F47" s="111">
        <f>F39+F22</f>
        <v>20709</v>
      </c>
      <c r="G47" s="111">
        <f t="shared" ref="G47:M47" si="44">G39+G22</f>
        <v>53579.574531126746</v>
      </c>
      <c r="H47" s="111">
        <f t="shared" si="44"/>
        <v>91277.75</v>
      </c>
      <c r="I47" s="111">
        <f t="shared" si="44"/>
        <v>222424.78171225413</v>
      </c>
      <c r="J47" s="111">
        <f t="shared" si="44"/>
        <v>20709</v>
      </c>
      <c r="K47" s="111">
        <f t="shared" si="44"/>
        <v>53579.574531126746</v>
      </c>
      <c r="L47" s="111">
        <f t="shared" si="44"/>
        <v>90094</v>
      </c>
      <c r="M47" s="111">
        <f t="shared" si="44"/>
        <v>204985.00106415414</v>
      </c>
      <c r="N47" s="126">
        <f>N39+N22</f>
        <v>30477.25</v>
      </c>
      <c r="O47" s="94">
        <f t="shared" ref="O47:U47" si="45">O39+O22</f>
        <v>75032.222686626759</v>
      </c>
      <c r="P47" s="94">
        <f t="shared" si="45"/>
        <v>70850.75</v>
      </c>
      <c r="Q47" s="94">
        <f t="shared" si="45"/>
        <v>169521.28593312739</v>
      </c>
      <c r="R47" s="94">
        <f t="shared" si="45"/>
        <v>29811</v>
      </c>
      <c r="S47" s="94">
        <f t="shared" si="45"/>
        <v>64224.767344226748</v>
      </c>
      <c r="T47" s="94">
        <f t="shared" si="45"/>
        <v>69625</v>
      </c>
      <c r="U47" s="94">
        <f t="shared" si="45"/>
        <v>151821.07528002735</v>
      </c>
      <c r="V47" s="91">
        <f>V39+V22</f>
        <v>20608.25</v>
      </c>
      <c r="W47" s="73">
        <f>W39+W22</f>
        <v>50219.69824780061</v>
      </c>
      <c r="X47" s="74">
        <f t="shared" ref="X47:AC47" si="46">SUM(X22+X39)</f>
        <v>19765.25</v>
      </c>
      <c r="Y47" s="75">
        <f t="shared" si="46"/>
        <v>44269.364998700003</v>
      </c>
      <c r="Z47" s="76">
        <f t="shared" si="46"/>
        <v>40373.5</v>
      </c>
      <c r="AA47" s="76">
        <f t="shared" si="46"/>
        <v>94489.06324650062</v>
      </c>
      <c r="AB47" s="76">
        <f t="shared" si="46"/>
        <v>20284</v>
      </c>
      <c r="AC47" s="76">
        <f t="shared" si="46"/>
        <v>45564.657617100616</v>
      </c>
      <c r="AD47" s="74">
        <f>AD39+AD22</f>
        <v>19530</v>
      </c>
      <c r="AE47" s="75">
        <f>AE39+AE22</f>
        <v>42031.650318699991</v>
      </c>
      <c r="AF47" s="52">
        <f t="shared" si="6"/>
        <v>39814</v>
      </c>
      <c r="AG47" s="52">
        <f t="shared" si="7"/>
        <v>87596.307935800607</v>
      </c>
      <c r="AH47" s="77">
        <v>192380</v>
      </c>
      <c r="AI47" s="78">
        <v>210855</v>
      </c>
      <c r="AJ47" s="79" t="e">
        <f t="shared" si="43"/>
        <v>#REF!</v>
      </c>
      <c r="AK47" s="72" t="e">
        <f t="shared" si="43"/>
        <v>#REF!</v>
      </c>
      <c r="AL47" s="80">
        <f>J47/F47</f>
        <v>1</v>
      </c>
      <c r="AM47" s="80">
        <f>K47/G47</f>
        <v>1</v>
      </c>
      <c r="AN47" s="80">
        <f>L47/H47</f>
        <v>0.9870313411537861</v>
      </c>
      <c r="AO47" s="114">
        <f>M47/I47</f>
        <v>0.92159245694725944</v>
      </c>
      <c r="AP47" s="6"/>
      <c r="AQ47" s="6"/>
      <c r="AR47" s="6"/>
      <c r="AS47" s="6"/>
      <c r="AT47" s="6"/>
      <c r="AU47" s="6"/>
      <c r="AV47" s="6"/>
      <c r="AW47" s="6"/>
      <c r="AX47" s="6"/>
    </row>
    <row r="48" spans="1:50" s="7" customFormat="1" ht="51" customHeight="1" thickBot="1">
      <c r="A48" s="6"/>
      <c r="B48" s="53"/>
      <c r="C48" s="42" t="s">
        <v>10</v>
      </c>
      <c r="D48" s="68">
        <f t="shared" ref="D48:AK48" si="47">SUM(D42)</f>
        <v>1026</v>
      </c>
      <c r="E48" s="44">
        <f t="shared" si="47"/>
        <v>1245</v>
      </c>
      <c r="F48" s="36">
        <f>F41</f>
        <v>4304</v>
      </c>
      <c r="G48" s="36">
        <f t="shared" ref="G48:M48" si="48">G41</f>
        <v>6434.2000000000189</v>
      </c>
      <c r="H48" s="36">
        <f t="shared" si="48"/>
        <v>15397</v>
      </c>
      <c r="I48" s="36">
        <f t="shared" si="48"/>
        <v>22058.520000000019</v>
      </c>
      <c r="J48" s="36">
        <f t="shared" si="48"/>
        <v>4304</v>
      </c>
      <c r="K48" s="36">
        <f t="shared" si="48"/>
        <v>6434.2000000000189</v>
      </c>
      <c r="L48" s="36">
        <f t="shared" si="48"/>
        <v>15397</v>
      </c>
      <c r="M48" s="36">
        <f t="shared" si="48"/>
        <v>22058.520000000019</v>
      </c>
      <c r="N48" s="127">
        <f>N42</f>
        <v>4315</v>
      </c>
      <c r="O48" s="95">
        <f t="shared" ref="O48:U48" si="49">O42</f>
        <v>6316.320000000037</v>
      </c>
      <c r="P48" s="95">
        <f t="shared" si="49"/>
        <v>11093</v>
      </c>
      <c r="Q48" s="95">
        <f t="shared" si="49"/>
        <v>15624.32</v>
      </c>
      <c r="R48" s="95">
        <f t="shared" si="49"/>
        <v>4315</v>
      </c>
      <c r="S48" s="95">
        <f t="shared" si="49"/>
        <v>6316.320000000037</v>
      </c>
      <c r="T48" s="95">
        <f t="shared" si="49"/>
        <v>11093</v>
      </c>
      <c r="U48" s="95">
        <f t="shared" si="49"/>
        <v>15624.32</v>
      </c>
      <c r="V48" s="92">
        <f>V41</f>
        <v>6778</v>
      </c>
      <c r="W48" s="36">
        <f t="shared" ref="W48:AC48" si="50">W41</f>
        <v>9308.2000000000062</v>
      </c>
      <c r="X48" s="36">
        <f t="shared" si="50"/>
        <v>2890</v>
      </c>
      <c r="Y48" s="36">
        <f t="shared" si="50"/>
        <v>3797.6599999999994</v>
      </c>
      <c r="Z48" s="36">
        <f t="shared" si="50"/>
        <v>9668</v>
      </c>
      <c r="AA48" s="36">
        <f t="shared" si="50"/>
        <v>13105.860000000006</v>
      </c>
      <c r="AB48" s="36">
        <f t="shared" si="50"/>
        <v>6778</v>
      </c>
      <c r="AC48" s="36">
        <f t="shared" si="50"/>
        <v>9308.2000000000062</v>
      </c>
      <c r="AD48" s="46">
        <f t="shared" ref="AD48:AE48" si="51">SUM(AD42)</f>
        <v>2890</v>
      </c>
      <c r="AE48" s="47">
        <f t="shared" si="51"/>
        <v>3797.6599999999994</v>
      </c>
      <c r="AF48" s="37">
        <f t="shared" si="6"/>
        <v>9668</v>
      </c>
      <c r="AG48" s="37">
        <f t="shared" si="7"/>
        <v>13105.860000000006</v>
      </c>
      <c r="AH48" s="48">
        <v>5957</v>
      </c>
      <c r="AI48" s="49">
        <v>7144</v>
      </c>
      <c r="AJ48" s="43" t="e">
        <f t="shared" si="47"/>
        <v>#REF!</v>
      </c>
      <c r="AK48" s="44" t="e">
        <f t="shared" si="47"/>
        <v>#REF!</v>
      </c>
      <c r="AL48" s="80">
        <f t="shared" ref="AL48:AL49" si="52">J48/F48</f>
        <v>1</v>
      </c>
      <c r="AM48" s="80">
        <f t="shared" ref="AM48:AM49" si="53">K48/G48</f>
        <v>1</v>
      </c>
      <c r="AN48" s="80">
        <f t="shared" ref="AN48:AN49" si="54">L48/H48</f>
        <v>1</v>
      </c>
      <c r="AO48" s="114">
        <f t="shared" ref="AO48:AO49" si="55">M48/I48</f>
        <v>1</v>
      </c>
      <c r="AP48" s="6"/>
      <c r="AQ48" s="6"/>
      <c r="AR48" s="6"/>
      <c r="AS48" s="6"/>
      <c r="AT48" s="6"/>
      <c r="AU48" s="6"/>
      <c r="AV48" s="6"/>
      <c r="AW48" s="6"/>
      <c r="AX48" s="6"/>
    </row>
    <row r="49" spans="1:50" s="7" customFormat="1" ht="51" customHeight="1" thickBot="1">
      <c r="A49" s="6"/>
      <c r="B49" s="81"/>
      <c r="C49" s="42" t="s">
        <v>11</v>
      </c>
      <c r="D49" s="68">
        <f t="shared" ref="D49:E49" si="56">SUM(D47:D48)</f>
        <v>78688</v>
      </c>
      <c r="E49" s="44">
        <f t="shared" si="56"/>
        <v>67394</v>
      </c>
      <c r="F49" s="123">
        <f>F48+F47</f>
        <v>25013</v>
      </c>
      <c r="G49" s="123">
        <f t="shared" ref="G49:M49" si="57">G48+G47</f>
        <v>60013.774531126764</v>
      </c>
      <c r="H49" s="123">
        <f t="shared" si="57"/>
        <v>106674.75</v>
      </c>
      <c r="I49" s="123">
        <f t="shared" si="57"/>
        <v>244483.30171225415</v>
      </c>
      <c r="J49" s="123">
        <f t="shared" si="57"/>
        <v>25013</v>
      </c>
      <c r="K49" s="123">
        <f t="shared" si="57"/>
        <v>60013.774531126764</v>
      </c>
      <c r="L49" s="123">
        <f t="shared" si="57"/>
        <v>105491</v>
      </c>
      <c r="M49" s="123">
        <f t="shared" si="57"/>
        <v>227043.52106415416</v>
      </c>
      <c r="N49" s="128">
        <f>N48+N47</f>
        <v>34792.25</v>
      </c>
      <c r="O49" s="90">
        <f t="shared" ref="O49:U49" si="58">O48+O47</f>
        <v>81348.542686626795</v>
      </c>
      <c r="P49" s="90">
        <f t="shared" si="58"/>
        <v>81943.75</v>
      </c>
      <c r="Q49" s="90">
        <f t="shared" si="58"/>
        <v>185145.6059331274</v>
      </c>
      <c r="R49" s="90">
        <f t="shared" si="58"/>
        <v>34126</v>
      </c>
      <c r="S49" s="90">
        <f t="shared" si="58"/>
        <v>70541.087344226791</v>
      </c>
      <c r="T49" s="90">
        <f t="shared" si="58"/>
        <v>80718</v>
      </c>
      <c r="U49" s="90">
        <f t="shared" si="58"/>
        <v>167445.39528002735</v>
      </c>
      <c r="V49" s="93">
        <f>V48+V47</f>
        <v>27386.25</v>
      </c>
      <c r="W49" s="40">
        <f t="shared" ref="W49:AC49" si="59">W48+W47</f>
        <v>59527.898247800615</v>
      </c>
      <c r="X49" s="40">
        <f t="shared" si="59"/>
        <v>22655.25</v>
      </c>
      <c r="Y49" s="40">
        <f t="shared" si="59"/>
        <v>48067.024998699999</v>
      </c>
      <c r="Z49" s="40">
        <f t="shared" si="59"/>
        <v>50041.5</v>
      </c>
      <c r="AA49" s="40">
        <f t="shared" si="59"/>
        <v>107594.92324650062</v>
      </c>
      <c r="AB49" s="40">
        <f t="shared" si="59"/>
        <v>27062</v>
      </c>
      <c r="AC49" s="40">
        <f t="shared" si="59"/>
        <v>54872.857617100621</v>
      </c>
      <c r="AD49" s="65">
        <f t="shared" ref="AD49:AE49" si="60">AD48+AD47</f>
        <v>22420</v>
      </c>
      <c r="AE49" s="66">
        <f t="shared" si="60"/>
        <v>45829.310318699987</v>
      </c>
      <c r="AF49" s="41">
        <f t="shared" si="6"/>
        <v>49482</v>
      </c>
      <c r="AG49" s="41">
        <f t="shared" si="7"/>
        <v>100702.16793580061</v>
      </c>
      <c r="AH49" s="69">
        <v>198337</v>
      </c>
      <c r="AI49" s="64">
        <v>217999</v>
      </c>
      <c r="AJ49" s="67" t="e">
        <f t="shared" ref="AJ49:AK49" si="61">SUM(AJ47:AJ48)</f>
        <v>#REF!</v>
      </c>
      <c r="AK49" s="70" t="e">
        <f t="shared" si="61"/>
        <v>#REF!</v>
      </c>
      <c r="AL49" s="80">
        <f t="shared" si="52"/>
        <v>1</v>
      </c>
      <c r="AM49" s="80">
        <f t="shared" si="53"/>
        <v>1</v>
      </c>
      <c r="AN49" s="80">
        <f t="shared" si="54"/>
        <v>0.98890318468053595</v>
      </c>
      <c r="AO49" s="114">
        <f t="shared" si="55"/>
        <v>0.92866678204212971</v>
      </c>
      <c r="AP49" s="6"/>
      <c r="AQ49" s="6"/>
      <c r="AR49" s="6"/>
      <c r="AS49" s="6"/>
      <c r="AT49" s="6"/>
      <c r="AU49" s="6"/>
      <c r="AV49" s="6"/>
      <c r="AW49" s="6"/>
      <c r="AX49" s="6"/>
    </row>
    <row r="50" spans="1:50" s="7" customFormat="1" ht="51" customHeight="1" thickBot="1">
      <c r="A50" s="6"/>
      <c r="B50" s="71"/>
      <c r="C50" s="236" t="s">
        <v>13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9"/>
      <c r="AP50" s="6"/>
      <c r="AQ50" s="6"/>
      <c r="AR50" s="6"/>
      <c r="AS50" s="6"/>
      <c r="AT50" s="6"/>
      <c r="AU50" s="6"/>
      <c r="AV50" s="6"/>
      <c r="AW50" s="6"/>
      <c r="AX50" s="6"/>
    </row>
    <row r="51" spans="1:50" s="7" customFormat="1" ht="51" customHeight="1" thickBot="1">
      <c r="A51" s="6"/>
      <c r="B51" s="53"/>
      <c r="C51" s="42" t="s">
        <v>12</v>
      </c>
      <c r="D51" s="68">
        <f t="shared" ref="D51:AI51" si="62">SUM(D45+D49)</f>
        <v>78690</v>
      </c>
      <c r="E51" s="44">
        <f t="shared" si="62"/>
        <v>67395</v>
      </c>
      <c r="F51" s="44">
        <f>F49+F45</f>
        <v>25049</v>
      </c>
      <c r="G51" s="44">
        <f t="shared" ref="G51:M51" si="63">G49+G45</f>
        <v>60059.744531126766</v>
      </c>
      <c r="H51" s="44">
        <f t="shared" si="63"/>
        <v>106775.75</v>
      </c>
      <c r="I51" s="44">
        <f t="shared" si="63"/>
        <v>244622.27171225415</v>
      </c>
      <c r="J51" s="44">
        <f t="shared" si="63"/>
        <v>25049</v>
      </c>
      <c r="K51" s="44">
        <f t="shared" si="63"/>
        <v>60059.744531126766</v>
      </c>
      <c r="L51" s="44">
        <f t="shared" si="63"/>
        <v>105592</v>
      </c>
      <c r="M51" s="44">
        <f t="shared" si="63"/>
        <v>227182.49106415416</v>
      </c>
      <c r="N51" s="44">
        <f>N49+N45</f>
        <v>34820.25</v>
      </c>
      <c r="O51" s="44">
        <f t="shared" ref="O51:T51" si="64">O49+O45</f>
        <v>81392.542686626795</v>
      </c>
      <c r="P51" s="44">
        <f t="shared" si="64"/>
        <v>82008.75</v>
      </c>
      <c r="Q51" s="44">
        <f t="shared" si="64"/>
        <v>185238.6059331274</v>
      </c>
      <c r="R51" s="44">
        <f t="shared" si="64"/>
        <v>34154</v>
      </c>
      <c r="S51" s="44">
        <f t="shared" si="64"/>
        <v>70585.087344226791</v>
      </c>
      <c r="T51" s="44">
        <f t="shared" si="64"/>
        <v>80783</v>
      </c>
      <c r="U51" s="44">
        <f>U49+U45</f>
        <v>167538.39528002735</v>
      </c>
      <c r="V51" s="43">
        <f>V49+V45</f>
        <v>27423.25</v>
      </c>
      <c r="W51" s="43">
        <f t="shared" ref="W51:AE51" si="65">W49+W45</f>
        <v>59576.898247800615</v>
      </c>
      <c r="X51" s="43">
        <f t="shared" si="65"/>
        <v>22683.25</v>
      </c>
      <c r="Y51" s="43">
        <f t="shared" si="65"/>
        <v>48110.864998699995</v>
      </c>
      <c r="Z51" s="43">
        <f t="shared" si="65"/>
        <v>50106.5</v>
      </c>
      <c r="AA51" s="43">
        <f t="shared" si="65"/>
        <v>107687.76324650062</v>
      </c>
      <c r="AB51" s="43">
        <f t="shared" si="65"/>
        <v>27074</v>
      </c>
      <c r="AC51" s="43">
        <f t="shared" si="65"/>
        <v>54878.857617100621</v>
      </c>
      <c r="AD51" s="43">
        <f t="shared" si="65"/>
        <v>22426</v>
      </c>
      <c r="AE51" s="43">
        <f t="shared" si="65"/>
        <v>45832.310318699987</v>
      </c>
      <c r="AF51" s="45">
        <f t="shared" si="6"/>
        <v>49500</v>
      </c>
      <c r="AG51" s="45">
        <f t="shared" si="7"/>
        <v>100711.16793580061</v>
      </c>
      <c r="AH51" s="48">
        <f t="shared" si="62"/>
        <v>198347</v>
      </c>
      <c r="AI51" s="49">
        <f t="shared" si="62"/>
        <v>218004</v>
      </c>
      <c r="AJ51" s="43" t="e">
        <f t="shared" ref="AJ51:AK51" si="66">SUM(AJ45+AJ49)</f>
        <v>#REF!</v>
      </c>
      <c r="AK51" s="44" t="e">
        <f t="shared" si="66"/>
        <v>#REF!</v>
      </c>
      <c r="AL51" s="50">
        <f>J51/F51</f>
        <v>1</v>
      </c>
      <c r="AM51" s="50">
        <f>K51/G51</f>
        <v>1</v>
      </c>
      <c r="AN51" s="50">
        <f>L51/H51</f>
        <v>0.98891368124316614</v>
      </c>
      <c r="AO51" s="51">
        <f>M51/I51</f>
        <v>0.92870730646874966</v>
      </c>
      <c r="AP51" s="6"/>
      <c r="AQ51" s="6"/>
      <c r="AR51" s="6"/>
      <c r="AS51" s="6"/>
      <c r="AT51" s="6"/>
      <c r="AU51" s="6"/>
      <c r="AV51" s="6"/>
      <c r="AW51" s="6"/>
      <c r="AX51" s="6"/>
    </row>
    <row r="52" spans="1:50" s="3" customFormat="1" ht="39.75" customHeight="1">
      <c r="B52" s="82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3"/>
      <c r="AI52" s="83"/>
      <c r="AJ52" s="83"/>
      <c r="AK52" s="83"/>
      <c r="AL52" s="83"/>
      <c r="AM52" s="85" t="s">
        <v>48</v>
      </c>
      <c r="AN52" s="83"/>
      <c r="AO52" s="83"/>
    </row>
    <row r="53" spans="1:50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4"/>
      <c r="AI53" s="14"/>
      <c r="AJ53" s="14"/>
      <c r="AK53" s="14"/>
      <c r="AL53" s="14"/>
      <c r="AM53" s="14"/>
      <c r="AN53" s="14"/>
      <c r="AO53" s="14"/>
    </row>
  </sheetData>
  <mergeCells count="68">
    <mergeCell ref="J6:K6"/>
    <mergeCell ref="L6:M6"/>
    <mergeCell ref="J7:J8"/>
    <mergeCell ref="K7:K8"/>
    <mergeCell ref="L7:L8"/>
    <mergeCell ref="M7:M8"/>
    <mergeCell ref="F6:G6"/>
    <mergeCell ref="H6:I6"/>
    <mergeCell ref="F7:F8"/>
    <mergeCell ref="G7:G8"/>
    <mergeCell ref="H7:H8"/>
    <mergeCell ref="I7:I8"/>
    <mergeCell ref="S7:S8"/>
    <mergeCell ref="T7:T8"/>
    <mergeCell ref="U7:U8"/>
    <mergeCell ref="N7:N8"/>
    <mergeCell ref="O7:O8"/>
    <mergeCell ref="P7:P8"/>
    <mergeCell ref="Q7:Q8"/>
    <mergeCell ref="R7:R8"/>
    <mergeCell ref="AF6:AG6"/>
    <mergeCell ref="C40:AO40"/>
    <mergeCell ref="C43:AO43"/>
    <mergeCell ref="C46:AO46"/>
    <mergeCell ref="C50:AO50"/>
    <mergeCell ref="D7:D8"/>
    <mergeCell ref="E7:E8"/>
    <mergeCell ref="Z7:Z8"/>
    <mergeCell ref="Y7:Y8"/>
    <mergeCell ref="Z6:AA6"/>
    <mergeCell ref="AA7:AA8"/>
    <mergeCell ref="X7:X8"/>
    <mergeCell ref="N6:O6"/>
    <mergeCell ref="P6:Q6"/>
    <mergeCell ref="R6:S6"/>
    <mergeCell ref="T6:U6"/>
    <mergeCell ref="AL1:AO1"/>
    <mergeCell ref="B2:AO2"/>
    <mergeCell ref="AN7:AN8"/>
    <mergeCell ref="B4:B8"/>
    <mergeCell ref="AO7:AO8"/>
    <mergeCell ref="AL7:AL8"/>
    <mergeCell ref="AH6:AI6"/>
    <mergeCell ref="AH7:AH8"/>
    <mergeCell ref="AI7:AI8"/>
    <mergeCell ref="D4:AA5"/>
    <mergeCell ref="AD6:AE6"/>
    <mergeCell ref="AD7:AD8"/>
    <mergeCell ref="V6:W6"/>
    <mergeCell ref="V7:V8"/>
    <mergeCell ref="W7:W8"/>
    <mergeCell ref="AB6:AC6"/>
    <mergeCell ref="B3:AO3"/>
    <mergeCell ref="C4:C8"/>
    <mergeCell ref="AN4:AO6"/>
    <mergeCell ref="D6:E6"/>
    <mergeCell ref="AB7:AB8"/>
    <mergeCell ref="AC7:AC8"/>
    <mergeCell ref="AL4:AM6"/>
    <mergeCell ref="AE7:AE8"/>
    <mergeCell ref="AM7:AM8"/>
    <mergeCell ref="AB4:AK5"/>
    <mergeCell ref="AJ6:AK6"/>
    <mergeCell ref="AJ7:AJ8"/>
    <mergeCell ref="AK7:AK8"/>
    <mergeCell ref="X6:Y6"/>
    <mergeCell ref="AF7:AF8"/>
    <mergeCell ref="AG7:AG8"/>
  </mergeCells>
  <phoneticPr fontId="4" type="noConversion"/>
  <pageMargins left="0.41" right="0" top="0.91" bottom="0.25" header="0.46" footer="0.17"/>
  <pageSetup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</vt:lpstr>
      <vt:lpstr>sheet!OLE_LINK3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SLPC</cp:lastModifiedBy>
  <cp:lastPrinted>2022-05-18T14:35:58Z</cp:lastPrinted>
  <dcterms:created xsi:type="dcterms:W3CDTF">1996-10-14T23:33:28Z</dcterms:created>
  <dcterms:modified xsi:type="dcterms:W3CDTF">2022-05-20T04:56:11Z</dcterms:modified>
</cp:coreProperties>
</file>