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Sheet3" sheetId="19" r:id="rId1"/>
  </sheets>
  <definedNames>
    <definedName name="_xlnm.Print_Area" localSheetId="0">Sheet3!$A$1:$BH$39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1" i="19" l="1"/>
  <c r="AZ12" i="19"/>
  <c r="AZ13" i="19"/>
  <c r="AZ14" i="19"/>
  <c r="AZ15" i="19"/>
  <c r="AZ16" i="19"/>
  <c r="AZ17" i="19"/>
  <c r="AZ18" i="19"/>
  <c r="AZ19" i="19"/>
  <c r="AZ20" i="19"/>
  <c r="AZ21" i="19"/>
  <c r="AZ22" i="19"/>
  <c r="AZ23" i="19"/>
  <c r="AZ24" i="19"/>
  <c r="AZ25" i="19"/>
  <c r="AZ26" i="19"/>
  <c r="AZ27" i="19"/>
  <c r="AZ28" i="19"/>
  <c r="AZ29" i="19"/>
  <c r="AZ31" i="19"/>
  <c r="AZ32" i="19"/>
  <c r="AZ33" i="19"/>
  <c r="AZ34" i="19"/>
  <c r="AZ35" i="19"/>
  <c r="AZ36" i="19"/>
  <c r="AZ37" i="19"/>
  <c r="AT11" i="19"/>
  <c r="AT12" i="19"/>
  <c r="AT13" i="19"/>
  <c r="AT14" i="19"/>
  <c r="AT15" i="19"/>
  <c r="AT16" i="19"/>
  <c r="AT17" i="19"/>
  <c r="AT18" i="19"/>
  <c r="AT19" i="19"/>
  <c r="AT20" i="19"/>
  <c r="AT21" i="19"/>
  <c r="AT22" i="19"/>
  <c r="AT23" i="19"/>
  <c r="AT24" i="19"/>
  <c r="AT25" i="19"/>
  <c r="AT26" i="19"/>
  <c r="AT27" i="19"/>
  <c r="AT28" i="19"/>
  <c r="AT29" i="19"/>
  <c r="AT31" i="19"/>
  <c r="AT32" i="19"/>
  <c r="AT33" i="19"/>
  <c r="AT34" i="19"/>
  <c r="AT35" i="19"/>
  <c r="AT36" i="19"/>
  <c r="AT37" i="19"/>
  <c r="BE36" i="19" l="1"/>
  <c r="BE11" i="19" l="1"/>
  <c r="BE12" i="19"/>
  <c r="BE13" i="19"/>
  <c r="BE14" i="19"/>
  <c r="BE15" i="19"/>
  <c r="BE16" i="19"/>
  <c r="BE17" i="19"/>
  <c r="BE18" i="19"/>
  <c r="BE19" i="19"/>
  <c r="BE20" i="19"/>
  <c r="BE21" i="19"/>
  <c r="BE22" i="19"/>
  <c r="BE24" i="19"/>
  <c r="BE25" i="19"/>
  <c r="BE26" i="19"/>
  <c r="BE27" i="19"/>
  <c r="BE28" i="19"/>
  <c r="BE29" i="19"/>
  <c r="AS9" i="19" l="1"/>
  <c r="AS10" i="19"/>
  <c r="AS11" i="19"/>
  <c r="AS12" i="19"/>
  <c r="AS13" i="19"/>
  <c r="AS14" i="19"/>
  <c r="AS15" i="19"/>
  <c r="AS16" i="19"/>
  <c r="AS17" i="19"/>
  <c r="AS18" i="19"/>
  <c r="AS19" i="19"/>
  <c r="AS20" i="19"/>
  <c r="AS21" i="19"/>
  <c r="AS22" i="19"/>
  <c r="AS23" i="19"/>
  <c r="AS24" i="19"/>
  <c r="AS25" i="19"/>
  <c r="AS26" i="19"/>
  <c r="AS27" i="19"/>
  <c r="AS28" i="19"/>
  <c r="AS29" i="19"/>
  <c r="AS30" i="19"/>
  <c r="AS31" i="19"/>
  <c r="AS32" i="19"/>
  <c r="AS33" i="19"/>
  <c r="AS34" i="19"/>
  <c r="AS35" i="19"/>
  <c r="AS36" i="19"/>
  <c r="AS37" i="19"/>
  <c r="BA11" i="19" l="1"/>
  <c r="BA14" i="19"/>
  <c r="BA15" i="19"/>
  <c r="BA22" i="19"/>
  <c r="BA24" i="19"/>
  <c r="BA25" i="19"/>
  <c r="BA27" i="19"/>
  <c r="BA28" i="19"/>
  <c r="BA34" i="19"/>
  <c r="BA36" i="19"/>
  <c r="AG12" i="19" l="1"/>
  <c r="BA12" i="19" s="1"/>
  <c r="AP27" i="19" l="1"/>
  <c r="BC11" i="19" l="1"/>
  <c r="BC12" i="19"/>
  <c r="BC14" i="19"/>
  <c r="BC15" i="19"/>
  <c r="BC22" i="19"/>
  <c r="BC24" i="19"/>
  <c r="BC25" i="19"/>
  <c r="BC27" i="19"/>
  <c r="BC28" i="19"/>
  <c r="BC34" i="19"/>
  <c r="BC36" i="19"/>
  <c r="AJ32" i="19" l="1"/>
  <c r="AK32" i="19"/>
  <c r="AL32" i="19"/>
  <c r="AM32" i="19"/>
  <c r="AN32" i="19"/>
  <c r="AO32" i="19"/>
  <c r="AX22" i="19" l="1"/>
  <c r="AX24" i="19"/>
  <c r="AX25" i="19"/>
  <c r="AX34" i="19"/>
  <c r="AX36" i="19"/>
  <c r="AW36" i="19" l="1"/>
  <c r="AV36" i="19"/>
  <c r="AU36" i="19" s="1"/>
  <c r="AW34" i="19"/>
  <c r="AV34" i="19"/>
  <c r="AU34" i="19" s="1"/>
  <c r="AW25" i="19"/>
  <c r="AV25" i="19"/>
  <c r="AU25" i="19" s="1"/>
  <c r="AV24" i="19"/>
  <c r="AU24" i="19" s="1"/>
  <c r="AW24" i="19"/>
  <c r="AW22" i="19"/>
  <c r="AV22" i="19"/>
  <c r="AU22" i="19" s="1"/>
  <c r="BH22" i="19"/>
  <c r="BH36" i="19"/>
  <c r="AP32" i="19" l="1"/>
  <c r="BH32" i="19" s="1"/>
  <c r="AI32" i="19"/>
  <c r="AH32" i="19"/>
  <c r="AX32" i="19" s="1"/>
  <c r="AG32" i="19"/>
  <c r="BA32" i="19" l="1"/>
  <c r="BC32" i="19"/>
  <c r="AW32" i="19"/>
  <c r="AV32" i="19"/>
  <c r="AU32" i="19" s="1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AF38" i="19"/>
  <c r="AQ38" i="19"/>
  <c r="AR38" i="19"/>
  <c r="AS38" i="19" s="1"/>
  <c r="AO14" i="19" l="1"/>
  <c r="AO15" i="19"/>
  <c r="AO16" i="19"/>
  <c r="AO17" i="19"/>
  <c r="AO18" i="19"/>
  <c r="AO19" i="19"/>
  <c r="AO20" i="19"/>
  <c r="AO21" i="19"/>
  <c r="AO23" i="19"/>
  <c r="AO24" i="19"/>
  <c r="AO25" i="19"/>
  <c r="AO26" i="19"/>
  <c r="AO12" i="19"/>
  <c r="AO13" i="19"/>
  <c r="AP12" i="19" l="1"/>
  <c r="BH12" i="19" s="1"/>
  <c r="AP13" i="19"/>
  <c r="BH13" i="19" s="1"/>
  <c r="AP10" i="19" l="1"/>
  <c r="BH10" i="19" s="1"/>
  <c r="BH11" i="19"/>
  <c r="AP14" i="19"/>
  <c r="BH14" i="19" s="1"/>
  <c r="AP15" i="19"/>
  <c r="BH15" i="19" s="1"/>
  <c r="AP16" i="19"/>
  <c r="BH16" i="19" s="1"/>
  <c r="AP17" i="19"/>
  <c r="BH17" i="19" s="1"/>
  <c r="AP18" i="19"/>
  <c r="BH18" i="19" s="1"/>
  <c r="AP19" i="19"/>
  <c r="BH19" i="19" s="1"/>
  <c r="AP20" i="19"/>
  <c r="BH20" i="19" s="1"/>
  <c r="AP21" i="19"/>
  <c r="BH21" i="19" s="1"/>
  <c r="AP23" i="19"/>
  <c r="BH23" i="19" s="1"/>
  <c r="AP24" i="19"/>
  <c r="BH24" i="19" s="1"/>
  <c r="AP25" i="19"/>
  <c r="BH25" i="19" s="1"/>
  <c r="AP26" i="19"/>
  <c r="BH27" i="19"/>
  <c r="AP28" i="19"/>
  <c r="BH28" i="19" s="1"/>
  <c r="AP29" i="19"/>
  <c r="BH29" i="19" s="1"/>
  <c r="AP30" i="19"/>
  <c r="BH30" i="19" s="1"/>
  <c r="AP31" i="19"/>
  <c r="AP33" i="19"/>
  <c r="BH33" i="19" s="1"/>
  <c r="AP34" i="19"/>
  <c r="BH34" i="19" s="1"/>
  <c r="AP35" i="19"/>
  <c r="BH35" i="19" s="1"/>
  <c r="AP37" i="19"/>
  <c r="AO10" i="19"/>
  <c r="AO28" i="19"/>
  <c r="AO29" i="19"/>
  <c r="AO30" i="19"/>
  <c r="AO31" i="19"/>
  <c r="AO33" i="19"/>
  <c r="AO34" i="19"/>
  <c r="AO35" i="19"/>
  <c r="AO37" i="19"/>
  <c r="AH9" i="19"/>
  <c r="AX9" i="19" s="1"/>
  <c r="AW9" i="19" s="1"/>
  <c r="AI9" i="19"/>
  <c r="AJ9" i="19"/>
  <c r="AK9" i="19"/>
  <c r="AL9" i="19"/>
  <c r="AM9" i="19"/>
  <c r="AN9" i="19"/>
  <c r="AO9" i="19"/>
  <c r="AP9" i="19"/>
  <c r="BH9" i="19" s="1"/>
  <c r="AG9" i="19"/>
  <c r="AV9" i="19" l="1"/>
  <c r="BC9" i="19"/>
  <c r="BA9" i="19" s="1"/>
  <c r="AT9" i="19" s="1"/>
  <c r="AU9" i="19"/>
  <c r="AZ9" i="19" s="1"/>
  <c r="BE9" i="19" s="1"/>
  <c r="AO38" i="19"/>
  <c r="AP38" i="19"/>
  <c r="AI12" i="19"/>
  <c r="AJ12" i="19"/>
  <c r="AK12" i="19"/>
  <c r="AL12" i="19"/>
  <c r="AM12" i="19"/>
  <c r="AN12" i="19"/>
  <c r="AG13" i="19"/>
  <c r="AH13" i="19"/>
  <c r="AI13" i="19"/>
  <c r="AJ13" i="19"/>
  <c r="AK13" i="19"/>
  <c r="AL13" i="19"/>
  <c r="AM13" i="19"/>
  <c r="AN13" i="19"/>
  <c r="AH14" i="19"/>
  <c r="AI14" i="19"/>
  <c r="AJ14" i="19"/>
  <c r="AK14" i="19"/>
  <c r="AL14" i="19"/>
  <c r="AM14" i="19"/>
  <c r="AN14" i="19"/>
  <c r="AH15" i="19"/>
  <c r="AI15" i="19"/>
  <c r="AJ15" i="19"/>
  <c r="AK15" i="19"/>
  <c r="AL15" i="19"/>
  <c r="AM15" i="19"/>
  <c r="AN15" i="19"/>
  <c r="AG16" i="19"/>
  <c r="AH16" i="19"/>
  <c r="AI16" i="19"/>
  <c r="AJ16" i="19"/>
  <c r="AK16" i="19"/>
  <c r="AL16" i="19"/>
  <c r="AM16" i="19"/>
  <c r="AN16" i="19"/>
  <c r="AG17" i="19"/>
  <c r="AH17" i="19"/>
  <c r="AI17" i="19"/>
  <c r="AJ17" i="19"/>
  <c r="AK17" i="19"/>
  <c r="AL17" i="19"/>
  <c r="AM17" i="19"/>
  <c r="AN17" i="19"/>
  <c r="AG18" i="19"/>
  <c r="BA18" i="19" s="1"/>
  <c r="AH18" i="19"/>
  <c r="AI18" i="19"/>
  <c r="AJ18" i="19"/>
  <c r="AK18" i="19"/>
  <c r="AL18" i="19"/>
  <c r="AM18" i="19"/>
  <c r="AN18" i="19"/>
  <c r="AG19" i="19"/>
  <c r="AH19" i="19"/>
  <c r="AI19" i="19"/>
  <c r="AJ19" i="19"/>
  <c r="AK19" i="19"/>
  <c r="AL19" i="19"/>
  <c r="AM19" i="19"/>
  <c r="AN19" i="19"/>
  <c r="AG20" i="19"/>
  <c r="AH20" i="19"/>
  <c r="AX20" i="19" s="1"/>
  <c r="AI20" i="19"/>
  <c r="AJ20" i="19"/>
  <c r="AK20" i="19"/>
  <c r="AL20" i="19"/>
  <c r="AM20" i="19"/>
  <c r="AN20" i="19"/>
  <c r="AG21" i="19"/>
  <c r="AH21" i="19"/>
  <c r="AX21" i="19" s="1"/>
  <c r="AI21" i="19"/>
  <c r="AJ21" i="19"/>
  <c r="AK21" i="19"/>
  <c r="AL21" i="19"/>
  <c r="AM21" i="19"/>
  <c r="AN21" i="19"/>
  <c r="AH10" i="19"/>
  <c r="AX10" i="19" s="1"/>
  <c r="AI10" i="19"/>
  <c r="AJ10" i="19"/>
  <c r="AK10" i="19"/>
  <c r="AL10" i="19"/>
  <c r="AM10" i="19"/>
  <c r="AN10" i="19"/>
  <c r="BC17" i="19" l="1"/>
  <c r="BA17" i="19"/>
  <c r="BC13" i="19"/>
  <c r="BA13" i="19"/>
  <c r="BC19" i="19"/>
  <c r="BA19" i="19"/>
  <c r="BC16" i="19"/>
  <c r="BA16" i="19"/>
  <c r="AV21" i="19"/>
  <c r="AU21" i="19" s="1"/>
  <c r="AW21" i="19"/>
  <c r="AV10" i="19"/>
  <c r="AW10" i="19"/>
  <c r="BC21" i="19"/>
  <c r="BA21" i="19"/>
  <c r="BA20" i="19"/>
  <c r="BC20" i="19"/>
  <c r="AV20" i="19"/>
  <c r="AU20" i="19" s="1"/>
  <c r="AW20" i="19"/>
  <c r="BC18" i="19"/>
  <c r="AX18" i="19"/>
  <c r="AX16" i="19"/>
  <c r="AX17" i="19"/>
  <c r="AX14" i="19"/>
  <c r="AX15" i="19"/>
  <c r="AX12" i="19"/>
  <c r="AX11" i="19"/>
  <c r="AX19" i="19"/>
  <c r="AX13" i="19"/>
  <c r="AI24" i="19"/>
  <c r="AJ24" i="19"/>
  <c r="AV14" i="19" l="1"/>
  <c r="AU14" i="19" s="1"/>
  <c r="AW14" i="19"/>
  <c r="AV13" i="19"/>
  <c r="AU13" i="19" s="1"/>
  <c r="AW13" i="19"/>
  <c r="AV17" i="19"/>
  <c r="AU17" i="19" s="1"/>
  <c r="AW17" i="19"/>
  <c r="AV19" i="19"/>
  <c r="AU19" i="19" s="1"/>
  <c r="AW19" i="19"/>
  <c r="AV16" i="19"/>
  <c r="AU16" i="19" s="1"/>
  <c r="AW16" i="19"/>
  <c r="AV11" i="19"/>
  <c r="AU11" i="19" s="1"/>
  <c r="AW11" i="19"/>
  <c r="AV18" i="19"/>
  <c r="AU18" i="19" s="1"/>
  <c r="AW18" i="19"/>
  <c r="AV12" i="19"/>
  <c r="AU12" i="19" s="1"/>
  <c r="AW12" i="19"/>
  <c r="AV15" i="19"/>
  <c r="AU15" i="19" s="1"/>
  <c r="AW15" i="19"/>
  <c r="AI25" i="19"/>
  <c r="AJ25" i="19"/>
  <c r="AK25" i="19"/>
  <c r="AL25" i="19"/>
  <c r="AM25" i="19"/>
  <c r="AN25" i="19"/>
  <c r="AG26" i="19"/>
  <c r="AH26" i="19"/>
  <c r="AI26" i="19"/>
  <c r="AJ26" i="19"/>
  <c r="AK26" i="19"/>
  <c r="AL26" i="19"/>
  <c r="AM26" i="19"/>
  <c r="AN26" i="19"/>
  <c r="AH28" i="19"/>
  <c r="AI28" i="19"/>
  <c r="AJ28" i="19"/>
  <c r="AK28" i="19"/>
  <c r="AL28" i="19"/>
  <c r="AM28" i="19"/>
  <c r="AN28" i="19"/>
  <c r="AG29" i="19"/>
  <c r="AH29" i="19"/>
  <c r="AI29" i="19"/>
  <c r="AJ29" i="19"/>
  <c r="AK29" i="19"/>
  <c r="AL29" i="19"/>
  <c r="AM29" i="19"/>
  <c r="AN29" i="19"/>
  <c r="AG30" i="19"/>
  <c r="AH30" i="19"/>
  <c r="AI30" i="19"/>
  <c r="AJ30" i="19"/>
  <c r="AK30" i="19"/>
  <c r="AL30" i="19"/>
  <c r="AM30" i="19"/>
  <c r="AN30" i="19"/>
  <c r="AG31" i="19"/>
  <c r="AH31" i="19"/>
  <c r="AX31" i="19" s="1"/>
  <c r="AI31" i="19"/>
  <c r="AJ31" i="19"/>
  <c r="AK31" i="19"/>
  <c r="AL31" i="19"/>
  <c r="AM31" i="19"/>
  <c r="AN31" i="19"/>
  <c r="AG33" i="19"/>
  <c r="BA33" i="19" s="1"/>
  <c r="AH33" i="19"/>
  <c r="AI33" i="19"/>
  <c r="AJ33" i="19"/>
  <c r="AK33" i="19"/>
  <c r="AL33" i="19"/>
  <c r="AM33" i="19"/>
  <c r="AN33" i="19"/>
  <c r="AG35" i="19"/>
  <c r="AH35" i="19"/>
  <c r="AI35" i="19"/>
  <c r="AJ35" i="19"/>
  <c r="AK35" i="19"/>
  <c r="AL35" i="19"/>
  <c r="AM35" i="19"/>
  <c r="AN35" i="19"/>
  <c r="AG37" i="19"/>
  <c r="AH37" i="19"/>
  <c r="AX37" i="19" s="1"/>
  <c r="AI37" i="19"/>
  <c r="AJ37" i="19"/>
  <c r="AK37" i="19"/>
  <c r="AL37" i="19"/>
  <c r="AM37" i="19"/>
  <c r="AN37" i="19"/>
  <c r="AG10" i="19"/>
  <c r="BA10" i="19" l="1"/>
  <c r="AT10" i="19"/>
  <c r="BC35" i="19"/>
  <c r="BA35" i="19"/>
  <c r="BC30" i="19"/>
  <c r="BA30" i="19"/>
  <c r="AT30" i="19" s="1"/>
  <c r="BC29" i="19"/>
  <c r="BA29" i="19"/>
  <c r="AV37" i="19"/>
  <c r="AU37" i="19" s="1"/>
  <c r="AW37" i="19"/>
  <c r="BC37" i="19"/>
  <c r="BA37" i="19"/>
  <c r="BC31" i="19"/>
  <c r="BA31" i="19"/>
  <c r="AV31" i="19"/>
  <c r="AU31" i="19" s="1"/>
  <c r="AW31" i="19"/>
  <c r="BC26" i="19"/>
  <c r="BA26" i="19"/>
  <c r="BC10" i="19"/>
  <c r="AU10" i="19"/>
  <c r="AZ10" i="19" s="1"/>
  <c r="BE10" i="19" s="1"/>
  <c r="BC33" i="19"/>
  <c r="AX27" i="19"/>
  <c r="AX28" i="19"/>
  <c r="AX29" i="19"/>
  <c r="AX33" i="19"/>
  <c r="AX30" i="19"/>
  <c r="AX35" i="19"/>
  <c r="AX26" i="19"/>
  <c r="AI38" i="19"/>
  <c r="AJ38" i="19"/>
  <c r="AG23" i="19"/>
  <c r="AH23" i="19"/>
  <c r="AX23" i="19" s="1"/>
  <c r="AI23" i="19"/>
  <c r="AJ23" i="19"/>
  <c r="AK23" i="19"/>
  <c r="AK38" i="19" s="1"/>
  <c r="AL23" i="19"/>
  <c r="AL38" i="19" s="1"/>
  <c r="AV33" i="19" l="1"/>
  <c r="AU33" i="19" s="1"/>
  <c r="AW33" i="19"/>
  <c r="AV30" i="19"/>
  <c r="AU30" i="19" s="1"/>
  <c r="AZ30" i="19" s="1"/>
  <c r="BE30" i="19" s="1"/>
  <c r="AW30" i="19"/>
  <c r="AW27" i="19"/>
  <c r="AV27" i="19"/>
  <c r="AU27" i="19" s="1"/>
  <c r="AV23" i="19"/>
  <c r="AU23" i="19" s="1"/>
  <c r="AW23" i="19"/>
  <c r="BC23" i="19"/>
  <c r="BA23" i="19"/>
  <c r="AV29" i="19"/>
  <c r="AU29" i="19" s="1"/>
  <c r="AW29" i="19"/>
  <c r="AV28" i="19"/>
  <c r="AU28" i="19" s="1"/>
  <c r="AW28" i="19"/>
  <c r="AV26" i="19"/>
  <c r="AU26" i="19" s="1"/>
  <c r="AW26" i="19"/>
  <c r="AV35" i="19"/>
  <c r="AU35" i="19" s="1"/>
  <c r="AW35" i="19"/>
  <c r="AG38" i="19"/>
  <c r="AH38" i="19"/>
  <c r="AX38" i="19" s="1"/>
  <c r="BA38" i="19" l="1"/>
  <c r="AT38" i="19"/>
  <c r="AV38" i="19"/>
  <c r="AU38" i="19" s="1"/>
  <c r="AZ38" i="19" s="1"/>
  <c r="BE38" i="19" s="1"/>
  <c r="AW38" i="19"/>
  <c r="BC38" i="19"/>
  <c r="BG38" i="19"/>
  <c r="BH38" i="19" s="1"/>
  <c r="BF38" i="19"/>
  <c r="AN23" i="19" l="1"/>
  <c r="AN38" i="19" s="1"/>
  <c r="AM23" i="19"/>
  <c r="AM38" i="19" s="1"/>
  <c r="C38" i="19" l="1"/>
</calcChain>
</file>

<file path=xl/sharedStrings.xml><?xml version="1.0" encoding="utf-8"?>
<sst xmlns="http://schemas.openxmlformats.org/spreadsheetml/2006/main" count="128" uniqueCount="77">
  <si>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</si>
  <si>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</si>
  <si>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</si>
  <si>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</si>
  <si>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</si>
  <si>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</si>
  <si>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</si>
  <si>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</si>
  <si>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</si>
  <si>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</si>
  <si>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</si>
  <si>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UNION BANK OF INDIA</t>
  </si>
  <si>
    <t>SLBC PUNJAB</t>
  </si>
  <si>
    <t>HDFC BANK</t>
  </si>
  <si>
    <t>IDBI BANK</t>
  </si>
  <si>
    <t>ICICI BANK</t>
  </si>
  <si>
    <t>YES BANK</t>
  </si>
  <si>
    <t>Sr. No.</t>
  </si>
  <si>
    <t>Number of MUDRA Cards Issued as on date</t>
  </si>
  <si>
    <t>%age of NPA Amount to Total O/S</t>
  </si>
  <si>
    <t xml:space="preserve">Sanctioned </t>
  </si>
  <si>
    <t>Disbursed</t>
  </si>
  <si>
    <t>Sanctioned</t>
  </si>
  <si>
    <t>A/cs</t>
  </si>
  <si>
    <t>Amt.</t>
  </si>
  <si>
    <t>TOTAL</t>
  </si>
  <si>
    <t>Name of Banks</t>
  </si>
  <si>
    <t>J&amp;K BANK</t>
  </si>
  <si>
    <t>CAPITAL SMALL FINANCE BANK</t>
  </si>
  <si>
    <t>KOTAK MAHINDRA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</si>
  <si>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</si>
  <si>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</si>
  <si>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</si>
  <si>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</si>
  <si>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</si>
  <si>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</si>
  <si>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</si>
  <si>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</si>
  <si>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SHISHU</t>
  </si>
  <si>
    <t>%age Achievement</t>
  </si>
  <si>
    <t xml:space="preserve">      KISHORE                                                                           </t>
  </si>
  <si>
    <t xml:space="preserve">TARUN                                                               </t>
  </si>
  <si>
    <t xml:space="preserve">TOTAL </t>
  </si>
  <si>
    <t>out of (2) disbursement to WOMEN beneficiaries</t>
  </si>
  <si>
    <t>out of (2) disbursement to SC/ST beneficiaries</t>
  </si>
  <si>
    <t>out of (7) disbursement to WOMEN beneficiaries</t>
  </si>
  <si>
    <t>out of (7) disbursement to SC/ST beneficiaries</t>
  </si>
  <si>
    <t>out of (12) disbursement to WOMEN beneficiaries</t>
  </si>
  <si>
    <t>out of (12) disbursement to SC/ST beneficiaries</t>
  </si>
  <si>
    <t>disbursement to WOMEN beneficiaries</t>
  </si>
  <si>
    <t>disbursement to SC/ST beneficiaries</t>
  </si>
  <si>
    <t>Achievement against Target Amount (01.04.2021 to 30.06.2021)</t>
  </si>
  <si>
    <t>Achievement Number of Accounts (01.04.2021 to 30.06.2021)</t>
  </si>
  <si>
    <t>Annual Target Amount (01.04.2021 To 31.03.2022)</t>
  </si>
  <si>
    <t>RBL Bank</t>
  </si>
  <si>
    <t>Achievement against Target Amount (01.04.2021 to 30.09.2021)</t>
  </si>
  <si>
    <t>Achievement against Target Amount (01.07.2021 to 30.09.2021)</t>
  </si>
  <si>
    <t>Achievement Number of Accounts (01.04.2021 to 30.09.2021)</t>
  </si>
  <si>
    <t>PUNJAB STATE COOPERATIVE BANK</t>
  </si>
  <si>
    <r>
      <t xml:space="preserve">                                                                                   </t>
    </r>
    <r>
      <rPr>
        <b/>
        <sz val="15"/>
        <color theme="1"/>
        <rFont val="Calibri"/>
        <family val="2"/>
      </rPr>
      <t xml:space="preserve"> (Amount in Lakhs)</t>
    </r>
  </si>
  <si>
    <t>Achievement against Target Amount (01.04.2021 to 31.12.2021)</t>
  </si>
  <si>
    <t>Achievement against Target Amount (01.10.2021 to 31.12.2021)</t>
  </si>
  <si>
    <t>Achievement Number of Accounts (01.04.2021 to 31.12.2021)</t>
  </si>
  <si>
    <t>Achievement Number of Accounts (01.10.2021 to 31.12.2021)</t>
  </si>
  <si>
    <t>Prorata Target amount (01.04.2021 to 31.12.2021)</t>
  </si>
  <si>
    <t>Q.E MARCH 22 (01.01.2022TO 31.03.2022)</t>
  </si>
  <si>
    <t>Total Outstanding as on 31.03.2022 (Column 5+10+15)</t>
  </si>
  <si>
    <t>Achievement Number of Accounts (01.04.2021 to 31.03.2022)</t>
  </si>
  <si>
    <t>Achievement against Target Amount (01.04.2021 to 31.03.2022)</t>
  </si>
  <si>
    <t>969.78</t>
  </si>
  <si>
    <t>6413.88</t>
  </si>
  <si>
    <t>16971.46</t>
  </si>
  <si>
    <t>958.91</t>
  </si>
  <si>
    <t>Total Outstanding as on 31.03.2022</t>
  </si>
  <si>
    <t>Total NPA under PMMY as on 31.03.2022</t>
  </si>
  <si>
    <t xml:space="preserve">                                                                                                                   PRADHAN MANTRI MUDRA YOJANA (PMMY) - Progress as on 31.03.2022            </t>
  </si>
  <si>
    <t>Annexure 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</si>
</sst>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1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1"/>
    </font>
    <font>
      <sz val="10"/>
      <name val="Arial"/>
      <family val="2"/>
    </font>
    <font>
      <sz val="14"/>
      <name val="Calibri"/>
      <family val="2"/>
      <charset val="1"/>
    </font>
    <font>
      <sz val="25"/>
      <name val="Calibri"/>
      <family val="2"/>
      <scheme val="minor"/>
    </font>
    <font>
      <sz val="2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Tahoma"/>
      <family val="2"/>
    </font>
    <font>
      <b/>
      <sz val="20"/>
      <color theme="1"/>
      <name val="Tahoma"/>
      <family val="2"/>
    </font>
    <font>
      <sz val="14"/>
      <name val="Times New Roman"/>
      <family val="1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Times New Roman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7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  <xf numFmtId="0" fontId="7" fillId="0" borderId="0"/>
    <xf numFmtId="0" fontId="8" fillId="0" borderId="0" applyNumberFormat="0" applyBorder="0" applyProtection="0"/>
    <xf numFmtId="0" fontId="6" fillId="0" borderId="0"/>
    <xf numFmtId="0" fontId="9" fillId="0" borderId="0"/>
    <xf numFmtId="0" fontId="6" fillId="0" borderId="0"/>
    <xf numFmtId="0" fontId="5" fillId="0" borderId="0"/>
    <xf numFmtId="0" fontId="10" fillId="0" borderId="0"/>
    <xf numFmtId="9" fontId="6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9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/>
    <xf numFmtId="0" fontId="4" fillId="2" borderId="0" xfId="0" applyFont="1" applyFill="1"/>
    <xf numFmtId="0" fontId="13" fillId="0" borderId="0" xfId="0" applyFont="1" applyFill="1"/>
    <xf numFmtId="0" fontId="0" fillId="2" borderId="0" xfId="0" applyFont="1" applyFill="1"/>
    <xf numFmtId="0" fontId="18" fillId="2" borderId="0" xfId="0" applyFont="1" applyFill="1"/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1" fontId="15" fillId="0" borderId="17" xfId="0" applyNumberFormat="1" applyFont="1" applyFill="1" applyBorder="1" applyAlignment="1">
      <alignment vertical="center" wrapText="1"/>
    </xf>
    <xf numFmtId="1" fontId="15" fillId="0" borderId="38" xfId="0" applyNumberFormat="1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9" fontId="15" fillId="0" borderId="51" xfId="14" applyFont="1" applyFill="1" applyBorder="1" applyAlignment="1">
      <alignment vertical="center" wrapText="1"/>
    </xf>
    <xf numFmtId="0" fontId="27" fillId="0" borderId="34" xfId="0" applyFont="1" applyFill="1" applyBorder="1" applyAlignment="1">
      <alignment horizontal="center" vertical="top" wrapText="1"/>
    </xf>
    <xf numFmtId="0" fontId="27" fillId="0" borderId="37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0" fontId="28" fillId="0" borderId="4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top" wrapText="1"/>
    </xf>
    <xf numFmtId="9" fontId="27" fillId="0" borderId="17" xfId="14" applyFont="1" applyFill="1" applyBorder="1" applyAlignment="1">
      <alignment horizontal="center" vertical="top" wrapText="1"/>
    </xf>
    <xf numFmtId="0" fontId="27" fillId="0" borderId="51" xfId="0" applyFont="1" applyFill="1" applyBorder="1" applyAlignment="1">
      <alignment horizontal="center" vertical="top" wrapText="1"/>
    </xf>
    <xf numFmtId="9" fontId="15" fillId="0" borderId="17" xfId="14" applyFont="1" applyFill="1" applyBorder="1" applyAlignment="1">
      <alignment vertical="center" wrapText="1"/>
    </xf>
    <xf numFmtId="0" fontId="29" fillId="0" borderId="20" xfId="0" applyFont="1" applyFill="1" applyBorder="1"/>
    <xf numFmtId="0" fontId="30" fillId="0" borderId="20" xfId="0" applyFont="1" applyFill="1" applyBorder="1" applyAlignment="1">
      <alignment vertical="center" wrapText="1"/>
    </xf>
    <xf numFmtId="1" fontId="30" fillId="0" borderId="29" xfId="0" applyNumberFormat="1" applyFont="1" applyFill="1" applyBorder="1" applyAlignment="1">
      <alignment vertical="center"/>
    </xf>
    <xf numFmtId="1" fontId="15" fillId="0" borderId="30" xfId="0" applyNumberFormat="1" applyFont="1" applyFill="1" applyBorder="1" applyAlignment="1">
      <alignment vertical="center" wrapText="1"/>
    </xf>
    <xf numFmtId="1" fontId="30" fillId="0" borderId="29" xfId="0" applyNumberFormat="1" applyFont="1" applyFill="1" applyBorder="1" applyAlignment="1">
      <alignment vertical="center" wrapText="1"/>
    </xf>
    <xf numFmtId="1" fontId="30" fillId="0" borderId="30" xfId="0" applyNumberFormat="1" applyFont="1" applyFill="1" applyBorder="1" applyAlignment="1">
      <alignment vertical="center" wrapText="1"/>
    </xf>
    <xf numFmtId="9" fontId="15" fillId="0" borderId="10" xfId="14" applyFont="1" applyFill="1" applyBorder="1" applyAlignment="1">
      <alignment vertical="center" wrapText="1"/>
    </xf>
    <xf numFmtId="0" fontId="0" fillId="0" borderId="0" xfId="0" applyFont="1" applyFill="1"/>
    <xf numFmtId="9" fontId="0" fillId="0" borderId="0" xfId="14" applyFont="1" applyFill="1"/>
    <xf numFmtId="1" fontId="15" fillId="0" borderId="26" xfId="1" applyNumberFormat="1" applyFont="1" applyFill="1" applyBorder="1" applyAlignment="1">
      <alignment vertical="center"/>
    </xf>
    <xf numFmtId="1" fontId="15" fillId="0" borderId="17" xfId="1" applyNumberFormat="1" applyFont="1" applyFill="1" applyBorder="1" applyAlignment="1">
      <alignment vertical="center"/>
    </xf>
    <xf numFmtId="1" fontId="15" fillId="0" borderId="17" xfId="0" applyNumberFormat="1" applyFont="1" applyFill="1" applyBorder="1" applyAlignment="1">
      <alignment horizontal="right" vertical="center"/>
    </xf>
    <xf numFmtId="1" fontId="15" fillId="0" borderId="36" xfId="0" applyNumberFormat="1" applyFont="1" applyFill="1" applyBorder="1" applyAlignment="1">
      <alignment vertical="center" wrapText="1"/>
    </xf>
    <xf numFmtId="9" fontId="15" fillId="0" borderId="30" xfId="14" applyFont="1" applyFill="1" applyBorder="1" applyAlignment="1">
      <alignment vertical="center" wrapText="1"/>
    </xf>
    <xf numFmtId="0" fontId="14" fillId="0" borderId="37" xfId="0" applyFont="1" applyFill="1" applyBorder="1" applyAlignment="1">
      <alignment horizontal="center" vertical="center" wrapText="1"/>
    </xf>
    <xf numFmtId="1" fontId="30" fillId="0" borderId="53" xfId="0" applyNumberFormat="1" applyFont="1" applyFill="1" applyBorder="1" applyAlignment="1">
      <alignment vertical="center"/>
    </xf>
    <xf numFmtId="0" fontId="27" fillId="0" borderId="24" xfId="0" applyFont="1" applyFill="1" applyBorder="1" applyAlignment="1">
      <alignment horizontal="center" vertical="top" wrapText="1"/>
    </xf>
    <xf numFmtId="1" fontId="15" fillId="0" borderId="52" xfId="0" applyNumberFormat="1" applyFont="1" applyFill="1" applyBorder="1" applyAlignment="1">
      <alignment vertical="center" wrapText="1"/>
    </xf>
    <xf numFmtId="1" fontId="15" fillId="0" borderId="27" xfId="1" applyNumberFormat="1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horizontal="right" vertical="center" wrapText="1"/>
    </xf>
    <xf numFmtId="1" fontId="15" fillId="0" borderId="11" xfId="0" applyNumberFormat="1" applyFont="1" applyFill="1" applyBorder="1" applyAlignment="1">
      <alignment vertical="center" wrapText="1"/>
    </xf>
    <xf numFmtId="1" fontId="15" fillId="0" borderId="11" xfId="1" applyNumberFormat="1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horizontal="right" vertical="center"/>
    </xf>
    <xf numFmtId="1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1" fontId="15" fillId="0" borderId="27" xfId="0" applyNumberFormat="1" applyFont="1" applyFill="1" applyBorder="1"/>
    <xf numFmtId="1" fontId="15" fillId="0" borderId="11" xfId="0" applyNumberFormat="1" applyFont="1" applyFill="1" applyBorder="1"/>
    <xf numFmtId="0" fontId="15" fillId="0" borderId="11" xfId="0" applyFont="1" applyFill="1" applyBorder="1"/>
    <xf numFmtId="0" fontId="15" fillId="0" borderId="17" xfId="0" applyFont="1" applyFill="1" applyBorder="1"/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1" fontId="15" fillId="0" borderId="28" xfId="1" applyNumberFormat="1" applyFont="1" applyFill="1" applyBorder="1" applyAlignment="1">
      <alignment vertical="center"/>
    </xf>
    <xf numFmtId="1" fontId="15" fillId="0" borderId="32" xfId="1" applyNumberFormat="1" applyFont="1" applyFill="1" applyBorder="1" applyAlignment="1">
      <alignment vertical="center"/>
    </xf>
    <xf numFmtId="1" fontId="15" fillId="0" borderId="49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vertical="center" wrapText="1"/>
    </xf>
    <xf numFmtId="1" fontId="15" fillId="0" borderId="36" xfId="0" applyNumberFormat="1" applyFont="1" applyFill="1" applyBorder="1" applyAlignment="1">
      <alignment horizontal="right" vertical="center" wrapText="1"/>
    </xf>
    <xf numFmtId="9" fontId="15" fillId="0" borderId="36" xfId="14" applyFont="1" applyFill="1" applyBorder="1" applyAlignment="1">
      <alignment vertical="center" wrapText="1"/>
    </xf>
    <xf numFmtId="9" fontId="15" fillId="0" borderId="13" xfId="14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9" fontId="14" fillId="0" borderId="31" xfId="14" applyFont="1" applyFill="1" applyBorder="1" applyAlignment="1">
      <alignment horizontal="center" vertical="center" wrapText="1"/>
    </xf>
    <xf numFmtId="9" fontId="14" fillId="0" borderId="36" xfId="14" applyFont="1" applyFill="1" applyBorder="1" applyAlignment="1">
      <alignment horizontal="center" vertical="center" wrapText="1"/>
    </xf>
    <xf numFmtId="9" fontId="14" fillId="0" borderId="37" xfId="14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 wrapText="1"/>
    </xf>
    <xf numFmtId="0" fontId="27" fillId="0" borderId="43" xfId="0" applyFont="1" applyFill="1" applyBorder="1" applyAlignment="1">
      <alignment horizontal="center" vertical="top" wrapText="1"/>
    </xf>
    <xf numFmtId="0" fontId="27" fillId="0" borderId="50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</cellXfs>
  <cellStyles count="177">
    <cellStyle name="Currency 2" xfId="6"/>
    <cellStyle name="Currency 2 2" xfId="129"/>
    <cellStyle name="Currency 2 2 2" xfId="147"/>
    <cellStyle name="Currency 2 2 3" xfId="166"/>
    <cellStyle name="Currency 2 3" xfId="134"/>
    <cellStyle name="Currency 2 3 2" xfId="172"/>
    <cellStyle name="Currency 2 4" xfId="140"/>
    <cellStyle name="Currency 2 4 2" xfId="159"/>
    <cellStyle name="Currency 2 5" xfId="153"/>
    <cellStyle name="Currency 2 6" xfId="122"/>
    <cellStyle name="Excel Built-in Normal" xfId="2"/>
    <cellStyle name="Excel Built-in Normal 1" xfId="7"/>
    <cellStyle name="Excel Built-in Normal 1 2" xfId="32"/>
    <cellStyle name="Excel Built-in Normal 10" xfId="33"/>
    <cellStyle name="Excel Built-in Normal 11" xfId="34"/>
    <cellStyle name="Excel Built-in Normal 12" xfId="35"/>
    <cellStyle name="Excel Built-in Normal 13" xfId="36"/>
    <cellStyle name="Excel Built-in Normal 14" xfId="37"/>
    <cellStyle name="Excel Built-in Normal 15" xfId="38"/>
    <cellStyle name="Excel Built-in Normal 16" xfId="39"/>
    <cellStyle name="Excel Built-in Normal 17" xfId="40"/>
    <cellStyle name="Excel Built-in Normal 18" xfId="41"/>
    <cellStyle name="Excel Built-in Normal 19" xfId="42"/>
    <cellStyle name="Excel Built-in Normal 2" xfId="8"/>
    <cellStyle name="Excel Built-in Normal 20" xfId="43"/>
    <cellStyle name="Excel Built-in Normal 21" xfId="44"/>
    <cellStyle name="Excel Built-in Normal 22" xfId="45"/>
    <cellStyle name="Excel Built-in Normal 23" xfId="46"/>
    <cellStyle name="Excel Built-in Normal 24" xfId="47"/>
    <cellStyle name="Excel Built-in Normal 3" xfId="48"/>
    <cellStyle name="Excel Built-in Normal 4" xfId="3"/>
    <cellStyle name="Excel Built-in Normal 4 2" xfId="49"/>
    <cellStyle name="Excel Built-in Normal 5" xfId="50"/>
    <cellStyle name="Excel Built-in Normal 6" xfId="51"/>
    <cellStyle name="Excel Built-in Normal 7" xfId="52"/>
    <cellStyle name="Excel Built-in Normal 8" xfId="53"/>
    <cellStyle name="Excel Built-in Normal 9" xfId="54"/>
    <cellStyle name="Normal" xfId="0" builtinId="0"/>
    <cellStyle name="Normal 10" xfId="15"/>
    <cellStyle name="Normal 10 2" xfId="56"/>
    <cellStyle name="Normal 10 3" xfId="55"/>
    <cellStyle name="Normal 11" xfId="16"/>
    <cellStyle name="Normal 11 2" xfId="57"/>
    <cellStyle name="Normal 11 5 2" xfId="58"/>
    <cellStyle name="Normal 12" xfId="17"/>
    <cellStyle name="Normal 12 2" xfId="59"/>
    <cellStyle name="Normal 13" xfId="18"/>
    <cellStyle name="Normal 14" xfId="19"/>
    <cellStyle name="Normal 15" xfId="60"/>
    <cellStyle name="Normal 16" xfId="61"/>
    <cellStyle name="Normal 17" xfId="62"/>
    <cellStyle name="Normal 18" xfId="63"/>
    <cellStyle name="Normal 19" xfId="64"/>
    <cellStyle name="Normal 2" xfId="1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5"/>
    <cellStyle name="Normal 2 2 2" xfId="20"/>
    <cellStyle name="Normal 2 20" xfId="75"/>
    <cellStyle name="Normal 2 21" xfId="76"/>
    <cellStyle name="Normal 2 22" xfId="77"/>
    <cellStyle name="Normal 2 23" xfId="78"/>
    <cellStyle name="Normal 2 24" xfId="79"/>
    <cellStyle name="Normal 2 3" xfId="80"/>
    <cellStyle name="Normal 2 3 2" xfId="81"/>
    <cellStyle name="Normal 2 4" xfId="21"/>
    <cellStyle name="Normal 2 4 2" xfId="82"/>
    <cellStyle name="Normal 2 5" xfId="83"/>
    <cellStyle name="Normal 2 6" xfId="84"/>
    <cellStyle name="Normal 2 7" xfId="85"/>
    <cellStyle name="Normal 2 8" xfId="86"/>
    <cellStyle name="Normal 2 9" xfId="87"/>
    <cellStyle name="Normal 20" xfId="88"/>
    <cellStyle name="Normal 21" xfId="89"/>
    <cellStyle name="Normal 22" xfId="90"/>
    <cellStyle name="Normal 23" xfId="22"/>
    <cellStyle name="Normal 23 2" xfId="91"/>
    <cellStyle name="Normal 24" xfId="92"/>
    <cellStyle name="Normal 25" xfId="93"/>
    <cellStyle name="Normal 26" xfId="23"/>
    <cellStyle name="Normal 27" xfId="94"/>
    <cellStyle name="Normal 28" xfId="95"/>
    <cellStyle name="Normal 29" xfId="96"/>
    <cellStyle name="Normal 3" xfId="9"/>
    <cellStyle name="Normal 3 10" xfId="97"/>
    <cellStyle name="Normal 3 11" xfId="98"/>
    <cellStyle name="Normal 3 12" xfId="99"/>
    <cellStyle name="Normal 3 13" xfId="100"/>
    <cellStyle name="Normal 3 14" xfId="101"/>
    <cellStyle name="Normal 3 15" xfId="102"/>
    <cellStyle name="Normal 3 16" xfId="103"/>
    <cellStyle name="Normal 3 17" xfId="104"/>
    <cellStyle name="Normal 3 18" xfId="105"/>
    <cellStyle name="Normal 3 19" xfId="106"/>
    <cellStyle name="Normal 3 2" xfId="10"/>
    <cellStyle name="Normal 3 20" xfId="107"/>
    <cellStyle name="Normal 3 21" xfId="108"/>
    <cellStyle name="Normal 3 22" xfId="109"/>
    <cellStyle name="Normal 3 23" xfId="110"/>
    <cellStyle name="Normal 3 24" xfId="111"/>
    <cellStyle name="Normal 3 3" xfId="112"/>
    <cellStyle name="Normal 3 3 2" xfId="146"/>
    <cellStyle name="Normal 3 3 3" xfId="165"/>
    <cellStyle name="Normal 3 3 4" xfId="128"/>
    <cellStyle name="Normal 3 4" xfId="113"/>
    <cellStyle name="Normal 3 4 2" xfId="171"/>
    <cellStyle name="Normal 3 4 3" xfId="133"/>
    <cellStyle name="Normal 3 5" xfId="24"/>
    <cellStyle name="Normal 3 5 2" xfId="114"/>
    <cellStyle name="Normal 3 5 2 2" xfId="158"/>
    <cellStyle name="Normal 3 5 3" xfId="139"/>
    <cellStyle name="Normal 3 6" xfId="115"/>
    <cellStyle name="Normal 3 6 2" xfId="152"/>
    <cellStyle name="Normal 3 7" xfId="116"/>
    <cellStyle name="Normal 3 7 2" xfId="121"/>
    <cellStyle name="Normal 3 8" xfId="117"/>
    <cellStyle name="Normal 3 9" xfId="118"/>
    <cellStyle name="Normal 30" xfId="25"/>
    <cellStyle name="Normal 31" xfId="119"/>
    <cellStyle name="Normal 32" xfId="120"/>
    <cellStyle name="Normal 4" xfId="11"/>
    <cellStyle name="Normal 4 2" xfId="130"/>
    <cellStyle name="Normal 4 2 2" xfId="148"/>
    <cellStyle name="Normal 4 2 3" xfId="167"/>
    <cellStyle name="Normal 4 3" xfId="135"/>
    <cellStyle name="Normal 4 3 2" xfId="173"/>
    <cellStyle name="Normal 4 4" xfId="141"/>
    <cellStyle name="Normal 4 4 2" xfId="160"/>
    <cellStyle name="Normal 4 5" xfId="154"/>
    <cellStyle name="Normal 4 6" xfId="123"/>
    <cellStyle name="Normal 5" xfId="12"/>
    <cellStyle name="Normal 6" xfId="4"/>
    <cellStyle name="Normal 6 2" xfId="27"/>
    <cellStyle name="Normal 6 3" xfId="26"/>
    <cellStyle name="Normal 6 3 2" xfId="149"/>
    <cellStyle name="Normal 6 3 3" xfId="168"/>
    <cellStyle name="Normal 6 4" xfId="136"/>
    <cellStyle name="Normal 6 4 2" xfId="174"/>
    <cellStyle name="Normal 6 5" xfId="142"/>
    <cellStyle name="Normal 6 5 2" xfId="161"/>
    <cellStyle name="Normal 6 6" xfId="155"/>
    <cellStyle name="Normal 6 7" xfId="124"/>
    <cellStyle name="Normal 7" xfId="28"/>
    <cellStyle name="Normal 7 2" xfId="131"/>
    <cellStyle name="Normal 7 2 2" xfId="150"/>
    <cellStyle name="Normal 7 2 3" xfId="169"/>
    <cellStyle name="Normal 7 3" xfId="137"/>
    <cellStyle name="Normal 7 3 2" xfId="175"/>
    <cellStyle name="Normal 7 4" xfId="143"/>
    <cellStyle name="Normal 7 4 2" xfId="162"/>
    <cellStyle name="Normal 7 5" xfId="156"/>
    <cellStyle name="Normal 7 6" xfId="125"/>
    <cellStyle name="Normal 8" xfId="29"/>
    <cellStyle name="Normal 8 2" xfId="132"/>
    <cellStyle name="Normal 8 2 2" xfId="151"/>
    <cellStyle name="Normal 8 2 3" xfId="170"/>
    <cellStyle name="Normal 8 3" xfId="138"/>
    <cellStyle name="Normal 8 3 2" xfId="176"/>
    <cellStyle name="Normal 8 4" xfId="144"/>
    <cellStyle name="Normal 8 4 2" xfId="163"/>
    <cellStyle name="Normal 8 5" xfId="157"/>
    <cellStyle name="Normal 8 6" xfId="126"/>
    <cellStyle name="Normal 9" xfId="30"/>
    <cellStyle name="Normal 9 2" xfId="145"/>
    <cellStyle name="Normal 9 3" xfId="164"/>
    <cellStyle name="Normal 9 4" xfId="127"/>
    <cellStyle name="Percent" xfId="14" builtinId="5"/>
    <cellStyle name="Percent 2" xfId="31"/>
    <cellStyle name="TableStyleLigh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39"/>
  <sheetViews>
    <sheetView tabSelected="1" view="pageBreakPreview" zoomScale="32" zoomScaleNormal="100" zoomScaleSheetLayoutView="32" workbookViewId="0">
      <selection activeCell="N9" sqref="N9"/>
    </sheetView>
  </sheetViews>
  <sheetFormatPr defaultColWidth="8.88671875" defaultRowHeight="14.4"/>
  <cols>
    <col min="1" max="1" width="7.6640625" style="33" customWidth="1"/>
    <col min="2" max="2" width="45.5546875" style="33" customWidth="1"/>
    <col min="3" max="3" width="16.88671875" style="33" customWidth="1"/>
    <col min="4" max="4" width="18" style="33" customWidth="1"/>
    <col min="5" max="5" width="23.33203125" style="33" customWidth="1"/>
    <col min="6" max="6" width="20.88671875" style="33" customWidth="1"/>
    <col min="7" max="7" width="18.21875" style="33" customWidth="1"/>
    <col min="8" max="8" width="16.5546875" style="33" customWidth="1"/>
    <col min="9" max="9" width="19.33203125" style="33" customWidth="1"/>
    <col min="10" max="11" width="17.21875" style="33" customWidth="1"/>
    <col min="12" max="12" width="17.77734375" style="33" customWidth="1"/>
    <col min="13" max="13" width="22.44140625" style="33" customWidth="1"/>
    <col min="14" max="14" width="22.109375" style="33" customWidth="1"/>
    <col min="15" max="15" width="17" style="33" customWidth="1"/>
    <col min="16" max="16" width="20.77734375" style="33" customWidth="1"/>
    <col min="17" max="21" width="16.77734375" style="33" customWidth="1"/>
    <col min="22" max="22" width="22.21875" style="33" customWidth="1"/>
    <col min="23" max="30" width="18.44140625" style="33" customWidth="1"/>
    <col min="31" max="31" width="14.21875" style="33" customWidth="1"/>
    <col min="32" max="32" width="22" style="33" customWidth="1"/>
    <col min="33" max="40" width="17.88671875" style="33" customWidth="1"/>
    <col min="41" max="41" width="24.109375" style="33" customWidth="1"/>
    <col min="42" max="42" width="21.109375" style="33" customWidth="1"/>
    <col min="43" max="43" width="17.88671875" style="33" hidden="1" customWidth="1"/>
    <col min="44" max="44" width="22.77734375" style="33" customWidth="1"/>
    <col min="45" max="45" width="21.77734375" style="33" hidden="1" customWidth="1"/>
    <col min="46" max="46" width="21.77734375" style="33" customWidth="1"/>
    <col min="47" max="47" width="21.109375" style="33" hidden="1" customWidth="1"/>
    <col min="48" max="48" width="18.21875" style="33" hidden="1" customWidth="1"/>
    <col min="49" max="49" width="15.33203125" style="33" hidden="1" customWidth="1"/>
    <col min="50" max="50" width="12.88671875" style="33" hidden="1" customWidth="1"/>
    <col min="51" max="51" width="15" style="33" hidden="1" customWidth="1"/>
    <col min="52" max="52" width="22.6640625" style="33" customWidth="1"/>
    <col min="53" max="53" width="19.5546875" style="33" hidden="1" customWidth="1"/>
    <col min="54" max="54" width="18" style="33" hidden="1" customWidth="1"/>
    <col min="55" max="55" width="14.77734375" style="33" hidden="1" customWidth="1"/>
    <col min="56" max="56" width="13.77734375" style="33" hidden="1" customWidth="1"/>
    <col min="57" max="57" width="19.88671875" style="34" customWidth="1"/>
    <col min="58" max="60" width="17.88671875" style="33" customWidth="1"/>
    <col min="61" max="16384" width="8.88671875" style="1"/>
  </cols>
  <sheetData>
    <row r="1" spans="1:62" s="3" customFormat="1" ht="33" thickBot="1">
      <c r="A1" s="70" t="s">
        <v>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</row>
    <row r="2" spans="1:62" ht="39" thickBot="1">
      <c r="A2" s="67" t="s">
        <v>75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9"/>
    </row>
    <row r="3" spans="1:62" s="2" customFormat="1" ht="20.399999999999999" customHeight="1" thickBot="1">
      <c r="A3" s="119" t="s">
        <v>59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</row>
    <row r="4" spans="1:62" ht="75.599999999999994" customHeight="1" thickBot="1">
      <c r="A4" s="123" t="s">
        <v>17</v>
      </c>
      <c r="B4" s="109" t="s">
        <v>26</v>
      </c>
      <c r="C4" s="112" t="s">
        <v>38</v>
      </c>
      <c r="D4" s="113"/>
      <c r="E4" s="113"/>
      <c r="F4" s="113"/>
      <c r="G4" s="113"/>
      <c r="H4" s="113"/>
      <c r="I4" s="113"/>
      <c r="J4" s="113"/>
      <c r="K4" s="113"/>
      <c r="L4" s="114"/>
      <c r="M4" s="115" t="s">
        <v>40</v>
      </c>
      <c r="N4" s="116"/>
      <c r="O4" s="116"/>
      <c r="P4" s="116"/>
      <c r="Q4" s="116"/>
      <c r="R4" s="116"/>
      <c r="S4" s="116"/>
      <c r="T4" s="116"/>
      <c r="U4" s="116"/>
      <c r="V4" s="117"/>
      <c r="W4" s="115" t="s">
        <v>41</v>
      </c>
      <c r="X4" s="116"/>
      <c r="Y4" s="116"/>
      <c r="Z4" s="116"/>
      <c r="AA4" s="116"/>
      <c r="AB4" s="116"/>
      <c r="AC4" s="116"/>
      <c r="AD4" s="116"/>
      <c r="AE4" s="116"/>
      <c r="AF4" s="116"/>
      <c r="AG4" s="77" t="s">
        <v>42</v>
      </c>
      <c r="AH4" s="78"/>
      <c r="AI4" s="78"/>
      <c r="AJ4" s="78"/>
      <c r="AK4" s="78"/>
      <c r="AL4" s="78"/>
      <c r="AM4" s="78"/>
      <c r="AN4" s="78"/>
      <c r="AO4" s="71" t="s">
        <v>66</v>
      </c>
      <c r="AP4" s="72"/>
      <c r="AQ4" s="82" t="s">
        <v>18</v>
      </c>
      <c r="AR4" s="99" t="s">
        <v>53</v>
      </c>
      <c r="AS4" s="85" t="s">
        <v>64</v>
      </c>
      <c r="AT4" s="85" t="s">
        <v>67</v>
      </c>
      <c r="AU4" s="85" t="s">
        <v>60</v>
      </c>
      <c r="AV4" s="85" t="s">
        <v>55</v>
      </c>
      <c r="AW4" s="85" t="s">
        <v>61</v>
      </c>
      <c r="AX4" s="85" t="s">
        <v>56</v>
      </c>
      <c r="AY4" s="85" t="s">
        <v>51</v>
      </c>
      <c r="AZ4" s="85" t="s">
        <v>68</v>
      </c>
      <c r="BA4" s="85" t="s">
        <v>62</v>
      </c>
      <c r="BB4" s="85" t="s">
        <v>57</v>
      </c>
      <c r="BC4" s="85" t="s">
        <v>63</v>
      </c>
      <c r="BD4" s="85" t="s">
        <v>52</v>
      </c>
      <c r="BE4" s="102" t="s">
        <v>39</v>
      </c>
      <c r="BF4" s="120" t="s">
        <v>74</v>
      </c>
      <c r="BG4" s="120"/>
      <c r="BH4" s="79" t="s">
        <v>19</v>
      </c>
    </row>
    <row r="5" spans="1:62" s="6" customFormat="1" ht="32.4" customHeight="1" thickBot="1">
      <c r="A5" s="124"/>
      <c r="B5" s="110"/>
      <c r="C5" s="88" t="s">
        <v>65</v>
      </c>
      <c r="D5" s="88"/>
      <c r="E5" s="88"/>
      <c r="F5" s="88"/>
      <c r="G5" s="88"/>
      <c r="H5" s="88"/>
      <c r="I5" s="88"/>
      <c r="J5" s="89"/>
      <c r="K5" s="90" t="s">
        <v>73</v>
      </c>
      <c r="L5" s="91"/>
      <c r="M5" s="88" t="s">
        <v>65</v>
      </c>
      <c r="N5" s="88"/>
      <c r="O5" s="88"/>
      <c r="P5" s="88"/>
      <c r="Q5" s="88"/>
      <c r="R5" s="88"/>
      <c r="S5" s="88"/>
      <c r="T5" s="89"/>
      <c r="U5" s="90" t="s">
        <v>73</v>
      </c>
      <c r="V5" s="91"/>
      <c r="W5" s="88" t="s">
        <v>65</v>
      </c>
      <c r="X5" s="88"/>
      <c r="Y5" s="88"/>
      <c r="Z5" s="88"/>
      <c r="AA5" s="88"/>
      <c r="AB5" s="88"/>
      <c r="AC5" s="88"/>
      <c r="AD5" s="89"/>
      <c r="AE5" s="90" t="s">
        <v>73</v>
      </c>
      <c r="AF5" s="91"/>
      <c r="AG5" s="88" t="s">
        <v>65</v>
      </c>
      <c r="AH5" s="88"/>
      <c r="AI5" s="88"/>
      <c r="AJ5" s="88"/>
      <c r="AK5" s="88"/>
      <c r="AL5" s="88"/>
      <c r="AM5" s="88"/>
      <c r="AN5" s="89"/>
      <c r="AO5" s="73"/>
      <c r="AP5" s="74"/>
      <c r="AQ5" s="83"/>
      <c r="AR5" s="100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103"/>
      <c r="BF5" s="121"/>
      <c r="BG5" s="121"/>
      <c r="BH5" s="80"/>
    </row>
    <row r="6" spans="1:62" ht="113.25" customHeight="1" thickBot="1">
      <c r="A6" s="124"/>
      <c r="B6" s="110"/>
      <c r="C6" s="96" t="s">
        <v>20</v>
      </c>
      <c r="D6" s="95"/>
      <c r="E6" s="94" t="s">
        <v>21</v>
      </c>
      <c r="F6" s="95"/>
      <c r="G6" s="94" t="s">
        <v>43</v>
      </c>
      <c r="H6" s="95"/>
      <c r="I6" s="94" t="s">
        <v>44</v>
      </c>
      <c r="J6" s="89"/>
      <c r="K6" s="92"/>
      <c r="L6" s="93"/>
      <c r="M6" s="96" t="s">
        <v>22</v>
      </c>
      <c r="N6" s="95"/>
      <c r="O6" s="94" t="s">
        <v>21</v>
      </c>
      <c r="P6" s="95"/>
      <c r="Q6" s="94" t="s">
        <v>45</v>
      </c>
      <c r="R6" s="95"/>
      <c r="S6" s="94" t="s">
        <v>46</v>
      </c>
      <c r="T6" s="89"/>
      <c r="U6" s="92"/>
      <c r="V6" s="93"/>
      <c r="W6" s="88" t="s">
        <v>22</v>
      </c>
      <c r="X6" s="95"/>
      <c r="Y6" s="94" t="s">
        <v>21</v>
      </c>
      <c r="Z6" s="95"/>
      <c r="AA6" s="94" t="s">
        <v>47</v>
      </c>
      <c r="AB6" s="95"/>
      <c r="AC6" s="94" t="s">
        <v>48</v>
      </c>
      <c r="AD6" s="89"/>
      <c r="AE6" s="92"/>
      <c r="AF6" s="93"/>
      <c r="AG6" s="96" t="s">
        <v>22</v>
      </c>
      <c r="AH6" s="95"/>
      <c r="AI6" s="94" t="s">
        <v>21</v>
      </c>
      <c r="AJ6" s="95"/>
      <c r="AK6" s="94" t="s">
        <v>49</v>
      </c>
      <c r="AL6" s="95"/>
      <c r="AM6" s="94" t="s">
        <v>50</v>
      </c>
      <c r="AN6" s="88"/>
      <c r="AO6" s="75"/>
      <c r="AP6" s="76"/>
      <c r="AQ6" s="84"/>
      <c r="AR6" s="100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103"/>
      <c r="BF6" s="122"/>
      <c r="BG6" s="122"/>
      <c r="BH6" s="80"/>
    </row>
    <row r="7" spans="1:62" ht="15" customHeight="1" thickBot="1">
      <c r="A7" s="125"/>
      <c r="B7" s="111"/>
      <c r="C7" s="16" t="s">
        <v>23</v>
      </c>
      <c r="D7" s="17" t="s">
        <v>24</v>
      </c>
      <c r="E7" s="17" t="s">
        <v>23</v>
      </c>
      <c r="F7" s="17" t="s">
        <v>24</v>
      </c>
      <c r="G7" s="17" t="s">
        <v>23</v>
      </c>
      <c r="H7" s="17" t="s">
        <v>24</v>
      </c>
      <c r="I7" s="17" t="s">
        <v>23</v>
      </c>
      <c r="J7" s="17" t="s">
        <v>24</v>
      </c>
      <c r="K7" s="17" t="s">
        <v>23</v>
      </c>
      <c r="L7" s="17" t="s">
        <v>24</v>
      </c>
      <c r="M7" s="17" t="s">
        <v>23</v>
      </c>
      <c r="N7" s="17" t="s">
        <v>24</v>
      </c>
      <c r="O7" s="17" t="s">
        <v>23</v>
      </c>
      <c r="P7" s="17" t="s">
        <v>24</v>
      </c>
      <c r="Q7" s="17" t="s">
        <v>23</v>
      </c>
      <c r="R7" s="17" t="s">
        <v>24</v>
      </c>
      <c r="S7" s="17" t="s">
        <v>23</v>
      </c>
      <c r="T7" s="17" t="s">
        <v>24</v>
      </c>
      <c r="U7" s="17" t="s">
        <v>23</v>
      </c>
      <c r="V7" s="17" t="s">
        <v>24</v>
      </c>
      <c r="W7" s="17" t="s">
        <v>23</v>
      </c>
      <c r="X7" s="17" t="s">
        <v>24</v>
      </c>
      <c r="Y7" s="17" t="s">
        <v>23</v>
      </c>
      <c r="Z7" s="17" t="s">
        <v>24</v>
      </c>
      <c r="AA7" s="17" t="s">
        <v>23</v>
      </c>
      <c r="AB7" s="17" t="s">
        <v>24</v>
      </c>
      <c r="AC7" s="17" t="s">
        <v>23</v>
      </c>
      <c r="AD7" s="17" t="s">
        <v>24</v>
      </c>
      <c r="AE7" s="17" t="s">
        <v>23</v>
      </c>
      <c r="AF7" s="18" t="s">
        <v>24</v>
      </c>
      <c r="AG7" s="42" t="s">
        <v>23</v>
      </c>
      <c r="AH7" s="17" t="s">
        <v>24</v>
      </c>
      <c r="AI7" s="17" t="s">
        <v>23</v>
      </c>
      <c r="AJ7" s="17" t="s">
        <v>24</v>
      </c>
      <c r="AK7" s="17" t="s">
        <v>23</v>
      </c>
      <c r="AL7" s="17" t="s">
        <v>24</v>
      </c>
      <c r="AM7" s="17" t="s">
        <v>23</v>
      </c>
      <c r="AN7" s="18" t="s">
        <v>24</v>
      </c>
      <c r="AO7" s="17" t="s">
        <v>23</v>
      </c>
      <c r="AP7" s="17" t="s">
        <v>24</v>
      </c>
      <c r="AQ7" s="19"/>
      <c r="AR7" s="101"/>
      <c r="AS7" s="87"/>
      <c r="AT7" s="87"/>
      <c r="AU7" s="87"/>
      <c r="AV7" s="87"/>
      <c r="AW7" s="87"/>
      <c r="AX7" s="87"/>
      <c r="AY7" s="87"/>
      <c r="AZ7" s="40"/>
      <c r="BA7" s="87"/>
      <c r="BB7" s="87"/>
      <c r="BC7" s="87"/>
      <c r="BD7" s="87"/>
      <c r="BE7" s="104"/>
      <c r="BF7" s="17" t="s">
        <v>23</v>
      </c>
      <c r="BG7" s="17" t="s">
        <v>24</v>
      </c>
      <c r="BH7" s="81"/>
    </row>
    <row r="8" spans="1:62" ht="14.4" customHeight="1">
      <c r="A8" s="20"/>
      <c r="B8" s="21"/>
      <c r="C8" s="107">
        <v>1</v>
      </c>
      <c r="D8" s="106"/>
      <c r="E8" s="105">
        <v>2</v>
      </c>
      <c r="F8" s="106"/>
      <c r="G8" s="105">
        <v>3</v>
      </c>
      <c r="H8" s="106"/>
      <c r="I8" s="105">
        <v>4</v>
      </c>
      <c r="J8" s="106"/>
      <c r="K8" s="105">
        <v>5</v>
      </c>
      <c r="L8" s="106"/>
      <c r="M8" s="105">
        <v>6</v>
      </c>
      <c r="N8" s="106"/>
      <c r="O8" s="105">
        <v>7</v>
      </c>
      <c r="P8" s="106"/>
      <c r="Q8" s="105">
        <v>8</v>
      </c>
      <c r="R8" s="106"/>
      <c r="S8" s="105">
        <v>9</v>
      </c>
      <c r="T8" s="106"/>
      <c r="U8" s="105">
        <v>10</v>
      </c>
      <c r="V8" s="106"/>
      <c r="W8" s="105">
        <v>11</v>
      </c>
      <c r="X8" s="106"/>
      <c r="Y8" s="105">
        <v>12</v>
      </c>
      <c r="Z8" s="106"/>
      <c r="AA8" s="105">
        <v>13</v>
      </c>
      <c r="AB8" s="106"/>
      <c r="AC8" s="105">
        <v>14</v>
      </c>
      <c r="AD8" s="106"/>
      <c r="AE8" s="105">
        <v>15</v>
      </c>
      <c r="AF8" s="107"/>
      <c r="AG8" s="108">
        <v>16</v>
      </c>
      <c r="AH8" s="106"/>
      <c r="AI8" s="105">
        <v>17</v>
      </c>
      <c r="AJ8" s="106"/>
      <c r="AK8" s="105">
        <v>18</v>
      </c>
      <c r="AL8" s="106"/>
      <c r="AM8" s="105">
        <v>19</v>
      </c>
      <c r="AN8" s="106"/>
      <c r="AO8" s="105">
        <v>20</v>
      </c>
      <c r="AP8" s="106"/>
      <c r="AQ8" s="22">
        <v>17</v>
      </c>
      <c r="AR8" s="22">
        <v>18</v>
      </c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3"/>
      <c r="BF8" s="97">
        <v>22</v>
      </c>
      <c r="BG8" s="98"/>
      <c r="BH8" s="24">
        <v>23</v>
      </c>
    </row>
    <row r="9" spans="1:62" s="5" customFormat="1" ht="53.4" customHeight="1">
      <c r="A9" s="9">
        <v>1</v>
      </c>
      <c r="B9" s="10" t="s">
        <v>9</v>
      </c>
      <c r="C9" s="35">
        <v>4107</v>
      </c>
      <c r="D9" s="36">
        <v>1417.4</v>
      </c>
      <c r="E9" s="37">
        <v>4107</v>
      </c>
      <c r="F9" s="14">
        <v>1364.92</v>
      </c>
      <c r="G9" s="14">
        <v>0</v>
      </c>
      <c r="H9" s="14">
        <v>0</v>
      </c>
      <c r="I9" s="14">
        <v>239</v>
      </c>
      <c r="J9" s="14">
        <v>78.960000000000008</v>
      </c>
      <c r="K9" s="14">
        <v>56367</v>
      </c>
      <c r="L9" s="14">
        <v>13365</v>
      </c>
      <c r="M9" s="14">
        <v>8067</v>
      </c>
      <c r="N9" s="14">
        <v>14427.36</v>
      </c>
      <c r="O9" s="11">
        <v>8067</v>
      </c>
      <c r="P9" s="11">
        <v>13213.59</v>
      </c>
      <c r="Q9" s="11">
        <v>0</v>
      </c>
      <c r="R9" s="11">
        <v>0</v>
      </c>
      <c r="S9" s="11">
        <v>429</v>
      </c>
      <c r="T9" s="14">
        <v>529.73</v>
      </c>
      <c r="U9" s="14">
        <v>51901</v>
      </c>
      <c r="V9" s="14">
        <v>70699</v>
      </c>
      <c r="W9" s="11">
        <v>293</v>
      </c>
      <c r="X9" s="11">
        <v>8442.42</v>
      </c>
      <c r="Y9" s="11">
        <v>293</v>
      </c>
      <c r="Z9" s="11">
        <v>8292.84</v>
      </c>
      <c r="AA9" s="11">
        <v>0</v>
      </c>
      <c r="AB9" s="11">
        <v>0</v>
      </c>
      <c r="AC9" s="11">
        <v>6</v>
      </c>
      <c r="AD9" s="11">
        <v>41.55</v>
      </c>
      <c r="AE9" s="11">
        <v>7578</v>
      </c>
      <c r="AF9" s="12">
        <v>46286</v>
      </c>
      <c r="AG9" s="43">
        <f t="shared" ref="AG9:AN10" si="0">C9+M9+W9</f>
        <v>12467</v>
      </c>
      <c r="AH9" s="11">
        <f t="shared" ref="AH9" si="1">D9+N9+X9</f>
        <v>24287.18</v>
      </c>
      <c r="AI9" s="11">
        <f t="shared" ref="AI9" si="2">E9+O9+Y9</f>
        <v>12467</v>
      </c>
      <c r="AJ9" s="11">
        <f t="shared" ref="AJ9" si="3">F9+P9+Z9</f>
        <v>22871.35</v>
      </c>
      <c r="AK9" s="11">
        <f t="shared" ref="AK9" si="4">G9+Q9+AA9</f>
        <v>0</v>
      </c>
      <c r="AL9" s="11">
        <f t="shared" ref="AL9" si="5">H9+R9+AB9</f>
        <v>0</v>
      </c>
      <c r="AM9" s="11">
        <f t="shared" ref="AM9" si="6">I9+S9+AC9</f>
        <v>674</v>
      </c>
      <c r="AN9" s="11">
        <f t="shared" ref="AN9" si="7">J9+T9+AD9</f>
        <v>650.24</v>
      </c>
      <c r="AO9" s="11">
        <f t="shared" ref="AO9:AP37" si="8">K9+U9+AE9</f>
        <v>115846</v>
      </c>
      <c r="AP9" s="11">
        <f t="shared" ref="AP9:AP37" si="9">L9+V9+AF9</f>
        <v>130350</v>
      </c>
      <c r="AQ9" s="13">
        <v>2988</v>
      </c>
      <c r="AR9" s="13">
        <v>82044</v>
      </c>
      <c r="AS9" s="11">
        <f>AR9/4*3</f>
        <v>61533</v>
      </c>
      <c r="AT9" s="11">
        <f>AG9+BA9</f>
        <v>45870</v>
      </c>
      <c r="AU9" s="11">
        <f t="shared" ref="AU9:AU38" si="10">AV9+AG9</f>
        <v>36963.03</v>
      </c>
      <c r="AV9" s="11">
        <f>AX9+AY9</f>
        <v>24496.03</v>
      </c>
      <c r="AW9" s="11">
        <f t="shared" ref="AW9:AW38" si="11">AX9+AH9</f>
        <v>48574.36</v>
      </c>
      <c r="AX9" s="11">
        <f t="shared" ref="AX9:AX38" si="12">AH9</f>
        <v>24287.18</v>
      </c>
      <c r="AY9" s="11">
        <v>208.85</v>
      </c>
      <c r="AZ9" s="11">
        <f>AU9+AH9</f>
        <v>61250.21</v>
      </c>
      <c r="BA9" s="11">
        <f t="shared" ref="BA9:BA38" si="13">BB9+AG9</f>
        <v>33403</v>
      </c>
      <c r="BB9" s="11">
        <v>20936</v>
      </c>
      <c r="BC9" s="11">
        <f t="shared" ref="BC9:BC38" si="14">AG9</f>
        <v>12467</v>
      </c>
      <c r="BD9" s="14">
        <v>172</v>
      </c>
      <c r="BE9" s="25">
        <f>AZ9/AR9</f>
        <v>0.74655319097069861</v>
      </c>
      <c r="BF9" s="11">
        <v>27220</v>
      </c>
      <c r="BG9" s="11">
        <v>29662</v>
      </c>
      <c r="BH9" s="15">
        <f t="shared" ref="BH9:BH30" si="15">BG9/AP9</f>
        <v>0.22755657844265439</v>
      </c>
      <c r="BI9" s="1"/>
      <c r="BJ9" s="1"/>
    </row>
    <row r="10" spans="1:62" s="8" customFormat="1" ht="53.4" customHeight="1">
      <c r="A10" s="9">
        <v>2</v>
      </c>
      <c r="B10" s="10" t="s">
        <v>8</v>
      </c>
      <c r="C10" s="44">
        <v>3382</v>
      </c>
      <c r="D10" s="44">
        <v>896</v>
      </c>
      <c r="E10" s="44">
        <v>3382</v>
      </c>
      <c r="F10" s="44">
        <v>760</v>
      </c>
      <c r="G10" s="44">
        <v>752</v>
      </c>
      <c r="H10" s="44">
        <v>221</v>
      </c>
      <c r="I10" s="44">
        <v>133</v>
      </c>
      <c r="J10" s="44">
        <v>0.79800000000000015</v>
      </c>
      <c r="K10" s="45">
        <v>3029</v>
      </c>
      <c r="L10" s="45">
        <v>607</v>
      </c>
      <c r="M10" s="44">
        <v>15303</v>
      </c>
      <c r="N10" s="44">
        <v>30043</v>
      </c>
      <c r="O10" s="44">
        <v>15303</v>
      </c>
      <c r="P10" s="44">
        <v>29058</v>
      </c>
      <c r="Q10" s="44">
        <v>4625</v>
      </c>
      <c r="R10" s="44">
        <v>8342</v>
      </c>
      <c r="S10" s="44">
        <v>274</v>
      </c>
      <c r="T10" s="44">
        <v>429</v>
      </c>
      <c r="U10" s="45">
        <v>11881</v>
      </c>
      <c r="V10" s="45">
        <v>20319</v>
      </c>
      <c r="W10" s="11">
        <v>2033</v>
      </c>
      <c r="X10" s="11">
        <v>16255</v>
      </c>
      <c r="Y10" s="11">
        <v>2025</v>
      </c>
      <c r="Z10" s="11">
        <v>15588.1</v>
      </c>
      <c r="AA10" s="11">
        <v>402</v>
      </c>
      <c r="AB10" s="11">
        <v>3188</v>
      </c>
      <c r="AC10" s="11">
        <v>9</v>
      </c>
      <c r="AD10" s="11">
        <v>65</v>
      </c>
      <c r="AE10" s="11">
        <v>1874</v>
      </c>
      <c r="AF10" s="12">
        <v>12105</v>
      </c>
      <c r="AG10" s="43">
        <f t="shared" ref="AG10:AG21" si="16">C10+M10+W10</f>
        <v>20718</v>
      </c>
      <c r="AH10" s="11">
        <f t="shared" si="0"/>
        <v>47194</v>
      </c>
      <c r="AI10" s="11">
        <f t="shared" si="0"/>
        <v>20710</v>
      </c>
      <c r="AJ10" s="11">
        <f t="shared" si="0"/>
        <v>45406.1</v>
      </c>
      <c r="AK10" s="11">
        <f t="shared" si="0"/>
        <v>5779</v>
      </c>
      <c r="AL10" s="11">
        <f t="shared" si="0"/>
        <v>11751</v>
      </c>
      <c r="AM10" s="11">
        <f t="shared" si="0"/>
        <v>416</v>
      </c>
      <c r="AN10" s="11">
        <f t="shared" si="0"/>
        <v>494.798</v>
      </c>
      <c r="AO10" s="11">
        <f t="shared" si="8"/>
        <v>16784</v>
      </c>
      <c r="AP10" s="11">
        <f t="shared" si="9"/>
        <v>33031</v>
      </c>
      <c r="AQ10" s="46">
        <v>5043</v>
      </c>
      <c r="AR10" s="11">
        <v>30000</v>
      </c>
      <c r="AS10" s="11">
        <f t="shared" ref="AS10:AS38" si="17">AR10/4*3</f>
        <v>22500</v>
      </c>
      <c r="AT10" s="11">
        <f t="shared" ref="AT10:AT38" si="18">AG10+BA10</f>
        <v>41436</v>
      </c>
      <c r="AU10" s="11">
        <f t="shared" si="10"/>
        <v>67912</v>
      </c>
      <c r="AV10" s="11">
        <f t="shared" ref="AV10:AV38" si="19">AX10+AY10</f>
        <v>47194</v>
      </c>
      <c r="AW10" s="11">
        <f t="shared" si="11"/>
        <v>94388</v>
      </c>
      <c r="AX10" s="11">
        <f t="shared" si="12"/>
        <v>47194</v>
      </c>
      <c r="AY10" s="11">
        <v>0</v>
      </c>
      <c r="AZ10" s="11">
        <f t="shared" ref="AZ10:AZ38" si="20">AU10+AH10</f>
        <v>115106</v>
      </c>
      <c r="BA10" s="11">
        <f t="shared" si="13"/>
        <v>20718</v>
      </c>
      <c r="BB10" s="11">
        <v>0</v>
      </c>
      <c r="BC10" s="11">
        <f t="shared" si="14"/>
        <v>20718</v>
      </c>
      <c r="BD10" s="14">
        <v>0</v>
      </c>
      <c r="BE10" s="25">
        <f t="shared" ref="BE10:BE38" si="21">AZ10/AR10</f>
        <v>3.8368666666666669</v>
      </c>
      <c r="BF10" s="11">
        <v>2472</v>
      </c>
      <c r="BG10" s="11">
        <v>2985.2182699999998</v>
      </c>
      <c r="BH10" s="15">
        <f t="shared" si="15"/>
        <v>9.0376260785322876E-2</v>
      </c>
    </row>
    <row r="11" spans="1:62" s="5" customFormat="1" ht="53.4" customHeight="1">
      <c r="A11" s="9">
        <v>3</v>
      </c>
      <c r="B11" s="10" t="s">
        <v>0</v>
      </c>
      <c r="C11" s="44">
        <v>348</v>
      </c>
      <c r="D11" s="47">
        <v>248</v>
      </c>
      <c r="E11" s="48">
        <v>243</v>
      </c>
      <c r="F11" s="48">
        <v>156</v>
      </c>
      <c r="G11" s="48">
        <v>96</v>
      </c>
      <c r="H11" s="48">
        <v>51</v>
      </c>
      <c r="I11" s="48">
        <v>32</v>
      </c>
      <c r="J11" s="45">
        <v>21</v>
      </c>
      <c r="K11" s="45">
        <v>8488</v>
      </c>
      <c r="L11" s="45">
        <v>3577</v>
      </c>
      <c r="M11" s="48">
        <v>397</v>
      </c>
      <c r="N11" s="48">
        <v>623</v>
      </c>
      <c r="O11" s="49">
        <v>234</v>
      </c>
      <c r="P11" s="49">
        <v>335</v>
      </c>
      <c r="Q11" s="49">
        <v>37</v>
      </c>
      <c r="R11" s="49">
        <v>75</v>
      </c>
      <c r="S11" s="49">
        <v>25</v>
      </c>
      <c r="T11" s="45">
        <v>29</v>
      </c>
      <c r="U11" s="45">
        <v>6493</v>
      </c>
      <c r="V11" s="45">
        <v>9272</v>
      </c>
      <c r="W11" s="11">
        <v>38</v>
      </c>
      <c r="X11" s="11">
        <v>233</v>
      </c>
      <c r="Y11" s="11">
        <v>38</v>
      </c>
      <c r="Z11" s="11">
        <v>233</v>
      </c>
      <c r="AA11" s="11">
        <v>24</v>
      </c>
      <c r="AB11" s="11">
        <v>151</v>
      </c>
      <c r="AC11" s="11">
        <v>5</v>
      </c>
      <c r="AD11" s="11">
        <v>37</v>
      </c>
      <c r="AE11" s="11">
        <v>773</v>
      </c>
      <c r="AF11" s="12">
        <v>5436</v>
      </c>
      <c r="AG11" s="43">
        <v>769</v>
      </c>
      <c r="AH11" s="11">
        <v>1076</v>
      </c>
      <c r="AI11" s="11">
        <v>515</v>
      </c>
      <c r="AJ11" s="11">
        <v>724</v>
      </c>
      <c r="AK11" s="11">
        <v>157</v>
      </c>
      <c r="AL11" s="11">
        <v>277</v>
      </c>
      <c r="AM11" s="11">
        <v>62</v>
      </c>
      <c r="AN11" s="11">
        <v>87</v>
      </c>
      <c r="AO11" s="11">
        <v>15754</v>
      </c>
      <c r="AP11" s="11">
        <v>18285</v>
      </c>
      <c r="AQ11" s="50">
        <v>0</v>
      </c>
      <c r="AR11" s="13">
        <v>10500</v>
      </c>
      <c r="AS11" s="11">
        <f t="shared" si="17"/>
        <v>7875</v>
      </c>
      <c r="AT11" s="11">
        <f t="shared" si="18"/>
        <v>2747</v>
      </c>
      <c r="AU11" s="11">
        <f t="shared" si="10"/>
        <v>2670.1037597196228</v>
      </c>
      <c r="AV11" s="11">
        <f t="shared" si="19"/>
        <v>1901.1037597196228</v>
      </c>
      <c r="AW11" s="11">
        <f t="shared" si="11"/>
        <v>2152</v>
      </c>
      <c r="AX11" s="11">
        <f t="shared" si="12"/>
        <v>1076</v>
      </c>
      <c r="AY11" s="11">
        <v>825.10375971962276</v>
      </c>
      <c r="AZ11" s="11">
        <f t="shared" si="20"/>
        <v>3746.1037597196228</v>
      </c>
      <c r="BA11" s="11">
        <f t="shared" si="13"/>
        <v>1978</v>
      </c>
      <c r="BB11" s="11">
        <v>1209</v>
      </c>
      <c r="BC11" s="11">
        <f t="shared" si="14"/>
        <v>769</v>
      </c>
      <c r="BD11" s="14">
        <v>530.60317560013573</v>
      </c>
      <c r="BE11" s="25">
        <f t="shared" si="21"/>
        <v>0.35677178663996406</v>
      </c>
      <c r="BF11" s="11">
        <v>0</v>
      </c>
      <c r="BG11" s="11">
        <v>0</v>
      </c>
      <c r="BH11" s="15">
        <f t="shared" si="15"/>
        <v>0</v>
      </c>
    </row>
    <row r="12" spans="1:62" s="7" customFormat="1" ht="53.4" customHeight="1">
      <c r="A12" s="9">
        <v>4</v>
      </c>
      <c r="B12" s="10" t="s">
        <v>1</v>
      </c>
      <c r="C12" s="44">
        <v>786</v>
      </c>
      <c r="D12" s="47">
        <v>364.73555679999998</v>
      </c>
      <c r="E12" s="48">
        <v>786</v>
      </c>
      <c r="F12" s="48">
        <v>364.73555679999998</v>
      </c>
      <c r="G12" s="48">
        <v>0</v>
      </c>
      <c r="H12" s="48">
        <v>0</v>
      </c>
      <c r="I12" s="48">
        <v>0</v>
      </c>
      <c r="J12" s="45">
        <v>0</v>
      </c>
      <c r="K12" s="45">
        <v>2756</v>
      </c>
      <c r="L12" s="45">
        <v>888.74979489999987</v>
      </c>
      <c r="M12" s="48">
        <v>1304</v>
      </c>
      <c r="N12" s="48">
        <v>3445.6431599999996</v>
      </c>
      <c r="O12" s="49">
        <v>1304</v>
      </c>
      <c r="P12" s="49">
        <v>3445.6431599999996</v>
      </c>
      <c r="Q12" s="49">
        <v>0</v>
      </c>
      <c r="R12" s="49">
        <v>0</v>
      </c>
      <c r="S12" s="49">
        <v>0</v>
      </c>
      <c r="T12" s="45">
        <v>5.9344481087000002E-2</v>
      </c>
      <c r="U12" s="45">
        <v>3476</v>
      </c>
      <c r="V12" s="45">
        <v>5934.4481087000004</v>
      </c>
      <c r="W12" s="11">
        <v>621</v>
      </c>
      <c r="X12" s="11">
        <v>5467.3099999999995</v>
      </c>
      <c r="Y12" s="11">
        <v>621</v>
      </c>
      <c r="Z12" s="11">
        <v>5467.3099999999995</v>
      </c>
      <c r="AA12" s="11">
        <v>0</v>
      </c>
      <c r="AB12" s="11">
        <v>0</v>
      </c>
      <c r="AC12" s="11">
        <v>0</v>
      </c>
      <c r="AD12" s="11">
        <v>0</v>
      </c>
      <c r="AE12" s="12">
        <v>1071</v>
      </c>
      <c r="AF12" s="12">
        <v>7084.1011727999994</v>
      </c>
      <c r="AG12" s="43">
        <f t="shared" si="16"/>
        <v>2711</v>
      </c>
      <c r="AH12" s="11">
        <v>1076</v>
      </c>
      <c r="AI12" s="11">
        <f t="shared" ref="AI12:AP12" si="22">E12+O12+X12</f>
        <v>7557.3099999999995</v>
      </c>
      <c r="AJ12" s="11">
        <f t="shared" si="22"/>
        <v>4431.3787167999999</v>
      </c>
      <c r="AK12" s="11">
        <f t="shared" si="22"/>
        <v>5467.3099999999995</v>
      </c>
      <c r="AL12" s="11">
        <f t="shared" si="22"/>
        <v>0</v>
      </c>
      <c r="AM12" s="11">
        <f t="shared" si="22"/>
        <v>0</v>
      </c>
      <c r="AN12" s="11">
        <f t="shared" si="22"/>
        <v>5.9344481087000002E-2</v>
      </c>
      <c r="AO12" s="11">
        <f t="shared" si="22"/>
        <v>6232</v>
      </c>
      <c r="AP12" s="11">
        <f t="shared" si="22"/>
        <v>7894.1979036000002</v>
      </c>
      <c r="AQ12" s="50"/>
      <c r="AR12" s="13">
        <v>14350</v>
      </c>
      <c r="AS12" s="11">
        <f t="shared" si="17"/>
        <v>10762.5</v>
      </c>
      <c r="AT12" s="11">
        <f t="shared" si="18"/>
        <v>5422</v>
      </c>
      <c r="AU12" s="11">
        <f t="shared" si="10"/>
        <v>3787</v>
      </c>
      <c r="AV12" s="11">
        <f t="shared" si="19"/>
        <v>1076</v>
      </c>
      <c r="AW12" s="11">
        <f t="shared" si="11"/>
        <v>2152</v>
      </c>
      <c r="AX12" s="11">
        <f t="shared" si="12"/>
        <v>1076</v>
      </c>
      <c r="AY12" s="11">
        <v>0</v>
      </c>
      <c r="AZ12" s="11">
        <f t="shared" si="20"/>
        <v>4863</v>
      </c>
      <c r="BA12" s="11">
        <f t="shared" si="13"/>
        <v>2711</v>
      </c>
      <c r="BB12" s="11">
        <v>0</v>
      </c>
      <c r="BC12" s="11">
        <f t="shared" si="14"/>
        <v>2711</v>
      </c>
      <c r="BD12" s="14">
        <v>5.0136619158000002E-2</v>
      </c>
      <c r="BE12" s="25">
        <f t="shared" si="21"/>
        <v>0.33888501742160276</v>
      </c>
      <c r="BF12" s="11">
        <v>1132</v>
      </c>
      <c r="BG12" s="11">
        <v>1727.7257694</v>
      </c>
      <c r="BH12" s="15">
        <f t="shared" si="15"/>
        <v>0.21886020473493617</v>
      </c>
    </row>
    <row r="13" spans="1:62" s="5" customFormat="1" ht="53.4" customHeight="1">
      <c r="A13" s="9">
        <v>5</v>
      </c>
      <c r="B13" s="10" t="s">
        <v>2</v>
      </c>
      <c r="C13" s="44">
        <v>165</v>
      </c>
      <c r="D13" s="47">
        <v>84.810157400000023</v>
      </c>
      <c r="E13" s="48">
        <v>165</v>
      </c>
      <c r="F13" s="48">
        <v>84.810157400000023</v>
      </c>
      <c r="G13" s="48">
        <v>0</v>
      </c>
      <c r="H13" s="48">
        <v>0</v>
      </c>
      <c r="I13" s="48">
        <v>0</v>
      </c>
      <c r="J13" s="45">
        <v>0</v>
      </c>
      <c r="K13" s="45">
        <v>5100</v>
      </c>
      <c r="L13" s="45">
        <v>1019.2646522999996</v>
      </c>
      <c r="M13" s="48">
        <v>497</v>
      </c>
      <c r="N13" s="48">
        <v>920.75043870000002</v>
      </c>
      <c r="O13" s="49">
        <v>497</v>
      </c>
      <c r="P13" s="49">
        <v>920.75043870000002</v>
      </c>
      <c r="Q13" s="49">
        <v>0</v>
      </c>
      <c r="R13" s="49">
        <v>0</v>
      </c>
      <c r="S13" s="49">
        <v>0</v>
      </c>
      <c r="T13" s="45">
        <v>0</v>
      </c>
      <c r="U13" s="45">
        <v>6241</v>
      </c>
      <c r="V13" s="45">
        <v>9775.8185056999992</v>
      </c>
      <c r="W13" s="11">
        <v>140</v>
      </c>
      <c r="X13" s="11">
        <v>720.00915399999985</v>
      </c>
      <c r="Y13" s="11">
        <v>140</v>
      </c>
      <c r="Z13" s="11">
        <v>720.00915399999985</v>
      </c>
      <c r="AA13" s="11">
        <v>0</v>
      </c>
      <c r="AB13" s="11">
        <v>0</v>
      </c>
      <c r="AC13" s="11">
        <v>0</v>
      </c>
      <c r="AD13" s="11">
        <v>0</v>
      </c>
      <c r="AE13" s="11">
        <v>1116</v>
      </c>
      <c r="AF13" s="12">
        <v>5747.7372184999995</v>
      </c>
      <c r="AG13" s="43">
        <f t="shared" si="16"/>
        <v>802</v>
      </c>
      <c r="AH13" s="11">
        <f t="shared" ref="AH13:AH21" si="23">D13+N13+X13</f>
        <v>1725.5697501</v>
      </c>
      <c r="AI13" s="11">
        <f t="shared" ref="AI13:AI21" si="24">E13+O13+Y13</f>
        <v>802</v>
      </c>
      <c r="AJ13" s="11">
        <f t="shared" ref="AJ13:AJ21" si="25">F13+P13+Z13</f>
        <v>1725.5697501</v>
      </c>
      <c r="AK13" s="11">
        <f t="shared" ref="AK13:AK21" si="26">G13+Q13+AA13</f>
        <v>0</v>
      </c>
      <c r="AL13" s="11">
        <f t="shared" ref="AL13:AL21" si="27">H13+R13+AB13</f>
        <v>0</v>
      </c>
      <c r="AM13" s="11">
        <f t="shared" ref="AM13:AM21" si="28">I13+S13+AC13</f>
        <v>0</v>
      </c>
      <c r="AN13" s="11">
        <f t="shared" ref="AN13:AN21" si="29">J13+T13+AD13</f>
        <v>0</v>
      </c>
      <c r="AO13" s="11">
        <f t="shared" si="8"/>
        <v>12457</v>
      </c>
      <c r="AP13" s="11">
        <f t="shared" si="8"/>
        <v>16542.8203765</v>
      </c>
      <c r="AQ13" s="50"/>
      <c r="AR13" s="13">
        <v>9800</v>
      </c>
      <c r="AS13" s="11">
        <f t="shared" si="17"/>
        <v>7350</v>
      </c>
      <c r="AT13" s="11">
        <f t="shared" si="18"/>
        <v>2345</v>
      </c>
      <c r="AU13" s="11">
        <f t="shared" si="10"/>
        <v>2527.5697501</v>
      </c>
      <c r="AV13" s="11">
        <f t="shared" si="19"/>
        <v>1725.5697501</v>
      </c>
      <c r="AW13" s="11">
        <f t="shared" si="11"/>
        <v>3451.1395001999999</v>
      </c>
      <c r="AX13" s="11">
        <f t="shared" si="12"/>
        <v>1725.5697501</v>
      </c>
      <c r="AY13" s="11">
        <v>0</v>
      </c>
      <c r="AZ13" s="11">
        <f t="shared" si="20"/>
        <v>4253.1395001999999</v>
      </c>
      <c r="BA13" s="11">
        <f t="shared" si="13"/>
        <v>1543</v>
      </c>
      <c r="BB13" s="11">
        <v>741</v>
      </c>
      <c r="BC13" s="11">
        <f t="shared" si="14"/>
        <v>802</v>
      </c>
      <c r="BD13" s="14">
        <v>0</v>
      </c>
      <c r="BE13" s="25">
        <f t="shared" si="21"/>
        <v>0.43399382655102042</v>
      </c>
      <c r="BF13" s="11">
        <v>2228</v>
      </c>
      <c r="BG13" s="11">
        <v>2198.7671668000007</v>
      </c>
      <c r="BH13" s="15">
        <f t="shared" si="15"/>
        <v>0.13291368199363829</v>
      </c>
    </row>
    <row r="14" spans="1:62" s="5" customFormat="1" ht="53.4" customHeight="1">
      <c r="A14" s="9">
        <v>6</v>
      </c>
      <c r="B14" s="10" t="s">
        <v>3</v>
      </c>
      <c r="C14" s="44">
        <v>0</v>
      </c>
      <c r="D14" s="47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5">
        <v>0</v>
      </c>
      <c r="K14" s="45">
        <v>459</v>
      </c>
      <c r="L14" s="45">
        <v>200.14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5">
        <v>0</v>
      </c>
      <c r="U14" s="45">
        <v>824</v>
      </c>
      <c r="V14" s="45">
        <v>1527.63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745</v>
      </c>
      <c r="AF14" s="12">
        <v>2748.5</v>
      </c>
      <c r="AG14" s="43">
        <v>94</v>
      </c>
      <c r="AH14" s="11">
        <f t="shared" si="23"/>
        <v>0</v>
      </c>
      <c r="AI14" s="11">
        <f t="shared" si="24"/>
        <v>0</v>
      </c>
      <c r="AJ14" s="11">
        <f t="shared" si="25"/>
        <v>0</v>
      </c>
      <c r="AK14" s="11">
        <f t="shared" si="26"/>
        <v>0</v>
      </c>
      <c r="AL14" s="11">
        <f t="shared" si="27"/>
        <v>0</v>
      </c>
      <c r="AM14" s="11">
        <f t="shared" si="28"/>
        <v>0</v>
      </c>
      <c r="AN14" s="11">
        <f t="shared" si="29"/>
        <v>0</v>
      </c>
      <c r="AO14" s="11">
        <f t="shared" si="8"/>
        <v>2028</v>
      </c>
      <c r="AP14" s="11">
        <f t="shared" si="9"/>
        <v>4476.2700000000004</v>
      </c>
      <c r="AQ14" s="50"/>
      <c r="AR14" s="13">
        <v>3589</v>
      </c>
      <c r="AS14" s="11">
        <f t="shared" si="17"/>
        <v>2691.75</v>
      </c>
      <c r="AT14" s="11">
        <f t="shared" si="18"/>
        <v>376</v>
      </c>
      <c r="AU14" s="11">
        <f t="shared" si="10"/>
        <v>206.71</v>
      </c>
      <c r="AV14" s="11">
        <f t="shared" si="19"/>
        <v>112.71000000000001</v>
      </c>
      <c r="AW14" s="11">
        <f t="shared" si="11"/>
        <v>0</v>
      </c>
      <c r="AX14" s="11">
        <f t="shared" si="12"/>
        <v>0</v>
      </c>
      <c r="AY14" s="11">
        <v>112.71000000000001</v>
      </c>
      <c r="AZ14" s="11">
        <f t="shared" si="20"/>
        <v>206.71</v>
      </c>
      <c r="BA14" s="11">
        <f t="shared" si="13"/>
        <v>282</v>
      </c>
      <c r="BB14" s="11">
        <v>188</v>
      </c>
      <c r="BC14" s="11">
        <f t="shared" si="14"/>
        <v>94</v>
      </c>
      <c r="BD14" s="14">
        <v>94</v>
      </c>
      <c r="BE14" s="25">
        <f t="shared" si="21"/>
        <v>5.759543048202842E-2</v>
      </c>
      <c r="BF14" s="11">
        <v>0</v>
      </c>
      <c r="BG14" s="11">
        <v>0</v>
      </c>
      <c r="BH14" s="15">
        <f t="shared" si="15"/>
        <v>0</v>
      </c>
    </row>
    <row r="15" spans="1:62" s="5" customFormat="1" ht="53.4" customHeight="1">
      <c r="A15" s="9">
        <v>7</v>
      </c>
      <c r="B15" s="10" t="s">
        <v>4</v>
      </c>
      <c r="C15" s="44">
        <v>1715</v>
      </c>
      <c r="D15" s="44">
        <v>520.85199999999998</v>
      </c>
      <c r="E15" s="44">
        <v>1715</v>
      </c>
      <c r="F15" s="44">
        <v>518.83399999999995</v>
      </c>
      <c r="G15" s="44">
        <v>606</v>
      </c>
      <c r="H15" s="44">
        <v>180.46600000000001</v>
      </c>
      <c r="I15" s="44">
        <v>290</v>
      </c>
      <c r="J15" s="44">
        <v>92.602000000000018</v>
      </c>
      <c r="K15" s="44">
        <v>6329</v>
      </c>
      <c r="L15" s="44">
        <v>1586.085071352941</v>
      </c>
      <c r="M15" s="44">
        <v>2365</v>
      </c>
      <c r="N15" s="44">
        <v>4625.1949731000004</v>
      </c>
      <c r="O15" s="44">
        <v>2365</v>
      </c>
      <c r="P15" s="44">
        <v>4595.2392731</v>
      </c>
      <c r="Q15" s="44">
        <v>714</v>
      </c>
      <c r="R15" s="44">
        <v>1091.0441500000002</v>
      </c>
      <c r="S15" s="44">
        <v>215</v>
      </c>
      <c r="T15" s="44">
        <v>337.95000000000016</v>
      </c>
      <c r="U15" s="44">
        <v>10121</v>
      </c>
      <c r="V15" s="44">
        <v>12195.3545908</v>
      </c>
      <c r="W15" s="44">
        <v>199</v>
      </c>
      <c r="X15" s="44">
        <v>1720.1128434400002</v>
      </c>
      <c r="Y15" s="44">
        <v>199</v>
      </c>
      <c r="Z15" s="44">
        <v>1679.8582978400002</v>
      </c>
      <c r="AA15" s="44">
        <v>4</v>
      </c>
      <c r="AB15" s="44">
        <v>33.5</v>
      </c>
      <c r="AC15" s="44">
        <v>7</v>
      </c>
      <c r="AD15" s="44">
        <v>48.53</v>
      </c>
      <c r="AE15" s="44">
        <v>598</v>
      </c>
      <c r="AF15" s="44">
        <v>4014.2087487000008</v>
      </c>
      <c r="AG15" s="43">
        <v>5023</v>
      </c>
      <c r="AH15" s="43">
        <f t="shared" si="23"/>
        <v>6866.159816540001</v>
      </c>
      <c r="AI15" s="43">
        <f t="shared" si="24"/>
        <v>4279</v>
      </c>
      <c r="AJ15" s="43">
        <f t="shared" si="25"/>
        <v>6793.9315709399998</v>
      </c>
      <c r="AK15" s="43">
        <f t="shared" si="26"/>
        <v>1324</v>
      </c>
      <c r="AL15" s="43">
        <f t="shared" si="27"/>
        <v>1305.0101500000001</v>
      </c>
      <c r="AM15" s="43">
        <f t="shared" si="28"/>
        <v>512</v>
      </c>
      <c r="AN15" s="43">
        <f t="shared" si="29"/>
        <v>479.08200000000022</v>
      </c>
      <c r="AO15" s="43">
        <f t="shared" si="8"/>
        <v>17048</v>
      </c>
      <c r="AP15" s="11">
        <f t="shared" si="9"/>
        <v>17795.64841085294</v>
      </c>
      <c r="AQ15" s="50">
        <v>0</v>
      </c>
      <c r="AR15" s="13">
        <v>32000</v>
      </c>
      <c r="AS15" s="11">
        <f t="shared" si="17"/>
        <v>24000</v>
      </c>
      <c r="AT15" s="11">
        <f t="shared" si="18"/>
        <v>20092</v>
      </c>
      <c r="AU15" s="11">
        <f t="shared" si="10"/>
        <v>15735.442773750001</v>
      </c>
      <c r="AV15" s="11">
        <f t="shared" si="19"/>
        <v>10712.442773750001</v>
      </c>
      <c r="AW15" s="11">
        <f t="shared" si="11"/>
        <v>13732.319633080002</v>
      </c>
      <c r="AX15" s="11">
        <f t="shared" si="12"/>
        <v>6866.159816540001</v>
      </c>
      <c r="AY15" s="11">
        <v>3846.2829572099999</v>
      </c>
      <c r="AZ15" s="11">
        <f t="shared" si="20"/>
        <v>22601.60259029</v>
      </c>
      <c r="BA15" s="11">
        <f t="shared" si="13"/>
        <v>15069</v>
      </c>
      <c r="BB15" s="11">
        <v>10046</v>
      </c>
      <c r="BC15" s="11">
        <f t="shared" si="14"/>
        <v>5023</v>
      </c>
      <c r="BD15" s="14">
        <v>5023</v>
      </c>
      <c r="BE15" s="25">
        <f t="shared" si="21"/>
        <v>0.70630008094656249</v>
      </c>
      <c r="BF15" s="11">
        <v>2572</v>
      </c>
      <c r="BG15" s="11">
        <v>2812.1536254000007</v>
      </c>
      <c r="BH15" s="15">
        <f t="shared" si="15"/>
        <v>0.1580247912565505</v>
      </c>
    </row>
    <row r="16" spans="1:62" s="5" customFormat="1" ht="53.4" customHeight="1">
      <c r="A16" s="9">
        <v>8</v>
      </c>
      <c r="B16" s="10" t="s">
        <v>5</v>
      </c>
      <c r="C16" s="44">
        <v>406</v>
      </c>
      <c r="D16" s="44">
        <v>122.63949000000001</v>
      </c>
      <c r="E16" s="44">
        <v>406</v>
      </c>
      <c r="F16" s="44">
        <v>173.63138049999998</v>
      </c>
      <c r="G16" s="44">
        <v>130</v>
      </c>
      <c r="H16" s="44">
        <v>28.935162300000005</v>
      </c>
      <c r="I16" s="44">
        <v>43</v>
      </c>
      <c r="J16" s="44">
        <v>0.83555000000000024</v>
      </c>
      <c r="K16" s="44">
        <v>5434</v>
      </c>
      <c r="L16" s="44">
        <v>3427.4214610999993</v>
      </c>
      <c r="M16" s="44">
        <v>961</v>
      </c>
      <c r="N16" s="44">
        <v>2013.8764099999999</v>
      </c>
      <c r="O16" s="44">
        <v>961</v>
      </c>
      <c r="P16" s="44">
        <v>1674.2618689999999</v>
      </c>
      <c r="Q16" s="44">
        <v>262</v>
      </c>
      <c r="R16" s="44">
        <v>392.16144459999998</v>
      </c>
      <c r="S16" s="44">
        <v>46</v>
      </c>
      <c r="T16" s="44">
        <v>75.327399999999997</v>
      </c>
      <c r="U16" s="44">
        <v>5549</v>
      </c>
      <c r="V16" s="44">
        <v>7991.5008536000005</v>
      </c>
      <c r="W16" s="44">
        <v>229</v>
      </c>
      <c r="X16" s="44">
        <v>1942.3869299999999</v>
      </c>
      <c r="Y16" s="44">
        <v>229</v>
      </c>
      <c r="Z16" s="44">
        <v>1523.5648005</v>
      </c>
      <c r="AA16" s="44">
        <v>25</v>
      </c>
      <c r="AB16" s="44">
        <v>160.01387589999999</v>
      </c>
      <c r="AC16" s="44">
        <v>3</v>
      </c>
      <c r="AD16" s="44">
        <v>19.04</v>
      </c>
      <c r="AE16" s="44">
        <v>1236</v>
      </c>
      <c r="AF16" s="44">
        <v>7290.3215374000001</v>
      </c>
      <c r="AG16" s="43">
        <f t="shared" si="16"/>
        <v>1596</v>
      </c>
      <c r="AH16" s="11">
        <f t="shared" si="23"/>
        <v>4078.90283</v>
      </c>
      <c r="AI16" s="11">
        <f t="shared" si="24"/>
        <v>1596</v>
      </c>
      <c r="AJ16" s="11">
        <f t="shared" si="25"/>
        <v>3371.4580500000002</v>
      </c>
      <c r="AK16" s="11">
        <f t="shared" si="26"/>
        <v>417</v>
      </c>
      <c r="AL16" s="11">
        <f t="shared" si="27"/>
        <v>581.1104828</v>
      </c>
      <c r="AM16" s="11">
        <f t="shared" si="28"/>
        <v>92</v>
      </c>
      <c r="AN16" s="11">
        <f t="shared" si="29"/>
        <v>95.202949999999987</v>
      </c>
      <c r="AO16" s="11">
        <f t="shared" si="8"/>
        <v>12219</v>
      </c>
      <c r="AP16" s="11">
        <f t="shared" si="9"/>
        <v>18709.2438521</v>
      </c>
      <c r="AQ16" s="50"/>
      <c r="AR16" s="13">
        <v>12417</v>
      </c>
      <c r="AS16" s="11">
        <f t="shared" si="17"/>
        <v>9312.75</v>
      </c>
      <c r="AT16" s="11">
        <f t="shared" si="18"/>
        <v>4185</v>
      </c>
      <c r="AU16" s="11">
        <f t="shared" si="10"/>
        <v>5883.6429951999999</v>
      </c>
      <c r="AV16" s="11">
        <f t="shared" si="19"/>
        <v>4287.6429951999999</v>
      </c>
      <c r="AW16" s="11">
        <f t="shared" si="11"/>
        <v>8157.80566</v>
      </c>
      <c r="AX16" s="11">
        <f t="shared" si="12"/>
        <v>4078.90283</v>
      </c>
      <c r="AY16" s="11">
        <v>208.74016519999998</v>
      </c>
      <c r="AZ16" s="11">
        <f t="shared" si="20"/>
        <v>9962.5458251999989</v>
      </c>
      <c r="BA16" s="11">
        <f t="shared" si="13"/>
        <v>2589</v>
      </c>
      <c r="BB16" s="11">
        <v>993</v>
      </c>
      <c r="BC16" s="11">
        <f t="shared" si="14"/>
        <v>1596</v>
      </c>
      <c r="BD16" s="14">
        <v>80</v>
      </c>
      <c r="BE16" s="25">
        <f t="shared" si="21"/>
        <v>0.80233114481758872</v>
      </c>
      <c r="BF16" s="11">
        <v>538</v>
      </c>
      <c r="BG16" s="11">
        <v>807.14910290000012</v>
      </c>
      <c r="BH16" s="15">
        <f t="shared" si="15"/>
        <v>4.3141727655091867E-2</v>
      </c>
    </row>
    <row r="17" spans="1:60" s="5" customFormat="1" ht="53.4" customHeight="1">
      <c r="A17" s="9">
        <v>9</v>
      </c>
      <c r="B17" s="10" t="s">
        <v>6</v>
      </c>
      <c r="C17" s="44">
        <v>247</v>
      </c>
      <c r="D17" s="44">
        <v>254.50766999999999</v>
      </c>
      <c r="E17" s="44">
        <v>244</v>
      </c>
      <c r="F17" s="44">
        <v>252.03525999999997</v>
      </c>
      <c r="G17" s="44">
        <v>20</v>
      </c>
      <c r="H17" s="44">
        <v>13.084200000000001</v>
      </c>
      <c r="I17" s="44">
        <v>32</v>
      </c>
      <c r="J17" s="44">
        <v>19.86</v>
      </c>
      <c r="K17" s="44">
        <v>4388.5</v>
      </c>
      <c r="L17" s="44">
        <v>1097.664507</v>
      </c>
      <c r="M17" s="44">
        <v>414.8</v>
      </c>
      <c r="N17" s="44">
        <v>535.16092240000012</v>
      </c>
      <c r="O17" s="44">
        <v>288.8</v>
      </c>
      <c r="P17" s="44">
        <v>310.79717239999997</v>
      </c>
      <c r="Q17" s="44">
        <v>17.25</v>
      </c>
      <c r="R17" s="44">
        <v>36.647500000000001</v>
      </c>
      <c r="S17" s="44">
        <v>24</v>
      </c>
      <c r="T17" s="44">
        <v>46</v>
      </c>
      <c r="U17" s="45">
        <v>4333</v>
      </c>
      <c r="V17" s="45">
        <v>6180.7422144000011</v>
      </c>
      <c r="W17" s="11">
        <v>86</v>
      </c>
      <c r="X17" s="11">
        <v>755.4098242</v>
      </c>
      <c r="Y17" s="11">
        <v>66</v>
      </c>
      <c r="Z17" s="11">
        <v>617.48340790000009</v>
      </c>
      <c r="AA17" s="11">
        <v>0</v>
      </c>
      <c r="AB17" s="11">
        <v>0</v>
      </c>
      <c r="AC17" s="11">
        <v>0</v>
      </c>
      <c r="AD17" s="11">
        <v>0</v>
      </c>
      <c r="AE17" s="11">
        <v>735</v>
      </c>
      <c r="AF17" s="12">
        <v>3980.3904228999991</v>
      </c>
      <c r="AG17" s="43">
        <f t="shared" si="16"/>
        <v>747.8</v>
      </c>
      <c r="AH17" s="11">
        <f t="shared" si="23"/>
        <v>1545.0784166000001</v>
      </c>
      <c r="AI17" s="11">
        <f t="shared" si="24"/>
        <v>598.79999999999995</v>
      </c>
      <c r="AJ17" s="11">
        <f t="shared" si="25"/>
        <v>1180.3158403</v>
      </c>
      <c r="AK17" s="11">
        <f t="shared" si="26"/>
        <v>37.25</v>
      </c>
      <c r="AL17" s="11">
        <f t="shared" si="27"/>
        <v>49.731700000000004</v>
      </c>
      <c r="AM17" s="11">
        <f t="shared" si="28"/>
        <v>56</v>
      </c>
      <c r="AN17" s="11">
        <f t="shared" si="29"/>
        <v>65.86</v>
      </c>
      <c r="AO17" s="11">
        <f t="shared" si="8"/>
        <v>9456.5</v>
      </c>
      <c r="AP17" s="11">
        <f t="shared" si="9"/>
        <v>11258.797144299999</v>
      </c>
      <c r="AQ17" s="46">
        <v>0</v>
      </c>
      <c r="AR17" s="11">
        <v>13900</v>
      </c>
      <c r="AS17" s="11">
        <f t="shared" si="17"/>
        <v>10425</v>
      </c>
      <c r="AT17" s="11">
        <f t="shared" si="18"/>
        <v>2926.6000000000004</v>
      </c>
      <c r="AU17" s="11">
        <f t="shared" si="10"/>
        <v>3623.1846132000001</v>
      </c>
      <c r="AV17" s="11">
        <f t="shared" si="19"/>
        <v>2875.3846131999999</v>
      </c>
      <c r="AW17" s="11">
        <f t="shared" si="11"/>
        <v>3090.1568332000002</v>
      </c>
      <c r="AX17" s="11">
        <f t="shared" si="12"/>
        <v>1545.0784166000001</v>
      </c>
      <c r="AY17" s="11">
        <v>1330.3061966</v>
      </c>
      <c r="AZ17" s="11">
        <f t="shared" si="20"/>
        <v>5168.2630298000004</v>
      </c>
      <c r="BA17" s="11">
        <f t="shared" si="13"/>
        <v>2178.8000000000002</v>
      </c>
      <c r="BB17" s="11">
        <v>1431</v>
      </c>
      <c r="BC17" s="11">
        <f t="shared" si="14"/>
        <v>747.8</v>
      </c>
      <c r="BD17" s="14">
        <v>683</v>
      </c>
      <c r="BE17" s="25">
        <f t="shared" si="21"/>
        <v>0.37181748415827343</v>
      </c>
      <c r="BF17" s="11">
        <v>1472</v>
      </c>
      <c r="BG17" s="11">
        <v>1180.3024839999998</v>
      </c>
      <c r="BH17" s="15">
        <f t="shared" si="15"/>
        <v>0.10483379963884976</v>
      </c>
    </row>
    <row r="18" spans="1:60" s="5" customFormat="1" ht="53.4" customHeight="1">
      <c r="A18" s="9">
        <v>10</v>
      </c>
      <c r="B18" s="10" t="s">
        <v>7</v>
      </c>
      <c r="C18" s="44">
        <v>393</v>
      </c>
      <c r="D18" s="44">
        <v>107</v>
      </c>
      <c r="E18" s="44">
        <v>393</v>
      </c>
      <c r="F18" s="44">
        <v>107</v>
      </c>
      <c r="G18" s="44">
        <v>63</v>
      </c>
      <c r="H18" s="44">
        <v>22.14</v>
      </c>
      <c r="I18" s="44">
        <v>37</v>
      </c>
      <c r="J18" s="44">
        <v>20.72</v>
      </c>
      <c r="K18" s="44">
        <v>4232</v>
      </c>
      <c r="L18" s="44">
        <v>2248</v>
      </c>
      <c r="M18" s="44">
        <v>503</v>
      </c>
      <c r="N18" s="44">
        <v>166</v>
      </c>
      <c r="O18" s="44">
        <v>503</v>
      </c>
      <c r="P18" s="44">
        <v>166</v>
      </c>
      <c r="Q18" s="44">
        <v>93</v>
      </c>
      <c r="R18" s="44">
        <v>56.03</v>
      </c>
      <c r="S18" s="44">
        <v>103</v>
      </c>
      <c r="T18" s="44">
        <v>42.429999999999993</v>
      </c>
      <c r="U18" s="44">
        <v>503</v>
      </c>
      <c r="V18" s="44">
        <v>166</v>
      </c>
      <c r="W18" s="44">
        <v>75</v>
      </c>
      <c r="X18" s="44">
        <v>211</v>
      </c>
      <c r="Y18" s="44">
        <v>75</v>
      </c>
      <c r="Z18" s="44">
        <v>211</v>
      </c>
      <c r="AA18" s="44">
        <v>6</v>
      </c>
      <c r="AB18" s="44">
        <v>37.15</v>
      </c>
      <c r="AC18" s="44">
        <v>7</v>
      </c>
      <c r="AD18" s="44">
        <v>56.75</v>
      </c>
      <c r="AE18" s="44">
        <v>75</v>
      </c>
      <c r="AF18" s="44">
        <v>211</v>
      </c>
      <c r="AG18" s="43">
        <f t="shared" si="16"/>
        <v>971</v>
      </c>
      <c r="AH18" s="11">
        <f t="shared" si="23"/>
        <v>484</v>
      </c>
      <c r="AI18" s="11">
        <f t="shared" si="24"/>
        <v>971</v>
      </c>
      <c r="AJ18" s="11">
        <f t="shared" si="25"/>
        <v>484</v>
      </c>
      <c r="AK18" s="11">
        <f t="shared" si="26"/>
        <v>162</v>
      </c>
      <c r="AL18" s="11">
        <f t="shared" si="27"/>
        <v>115.32</v>
      </c>
      <c r="AM18" s="11">
        <f t="shared" si="28"/>
        <v>147</v>
      </c>
      <c r="AN18" s="11">
        <f t="shared" si="29"/>
        <v>119.89999999999999</v>
      </c>
      <c r="AO18" s="11">
        <f t="shared" si="8"/>
        <v>4810</v>
      </c>
      <c r="AP18" s="11">
        <f t="shared" si="9"/>
        <v>2625</v>
      </c>
      <c r="AQ18" s="50">
        <v>0</v>
      </c>
      <c r="AR18" s="13">
        <v>6685</v>
      </c>
      <c r="AS18" s="11">
        <f t="shared" si="17"/>
        <v>5013.75</v>
      </c>
      <c r="AT18" s="11">
        <f t="shared" si="18"/>
        <v>2686</v>
      </c>
      <c r="AU18" s="11">
        <f t="shared" si="10"/>
        <v>2325.6999999999998</v>
      </c>
      <c r="AV18" s="11">
        <f t="shared" si="19"/>
        <v>1354.7</v>
      </c>
      <c r="AW18" s="11">
        <f t="shared" si="11"/>
        <v>968</v>
      </c>
      <c r="AX18" s="11">
        <f t="shared" si="12"/>
        <v>484</v>
      </c>
      <c r="AY18" s="11">
        <v>870.7</v>
      </c>
      <c r="AZ18" s="11">
        <f t="shared" si="20"/>
        <v>2809.7</v>
      </c>
      <c r="BA18" s="11">
        <f t="shared" si="13"/>
        <v>1715</v>
      </c>
      <c r="BB18" s="11">
        <v>744</v>
      </c>
      <c r="BC18" s="11">
        <f t="shared" si="14"/>
        <v>971</v>
      </c>
      <c r="BD18" s="14">
        <v>437</v>
      </c>
      <c r="BE18" s="25">
        <f t="shared" si="21"/>
        <v>0.42029917726252802</v>
      </c>
      <c r="BF18" s="11">
        <v>0</v>
      </c>
      <c r="BG18" s="11">
        <v>0</v>
      </c>
      <c r="BH18" s="15">
        <f t="shared" si="15"/>
        <v>0</v>
      </c>
    </row>
    <row r="19" spans="1:60" s="5" customFormat="1" ht="53.4" customHeight="1">
      <c r="A19" s="9">
        <v>11</v>
      </c>
      <c r="B19" s="10" t="s">
        <v>10</v>
      </c>
      <c r="C19" s="44">
        <v>544</v>
      </c>
      <c r="D19" s="47">
        <v>70.253921880326075</v>
      </c>
      <c r="E19" s="48">
        <v>544</v>
      </c>
      <c r="F19" s="48">
        <v>70.253921880326075</v>
      </c>
      <c r="G19" s="48">
        <v>119</v>
      </c>
      <c r="H19" s="48">
        <v>14.903360830817164</v>
      </c>
      <c r="I19" s="48">
        <v>195</v>
      </c>
      <c r="J19" s="45">
        <v>22.830524611105982</v>
      </c>
      <c r="K19" s="45">
        <v>11143</v>
      </c>
      <c r="L19" s="45">
        <v>1631.5963056150956</v>
      </c>
      <c r="M19" s="48">
        <v>553</v>
      </c>
      <c r="N19" s="48">
        <v>883.01390125901446</v>
      </c>
      <c r="O19" s="49">
        <v>553</v>
      </c>
      <c r="P19" s="49">
        <v>883.01390125901446</v>
      </c>
      <c r="Q19" s="49">
        <v>31</v>
      </c>
      <c r="R19" s="49">
        <v>33.198984627437063</v>
      </c>
      <c r="S19" s="49">
        <v>62</v>
      </c>
      <c r="T19" s="45">
        <v>65.254952128592805</v>
      </c>
      <c r="U19" s="45">
        <v>7075</v>
      </c>
      <c r="V19" s="45">
        <v>13258.55707596118</v>
      </c>
      <c r="W19" s="11">
        <v>160</v>
      </c>
      <c r="X19" s="11">
        <v>881.20441861889822</v>
      </c>
      <c r="Y19" s="11">
        <v>160</v>
      </c>
      <c r="Z19" s="11">
        <v>881.20441861889822</v>
      </c>
      <c r="AA19" s="11">
        <v>4</v>
      </c>
      <c r="AB19" s="11">
        <v>20</v>
      </c>
      <c r="AC19" s="11">
        <v>9</v>
      </c>
      <c r="AD19" s="11">
        <v>41.08</v>
      </c>
      <c r="AE19" s="11">
        <v>3098</v>
      </c>
      <c r="AF19" s="12">
        <v>23498.384496503953</v>
      </c>
      <c r="AG19" s="43">
        <f t="shared" si="16"/>
        <v>1257</v>
      </c>
      <c r="AH19" s="11">
        <f t="shared" si="23"/>
        <v>1834.4722417582389</v>
      </c>
      <c r="AI19" s="11">
        <f t="shared" si="24"/>
        <v>1257</v>
      </c>
      <c r="AJ19" s="11">
        <f t="shared" si="25"/>
        <v>1834.4722417582389</v>
      </c>
      <c r="AK19" s="11">
        <f t="shared" si="26"/>
        <v>154</v>
      </c>
      <c r="AL19" s="11">
        <f t="shared" si="27"/>
        <v>68.102345458254234</v>
      </c>
      <c r="AM19" s="11">
        <f t="shared" si="28"/>
        <v>266</v>
      </c>
      <c r="AN19" s="11">
        <f t="shared" si="29"/>
        <v>129.16547673969879</v>
      </c>
      <c r="AO19" s="11">
        <f t="shared" si="8"/>
        <v>21316</v>
      </c>
      <c r="AP19" s="11">
        <f t="shared" si="9"/>
        <v>38388.537878080228</v>
      </c>
      <c r="AQ19" s="50"/>
      <c r="AR19" s="13">
        <v>87400</v>
      </c>
      <c r="AS19" s="11">
        <f t="shared" si="17"/>
        <v>65550</v>
      </c>
      <c r="AT19" s="11">
        <f t="shared" si="18"/>
        <v>4754</v>
      </c>
      <c r="AU19" s="11">
        <f t="shared" si="10"/>
        <v>4276.4262317582388</v>
      </c>
      <c r="AV19" s="11">
        <f t="shared" si="19"/>
        <v>3019.4262317582388</v>
      </c>
      <c r="AW19" s="11">
        <f t="shared" si="11"/>
        <v>3668.9444835164777</v>
      </c>
      <c r="AX19" s="11">
        <f t="shared" si="12"/>
        <v>1834.4722417582389</v>
      </c>
      <c r="AY19" s="11">
        <v>1184.95399</v>
      </c>
      <c r="AZ19" s="11">
        <f t="shared" si="20"/>
        <v>6110.8984735164777</v>
      </c>
      <c r="BA19" s="11">
        <f t="shared" si="13"/>
        <v>3497</v>
      </c>
      <c r="BB19" s="11">
        <v>2240</v>
      </c>
      <c r="BC19" s="11">
        <f t="shared" si="14"/>
        <v>1257</v>
      </c>
      <c r="BD19" s="14">
        <v>1020</v>
      </c>
      <c r="BE19" s="25">
        <f t="shared" si="21"/>
        <v>6.9918746836572968E-2</v>
      </c>
      <c r="BF19" s="11">
        <v>2910</v>
      </c>
      <c r="BG19" s="11">
        <v>4704.5761110742114</v>
      </c>
      <c r="BH19" s="15">
        <f t="shared" si="15"/>
        <v>0.1225515836527995</v>
      </c>
    </row>
    <row r="20" spans="1:60" s="5" customFormat="1" ht="53.4" customHeight="1">
      <c r="A20" s="9">
        <v>12</v>
      </c>
      <c r="B20" s="10" t="s">
        <v>11</v>
      </c>
      <c r="C20" s="44">
        <v>4025</v>
      </c>
      <c r="D20" s="47">
        <v>1244.9030034000002</v>
      </c>
      <c r="E20" s="44">
        <v>4025</v>
      </c>
      <c r="F20" s="47">
        <v>1244.9030034000002</v>
      </c>
      <c r="G20" s="48">
        <v>0</v>
      </c>
      <c r="H20" s="48">
        <v>0</v>
      </c>
      <c r="I20" s="48">
        <v>0</v>
      </c>
      <c r="J20" s="45">
        <v>0</v>
      </c>
      <c r="K20" s="45">
        <v>16765</v>
      </c>
      <c r="L20" s="45">
        <v>1770</v>
      </c>
      <c r="M20" s="48">
        <v>12047</v>
      </c>
      <c r="N20" s="48">
        <v>21800.125525899995</v>
      </c>
      <c r="O20" s="48">
        <v>12047</v>
      </c>
      <c r="P20" s="48">
        <v>21800.125525899995</v>
      </c>
      <c r="Q20" s="49">
        <v>0</v>
      </c>
      <c r="R20" s="49">
        <v>0</v>
      </c>
      <c r="S20" s="49">
        <v>0</v>
      </c>
      <c r="T20" s="45">
        <v>0</v>
      </c>
      <c r="U20" s="48">
        <v>14143</v>
      </c>
      <c r="V20" s="48">
        <v>20955</v>
      </c>
      <c r="W20" s="11">
        <v>1328</v>
      </c>
      <c r="X20" s="11">
        <v>10634.739982500001</v>
      </c>
      <c r="Y20" s="11">
        <v>1328</v>
      </c>
      <c r="Z20" s="11">
        <v>10634.739982500001</v>
      </c>
      <c r="AA20" s="11">
        <v>0</v>
      </c>
      <c r="AB20" s="11">
        <v>0</v>
      </c>
      <c r="AC20" s="11">
        <v>0</v>
      </c>
      <c r="AD20" s="11">
        <v>0</v>
      </c>
      <c r="AE20" s="11">
        <v>1328</v>
      </c>
      <c r="AF20" s="12">
        <v>10634.739982500001</v>
      </c>
      <c r="AG20" s="43">
        <f t="shared" si="16"/>
        <v>17400</v>
      </c>
      <c r="AH20" s="11">
        <f t="shared" si="23"/>
        <v>33679.768511799994</v>
      </c>
      <c r="AI20" s="11">
        <f t="shared" si="24"/>
        <v>17400</v>
      </c>
      <c r="AJ20" s="11">
        <f t="shared" si="25"/>
        <v>33679.768511799994</v>
      </c>
      <c r="AK20" s="11">
        <f t="shared" si="26"/>
        <v>0</v>
      </c>
      <c r="AL20" s="11">
        <f t="shared" si="27"/>
        <v>0</v>
      </c>
      <c r="AM20" s="11">
        <f t="shared" si="28"/>
        <v>0</v>
      </c>
      <c r="AN20" s="11">
        <f t="shared" si="29"/>
        <v>0</v>
      </c>
      <c r="AO20" s="11">
        <f t="shared" si="8"/>
        <v>32236</v>
      </c>
      <c r="AP20" s="11">
        <f t="shared" si="9"/>
        <v>33359.739982500003</v>
      </c>
      <c r="AQ20" s="50">
        <v>11505</v>
      </c>
      <c r="AR20" s="13">
        <v>21600</v>
      </c>
      <c r="AS20" s="11">
        <f t="shared" si="17"/>
        <v>16200</v>
      </c>
      <c r="AT20" s="11">
        <f t="shared" si="18"/>
        <v>41332</v>
      </c>
      <c r="AU20" s="11">
        <f t="shared" si="10"/>
        <v>51926.948841499994</v>
      </c>
      <c r="AV20" s="11">
        <f t="shared" si="19"/>
        <v>34526.948841499994</v>
      </c>
      <c r="AW20" s="11">
        <f t="shared" si="11"/>
        <v>67359.537023599987</v>
      </c>
      <c r="AX20" s="11">
        <f t="shared" si="12"/>
        <v>33679.768511799994</v>
      </c>
      <c r="AY20" s="11">
        <v>847.1803296999999</v>
      </c>
      <c r="AZ20" s="11">
        <f t="shared" si="20"/>
        <v>85606.717353299988</v>
      </c>
      <c r="BA20" s="11">
        <f t="shared" si="13"/>
        <v>23932</v>
      </c>
      <c r="BB20" s="11">
        <v>6532</v>
      </c>
      <c r="BC20" s="11">
        <f t="shared" si="14"/>
        <v>17400</v>
      </c>
      <c r="BD20" s="14">
        <v>3266</v>
      </c>
      <c r="BE20" s="25">
        <f t="shared" si="21"/>
        <v>3.963273951541666</v>
      </c>
      <c r="BF20" s="11">
        <v>4090</v>
      </c>
      <c r="BG20" s="11">
        <v>3540</v>
      </c>
      <c r="BH20" s="15">
        <f t="shared" si="15"/>
        <v>0.10611593501199436</v>
      </c>
    </row>
    <row r="21" spans="1:60" s="7" customFormat="1" ht="53.4" customHeight="1">
      <c r="A21" s="9">
        <v>13</v>
      </c>
      <c r="B21" s="10" t="s">
        <v>14</v>
      </c>
      <c r="C21" s="44">
        <v>71</v>
      </c>
      <c r="D21" s="47">
        <v>12.13</v>
      </c>
      <c r="E21" s="48">
        <v>71</v>
      </c>
      <c r="F21" s="48">
        <v>12.13</v>
      </c>
      <c r="G21" s="48">
        <v>24</v>
      </c>
      <c r="H21" s="48">
        <v>4.09</v>
      </c>
      <c r="I21" s="48">
        <v>18</v>
      </c>
      <c r="J21" s="45">
        <v>2.8000000000000003</v>
      </c>
      <c r="K21" s="45">
        <v>170</v>
      </c>
      <c r="L21" s="45">
        <v>33.524999999999999</v>
      </c>
      <c r="M21" s="48">
        <v>119</v>
      </c>
      <c r="N21" s="48">
        <v>320.23878000000002</v>
      </c>
      <c r="O21" s="49">
        <v>119</v>
      </c>
      <c r="P21" s="49">
        <v>320.23878000000002</v>
      </c>
      <c r="Q21" s="49">
        <v>19</v>
      </c>
      <c r="R21" s="49">
        <v>46.244999999999997</v>
      </c>
      <c r="S21" s="49">
        <v>1</v>
      </c>
      <c r="T21" s="45">
        <v>0.7</v>
      </c>
      <c r="U21" s="45">
        <v>301</v>
      </c>
      <c r="V21" s="45">
        <v>888.81809999999996</v>
      </c>
      <c r="W21" s="11">
        <v>93</v>
      </c>
      <c r="X21" s="11">
        <v>723.67</v>
      </c>
      <c r="Y21" s="11">
        <v>93</v>
      </c>
      <c r="Z21" s="11">
        <v>723.67</v>
      </c>
      <c r="AA21" s="11">
        <v>14</v>
      </c>
      <c r="AB21" s="11">
        <v>122.05999999999999</v>
      </c>
      <c r="AC21" s="11">
        <v>0</v>
      </c>
      <c r="AD21" s="11">
        <v>0</v>
      </c>
      <c r="AE21" s="11">
        <v>283</v>
      </c>
      <c r="AF21" s="12">
        <v>2241.7530900000002</v>
      </c>
      <c r="AG21" s="43">
        <f t="shared" si="16"/>
        <v>283</v>
      </c>
      <c r="AH21" s="11">
        <f t="shared" si="23"/>
        <v>1056.0387799999999</v>
      </c>
      <c r="AI21" s="11">
        <f t="shared" si="24"/>
        <v>283</v>
      </c>
      <c r="AJ21" s="11">
        <f t="shared" si="25"/>
        <v>1056.0387799999999</v>
      </c>
      <c r="AK21" s="11">
        <f t="shared" si="26"/>
        <v>57</v>
      </c>
      <c r="AL21" s="11">
        <f t="shared" si="27"/>
        <v>172.39499999999998</v>
      </c>
      <c r="AM21" s="11">
        <f t="shared" si="28"/>
        <v>19</v>
      </c>
      <c r="AN21" s="11">
        <f t="shared" si="29"/>
        <v>3.5</v>
      </c>
      <c r="AO21" s="11">
        <f t="shared" si="8"/>
        <v>754</v>
      </c>
      <c r="AP21" s="11">
        <f t="shared" si="9"/>
        <v>3164.0961900000002</v>
      </c>
      <c r="AQ21" s="46">
        <v>0</v>
      </c>
      <c r="AR21" s="11">
        <v>4136</v>
      </c>
      <c r="AS21" s="11">
        <f t="shared" si="17"/>
        <v>3102</v>
      </c>
      <c r="AT21" s="11">
        <f t="shared" si="18"/>
        <v>566</v>
      </c>
      <c r="AU21" s="11">
        <f t="shared" si="10"/>
        <v>1339.0387799999999</v>
      </c>
      <c r="AV21" s="11">
        <f t="shared" si="19"/>
        <v>1056.0387799999999</v>
      </c>
      <c r="AW21" s="11">
        <f t="shared" si="11"/>
        <v>2112.0775599999997</v>
      </c>
      <c r="AX21" s="11">
        <f t="shared" si="12"/>
        <v>1056.0387799999999</v>
      </c>
      <c r="AY21" s="11">
        <v>0</v>
      </c>
      <c r="AZ21" s="11">
        <f t="shared" si="20"/>
        <v>2395.0775599999997</v>
      </c>
      <c r="BA21" s="11">
        <f t="shared" si="13"/>
        <v>283</v>
      </c>
      <c r="BB21" s="11">
        <v>0</v>
      </c>
      <c r="BC21" s="11">
        <f t="shared" si="14"/>
        <v>283</v>
      </c>
      <c r="BD21" s="14">
        <v>0</v>
      </c>
      <c r="BE21" s="25">
        <f t="shared" si="21"/>
        <v>0.57908064796905212</v>
      </c>
      <c r="BF21" s="11">
        <v>5</v>
      </c>
      <c r="BG21" s="11">
        <v>10</v>
      </c>
      <c r="BH21" s="15">
        <f t="shared" si="15"/>
        <v>3.1604601755169772E-3</v>
      </c>
    </row>
    <row r="22" spans="1:60" s="5" customFormat="1" ht="53.4" customHeight="1">
      <c r="A22" s="9">
        <v>14</v>
      </c>
      <c r="B22" s="10" t="s">
        <v>27</v>
      </c>
      <c r="C22" s="44">
        <v>29</v>
      </c>
      <c r="D22" s="47">
        <v>6.2</v>
      </c>
      <c r="E22" s="48">
        <v>29</v>
      </c>
      <c r="F22" s="48">
        <v>6.2</v>
      </c>
      <c r="G22" s="48">
        <v>12</v>
      </c>
      <c r="H22" s="48">
        <v>2.15</v>
      </c>
      <c r="I22" s="48">
        <v>0</v>
      </c>
      <c r="J22" s="45">
        <v>0</v>
      </c>
      <c r="K22" s="45">
        <v>365</v>
      </c>
      <c r="L22" s="45">
        <v>50.212182900000002</v>
      </c>
      <c r="M22" s="48">
        <v>56</v>
      </c>
      <c r="N22" s="48">
        <v>145.64000000000001</v>
      </c>
      <c r="O22" s="49">
        <v>56</v>
      </c>
      <c r="P22" s="49">
        <v>142.95495000000003</v>
      </c>
      <c r="Q22" s="49">
        <v>14</v>
      </c>
      <c r="R22" s="49">
        <v>37.71575</v>
      </c>
      <c r="S22" s="49">
        <v>0</v>
      </c>
      <c r="T22" s="45">
        <v>0</v>
      </c>
      <c r="U22" s="45">
        <v>1018</v>
      </c>
      <c r="V22" s="45">
        <v>1804.9026143999999</v>
      </c>
      <c r="W22" s="11">
        <v>11</v>
      </c>
      <c r="X22" s="11">
        <v>79.481490000000008</v>
      </c>
      <c r="Y22" s="11">
        <v>11</v>
      </c>
      <c r="Z22" s="11">
        <v>79.462889999999987</v>
      </c>
      <c r="AA22" s="11">
        <v>0</v>
      </c>
      <c r="AB22" s="11">
        <v>0</v>
      </c>
      <c r="AC22" s="11">
        <v>0</v>
      </c>
      <c r="AD22" s="11">
        <v>0</v>
      </c>
      <c r="AE22" s="11">
        <v>271</v>
      </c>
      <c r="AF22" s="12">
        <v>1516.0518000999998</v>
      </c>
      <c r="AG22" s="43">
        <v>93</v>
      </c>
      <c r="AH22" s="11">
        <v>175.10334</v>
      </c>
      <c r="AI22" s="11">
        <v>93</v>
      </c>
      <c r="AJ22" s="11">
        <v>173.97543000000002</v>
      </c>
      <c r="AK22" s="11">
        <v>21</v>
      </c>
      <c r="AL22" s="11">
        <v>23.85</v>
      </c>
      <c r="AM22" s="11">
        <v>0</v>
      </c>
      <c r="AN22" s="11">
        <v>0</v>
      </c>
      <c r="AO22" s="11">
        <v>1707</v>
      </c>
      <c r="AP22" s="11">
        <v>3528.4905419000002</v>
      </c>
      <c r="AQ22" s="50">
        <v>694</v>
      </c>
      <c r="AR22" s="13">
        <v>2919</v>
      </c>
      <c r="AS22" s="11">
        <f t="shared" si="17"/>
        <v>2189.25</v>
      </c>
      <c r="AT22" s="11">
        <f t="shared" si="18"/>
        <v>334</v>
      </c>
      <c r="AU22" s="11">
        <f t="shared" si="10"/>
        <v>368.75333999999998</v>
      </c>
      <c r="AV22" s="11">
        <f t="shared" si="19"/>
        <v>275.75333999999998</v>
      </c>
      <c r="AW22" s="11">
        <f t="shared" si="11"/>
        <v>350.20668000000001</v>
      </c>
      <c r="AX22" s="11">
        <f t="shared" si="12"/>
        <v>175.10334</v>
      </c>
      <c r="AY22" s="11">
        <v>100.65</v>
      </c>
      <c r="AZ22" s="11">
        <f t="shared" si="20"/>
        <v>543.85667999999998</v>
      </c>
      <c r="BA22" s="11">
        <f t="shared" si="13"/>
        <v>241</v>
      </c>
      <c r="BB22" s="11">
        <v>148</v>
      </c>
      <c r="BC22" s="11">
        <f t="shared" si="14"/>
        <v>93</v>
      </c>
      <c r="BD22" s="14">
        <v>55</v>
      </c>
      <c r="BE22" s="25">
        <f t="shared" si="21"/>
        <v>0.18631609455292908</v>
      </c>
      <c r="BF22" s="11">
        <v>6</v>
      </c>
      <c r="BG22" s="11">
        <v>9</v>
      </c>
      <c r="BH22" s="15">
        <f t="shared" si="15"/>
        <v>2.550665757248632E-3</v>
      </c>
    </row>
    <row r="23" spans="1:60" s="5" customFormat="1" ht="53.4" customHeight="1">
      <c r="A23" s="9">
        <v>15</v>
      </c>
      <c r="B23" s="51" t="s">
        <v>28</v>
      </c>
      <c r="C23" s="44">
        <v>3</v>
      </c>
      <c r="D23" s="47">
        <v>1.34</v>
      </c>
      <c r="E23" s="48">
        <v>3</v>
      </c>
      <c r="F23" s="48">
        <v>1.34</v>
      </c>
      <c r="G23" s="48">
        <v>1</v>
      </c>
      <c r="H23" s="48">
        <v>0.5</v>
      </c>
      <c r="I23" s="48">
        <v>0</v>
      </c>
      <c r="J23" s="45">
        <v>0</v>
      </c>
      <c r="K23" s="45">
        <v>47</v>
      </c>
      <c r="L23" s="45">
        <v>16.138137999999998</v>
      </c>
      <c r="M23" s="48">
        <v>89</v>
      </c>
      <c r="N23" s="48">
        <v>161.625</v>
      </c>
      <c r="O23" s="49">
        <v>89</v>
      </c>
      <c r="P23" s="49">
        <v>161.625</v>
      </c>
      <c r="Q23" s="49">
        <v>26</v>
      </c>
      <c r="R23" s="49">
        <v>42.25</v>
      </c>
      <c r="S23" s="49">
        <v>0</v>
      </c>
      <c r="T23" s="45">
        <v>0</v>
      </c>
      <c r="U23" s="45">
        <v>304</v>
      </c>
      <c r="V23" s="45">
        <v>536.92884449999997</v>
      </c>
      <c r="W23" s="11">
        <v>40</v>
      </c>
      <c r="X23" s="11">
        <v>287.81500000000005</v>
      </c>
      <c r="Y23" s="11">
        <v>40</v>
      </c>
      <c r="Z23" s="11">
        <v>287.81500000000005</v>
      </c>
      <c r="AA23" s="11">
        <v>2</v>
      </c>
      <c r="AB23" s="11">
        <v>14</v>
      </c>
      <c r="AC23" s="11">
        <v>0</v>
      </c>
      <c r="AD23" s="11">
        <v>0</v>
      </c>
      <c r="AE23" s="11">
        <v>120</v>
      </c>
      <c r="AF23" s="12">
        <v>760.35966780000001</v>
      </c>
      <c r="AG23" s="43">
        <f t="shared" ref="AG23" si="30">C23+M23+W23</f>
        <v>132</v>
      </c>
      <c r="AH23" s="11">
        <f t="shared" ref="AH23" si="31">D23+N23+X23</f>
        <v>450.78000000000009</v>
      </c>
      <c r="AI23" s="11">
        <f t="shared" ref="AI23" si="32">E23+O23+Y23</f>
        <v>132</v>
      </c>
      <c r="AJ23" s="11">
        <f t="shared" ref="AJ23" si="33">F23+P23+Z23</f>
        <v>450.78000000000009</v>
      </c>
      <c r="AK23" s="11">
        <f t="shared" ref="AK23" si="34">G23+Q23+AA23</f>
        <v>29</v>
      </c>
      <c r="AL23" s="11">
        <f t="shared" ref="AL23" si="35">H23+R23+AB23</f>
        <v>56.75</v>
      </c>
      <c r="AM23" s="11">
        <f t="shared" ref="AM23" si="36">I23+S23+AC23</f>
        <v>0</v>
      </c>
      <c r="AN23" s="11">
        <f t="shared" ref="AN23" si="37">J23+T23+AD23</f>
        <v>0</v>
      </c>
      <c r="AO23" s="11">
        <f t="shared" si="8"/>
        <v>471</v>
      </c>
      <c r="AP23" s="11">
        <f t="shared" si="9"/>
        <v>1313.4266502999999</v>
      </c>
      <c r="AQ23" s="50"/>
      <c r="AR23" s="13">
        <v>0</v>
      </c>
      <c r="AS23" s="11">
        <f t="shared" si="17"/>
        <v>0</v>
      </c>
      <c r="AT23" s="11">
        <f t="shared" si="18"/>
        <v>537</v>
      </c>
      <c r="AU23" s="11">
        <f t="shared" si="10"/>
        <v>920.04000000000008</v>
      </c>
      <c r="AV23" s="11">
        <f t="shared" si="19"/>
        <v>788.04000000000008</v>
      </c>
      <c r="AW23" s="11">
        <f t="shared" si="11"/>
        <v>901.56000000000017</v>
      </c>
      <c r="AX23" s="11">
        <f t="shared" si="12"/>
        <v>450.78000000000009</v>
      </c>
      <c r="AY23" s="11">
        <v>337.26</v>
      </c>
      <c r="AZ23" s="11">
        <f t="shared" si="20"/>
        <v>1370.8200000000002</v>
      </c>
      <c r="BA23" s="11">
        <f t="shared" si="13"/>
        <v>405</v>
      </c>
      <c r="BB23" s="11">
        <v>273</v>
      </c>
      <c r="BC23" s="11">
        <f t="shared" si="14"/>
        <v>132</v>
      </c>
      <c r="BD23" s="14">
        <v>88</v>
      </c>
      <c r="BE23" s="25">
        <v>0</v>
      </c>
      <c r="BF23" s="11">
        <v>0</v>
      </c>
      <c r="BG23" s="11">
        <v>0</v>
      </c>
      <c r="BH23" s="15">
        <f t="shared" si="15"/>
        <v>0</v>
      </c>
    </row>
    <row r="24" spans="1:60" s="5" customFormat="1" ht="53.4" customHeight="1">
      <c r="A24" s="9">
        <v>16</v>
      </c>
      <c r="B24" s="10" t="s">
        <v>13</v>
      </c>
      <c r="C24" s="44">
        <v>51058</v>
      </c>
      <c r="D24" s="47">
        <v>16266.32826</v>
      </c>
      <c r="E24" s="48">
        <v>51058</v>
      </c>
      <c r="F24" s="48">
        <v>16266.32826</v>
      </c>
      <c r="G24" s="48">
        <v>51057</v>
      </c>
      <c r="H24" s="48">
        <v>16266.003259999999</v>
      </c>
      <c r="I24" s="48">
        <v>46565</v>
      </c>
      <c r="J24" s="45">
        <v>14935.107330000003</v>
      </c>
      <c r="K24" s="45">
        <v>124620</v>
      </c>
      <c r="L24" s="45">
        <v>18239.999779900005</v>
      </c>
      <c r="M24" s="48">
        <v>0</v>
      </c>
      <c r="N24" s="48">
        <v>2369</v>
      </c>
      <c r="O24" s="49">
        <v>1674.90831</v>
      </c>
      <c r="P24" s="49">
        <v>2369</v>
      </c>
      <c r="Q24" s="49">
        <v>1674.90831</v>
      </c>
      <c r="R24" s="49">
        <v>2245</v>
      </c>
      <c r="S24" s="49">
        <v>1193.76956</v>
      </c>
      <c r="T24" s="45">
        <v>2125</v>
      </c>
      <c r="U24" s="45">
        <v>1123.4019600000001</v>
      </c>
      <c r="V24" s="45">
        <v>1569</v>
      </c>
      <c r="W24" s="11">
        <v>1929.5547236000007</v>
      </c>
      <c r="X24" s="11">
        <v>0</v>
      </c>
      <c r="Y24" s="11">
        <v>158</v>
      </c>
      <c r="Z24" s="11">
        <v>1112.5913399999999</v>
      </c>
      <c r="AA24" s="11">
        <v>158</v>
      </c>
      <c r="AB24" s="11">
        <v>1112.5913399999999</v>
      </c>
      <c r="AC24" s="11">
        <v>5</v>
      </c>
      <c r="AD24" s="11">
        <v>37.123629999999999</v>
      </c>
      <c r="AE24" s="11">
        <v>0</v>
      </c>
      <c r="AF24" s="12">
        <v>0</v>
      </c>
      <c r="AG24" s="43">
        <v>740</v>
      </c>
      <c r="AH24" s="11">
        <v>2148.6924298999998</v>
      </c>
      <c r="AI24" s="11">
        <f t="shared" ref="AI24" si="38">E24+O24+Y24</f>
        <v>52890.908309999999</v>
      </c>
      <c r="AJ24" s="11">
        <f t="shared" ref="AJ24" si="39">F24+P24+Z24</f>
        <v>19747.919600000001</v>
      </c>
      <c r="AK24" s="11">
        <v>41074</v>
      </c>
      <c r="AL24" s="11">
        <v>12017.115809999999</v>
      </c>
      <c r="AM24" s="11">
        <v>36492</v>
      </c>
      <c r="AN24" s="11">
        <v>10620.82374</v>
      </c>
      <c r="AO24" s="11">
        <f t="shared" si="8"/>
        <v>125743.40196</v>
      </c>
      <c r="AP24" s="11">
        <f t="shared" si="9"/>
        <v>19808.999779900005</v>
      </c>
      <c r="AQ24" s="50"/>
      <c r="AR24" s="13">
        <v>10000</v>
      </c>
      <c r="AS24" s="11">
        <f t="shared" si="17"/>
        <v>7500</v>
      </c>
      <c r="AT24" s="11">
        <f t="shared" si="18"/>
        <v>3196</v>
      </c>
      <c r="AU24" s="11">
        <f t="shared" si="10"/>
        <v>5281.1944989999993</v>
      </c>
      <c r="AV24" s="11">
        <f t="shared" si="19"/>
        <v>4541.1944989999993</v>
      </c>
      <c r="AW24" s="11">
        <f t="shared" si="11"/>
        <v>4297.3848597999995</v>
      </c>
      <c r="AX24" s="11">
        <f t="shared" si="12"/>
        <v>2148.6924298999998</v>
      </c>
      <c r="AY24" s="11">
        <v>2392.5020691</v>
      </c>
      <c r="AZ24" s="11">
        <f t="shared" si="20"/>
        <v>7429.8869288999995</v>
      </c>
      <c r="BA24" s="11">
        <f t="shared" si="13"/>
        <v>2456</v>
      </c>
      <c r="BB24" s="11">
        <v>1716</v>
      </c>
      <c r="BC24" s="11">
        <f t="shared" si="14"/>
        <v>740</v>
      </c>
      <c r="BD24" s="14">
        <v>934</v>
      </c>
      <c r="BE24" s="25">
        <f t="shared" si="21"/>
        <v>0.74298869288999991</v>
      </c>
      <c r="BF24" s="11">
        <v>24414</v>
      </c>
      <c r="BG24" s="11">
        <v>3375.1558808</v>
      </c>
      <c r="BH24" s="15">
        <f t="shared" si="15"/>
        <v>0.17038497240152112</v>
      </c>
    </row>
    <row r="25" spans="1:60" s="5" customFormat="1" ht="53.4" customHeight="1">
      <c r="A25" s="9">
        <v>17</v>
      </c>
      <c r="B25" s="10" t="s">
        <v>15</v>
      </c>
      <c r="C25" s="44">
        <v>0</v>
      </c>
      <c r="D25" s="47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5">
        <v>0</v>
      </c>
      <c r="K25" s="45">
        <v>2607</v>
      </c>
      <c r="L25" s="45" t="s">
        <v>69</v>
      </c>
      <c r="M25" s="48">
        <v>356</v>
      </c>
      <c r="N25" s="48">
        <v>1299.54</v>
      </c>
      <c r="O25" s="49">
        <v>356</v>
      </c>
      <c r="P25" s="49">
        <v>1299.54</v>
      </c>
      <c r="Q25" s="49">
        <v>0</v>
      </c>
      <c r="R25" s="49">
        <v>0</v>
      </c>
      <c r="S25" s="49">
        <v>0</v>
      </c>
      <c r="T25" s="45">
        <v>0</v>
      </c>
      <c r="U25" s="45">
        <v>4801</v>
      </c>
      <c r="V25" s="45" t="s">
        <v>70</v>
      </c>
      <c r="W25" s="11">
        <v>273</v>
      </c>
      <c r="X25" s="11">
        <v>1995.5500000000002</v>
      </c>
      <c r="Y25" s="11">
        <v>273</v>
      </c>
      <c r="Z25" s="11">
        <v>1995.5500000000002</v>
      </c>
      <c r="AA25" s="11">
        <v>0</v>
      </c>
      <c r="AB25" s="11">
        <v>0</v>
      </c>
      <c r="AC25" s="11">
        <v>0</v>
      </c>
      <c r="AD25" s="11">
        <v>0</v>
      </c>
      <c r="AE25" s="11">
        <v>4773</v>
      </c>
      <c r="AF25" s="12" t="s">
        <v>71</v>
      </c>
      <c r="AG25" s="43">
        <v>210</v>
      </c>
      <c r="AH25" s="11">
        <v>1132.3100000000002</v>
      </c>
      <c r="AI25" s="11">
        <f t="shared" ref="AI25:AI37" si="40">E25+O25+Y25</f>
        <v>629</v>
      </c>
      <c r="AJ25" s="11">
        <f t="shared" ref="AJ25:AJ37" si="41">F25+P25+Z25</f>
        <v>3295.09</v>
      </c>
      <c r="AK25" s="11">
        <f t="shared" ref="AK25:AK37" si="42">G25+Q25+AA25</f>
        <v>0</v>
      </c>
      <c r="AL25" s="11">
        <f t="shared" ref="AL25:AL37" si="43">H25+R25+AB25</f>
        <v>0</v>
      </c>
      <c r="AM25" s="11">
        <f t="shared" ref="AM25:AM37" si="44">I25+S25+AC25</f>
        <v>0</v>
      </c>
      <c r="AN25" s="11">
        <f t="shared" ref="AN25:AN37" si="45">J25+T25+AD25</f>
        <v>0</v>
      </c>
      <c r="AO25" s="11">
        <f t="shared" si="8"/>
        <v>12181</v>
      </c>
      <c r="AP25" s="11">
        <f t="shared" si="9"/>
        <v>24355.119999999999</v>
      </c>
      <c r="AQ25" s="50"/>
      <c r="AR25" s="13">
        <v>10000</v>
      </c>
      <c r="AS25" s="11">
        <f t="shared" si="17"/>
        <v>7500</v>
      </c>
      <c r="AT25" s="11">
        <f t="shared" si="18"/>
        <v>840</v>
      </c>
      <c r="AU25" s="11">
        <f t="shared" si="10"/>
        <v>2474.6200000000003</v>
      </c>
      <c r="AV25" s="11">
        <f t="shared" si="19"/>
        <v>2264.6200000000003</v>
      </c>
      <c r="AW25" s="11">
        <f t="shared" si="11"/>
        <v>2264.6200000000003</v>
      </c>
      <c r="AX25" s="11">
        <f t="shared" si="12"/>
        <v>1132.3100000000002</v>
      </c>
      <c r="AY25" s="11">
        <v>1132.3100000000002</v>
      </c>
      <c r="AZ25" s="11">
        <f t="shared" si="20"/>
        <v>3606.9300000000003</v>
      </c>
      <c r="BA25" s="11">
        <f t="shared" si="13"/>
        <v>630</v>
      </c>
      <c r="BB25" s="11">
        <v>420</v>
      </c>
      <c r="BC25" s="11">
        <f t="shared" si="14"/>
        <v>210</v>
      </c>
      <c r="BD25" s="14">
        <v>210</v>
      </c>
      <c r="BE25" s="25">
        <f t="shared" si="21"/>
        <v>0.36069300000000004</v>
      </c>
      <c r="BF25" s="11">
        <v>496</v>
      </c>
      <c r="BG25" s="11" t="s">
        <v>72</v>
      </c>
      <c r="BH25" s="15">
        <f t="shared" si="15"/>
        <v>3.9372008842493901E-2</v>
      </c>
    </row>
    <row r="26" spans="1:60" s="5" customFormat="1" ht="53.4" customHeight="1">
      <c r="A26" s="9">
        <v>18</v>
      </c>
      <c r="B26" s="10" t="s">
        <v>29</v>
      </c>
      <c r="C26" s="52">
        <v>1</v>
      </c>
      <c r="D26" s="53">
        <v>0.3</v>
      </c>
      <c r="E26" s="53">
        <v>1</v>
      </c>
      <c r="F26" s="53">
        <v>0.3</v>
      </c>
      <c r="G26" s="53">
        <v>0</v>
      </c>
      <c r="H26" s="53">
        <v>0</v>
      </c>
      <c r="I26" s="53">
        <v>0</v>
      </c>
      <c r="J26" s="45">
        <v>0</v>
      </c>
      <c r="K26" s="45">
        <v>0</v>
      </c>
      <c r="L26" s="45">
        <v>0</v>
      </c>
      <c r="M26" s="53">
        <v>25</v>
      </c>
      <c r="N26" s="53">
        <v>65.256900000000002</v>
      </c>
      <c r="O26" s="53">
        <v>25</v>
      </c>
      <c r="P26" s="53">
        <v>65.256900000000002</v>
      </c>
      <c r="Q26" s="53">
        <v>0</v>
      </c>
      <c r="R26" s="53">
        <v>0</v>
      </c>
      <c r="S26" s="53">
        <v>0</v>
      </c>
      <c r="T26" s="45">
        <v>0</v>
      </c>
      <c r="U26" s="45">
        <v>0</v>
      </c>
      <c r="V26" s="45">
        <v>0</v>
      </c>
      <c r="W26" s="11">
        <v>25</v>
      </c>
      <c r="X26" s="11">
        <v>180.13590000000002</v>
      </c>
      <c r="Y26" s="11">
        <v>25</v>
      </c>
      <c r="Z26" s="11">
        <v>180.13590000000002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2">
        <v>0</v>
      </c>
      <c r="AG26" s="43">
        <f t="shared" ref="AG26:AG37" si="46">C26+M26+W26</f>
        <v>51</v>
      </c>
      <c r="AH26" s="11">
        <f t="shared" ref="AH26:AH37" si="47">D26+N26+X26</f>
        <v>245.69280000000003</v>
      </c>
      <c r="AI26" s="11">
        <f t="shared" si="40"/>
        <v>51</v>
      </c>
      <c r="AJ26" s="11">
        <f t="shared" si="41"/>
        <v>245.69280000000003</v>
      </c>
      <c r="AK26" s="11">
        <f t="shared" si="42"/>
        <v>0</v>
      </c>
      <c r="AL26" s="11">
        <f t="shared" si="43"/>
        <v>0</v>
      </c>
      <c r="AM26" s="11">
        <f t="shared" si="44"/>
        <v>0</v>
      </c>
      <c r="AN26" s="11">
        <f t="shared" si="45"/>
        <v>0</v>
      </c>
      <c r="AO26" s="11">
        <f t="shared" si="8"/>
        <v>0</v>
      </c>
      <c r="AP26" s="11">
        <f t="shared" si="9"/>
        <v>0</v>
      </c>
      <c r="AQ26" s="54"/>
      <c r="AR26" s="55">
        <v>3500</v>
      </c>
      <c r="AS26" s="11">
        <f t="shared" si="17"/>
        <v>2625</v>
      </c>
      <c r="AT26" s="11">
        <f t="shared" si="18"/>
        <v>103</v>
      </c>
      <c r="AU26" s="11">
        <f t="shared" si="10"/>
        <v>302.69280000000003</v>
      </c>
      <c r="AV26" s="11">
        <f t="shared" si="19"/>
        <v>251.69280000000003</v>
      </c>
      <c r="AW26" s="11">
        <f t="shared" si="11"/>
        <v>491.38560000000007</v>
      </c>
      <c r="AX26" s="11">
        <f t="shared" si="12"/>
        <v>245.69280000000003</v>
      </c>
      <c r="AY26" s="11">
        <v>6</v>
      </c>
      <c r="AZ26" s="11">
        <f t="shared" si="20"/>
        <v>548.38560000000007</v>
      </c>
      <c r="BA26" s="11">
        <f t="shared" si="13"/>
        <v>52</v>
      </c>
      <c r="BB26" s="11">
        <v>1</v>
      </c>
      <c r="BC26" s="11">
        <f t="shared" si="14"/>
        <v>51</v>
      </c>
      <c r="BD26" s="14">
        <v>1</v>
      </c>
      <c r="BE26" s="25">
        <f t="shared" si="21"/>
        <v>0.15668160000000003</v>
      </c>
      <c r="BF26" s="11">
        <v>0</v>
      </c>
      <c r="BG26" s="11">
        <v>0</v>
      </c>
      <c r="BH26" s="15">
        <v>0</v>
      </c>
    </row>
    <row r="27" spans="1:60" s="5" customFormat="1" ht="53.4" customHeight="1">
      <c r="A27" s="9">
        <v>19</v>
      </c>
      <c r="B27" s="10" t="s">
        <v>16</v>
      </c>
      <c r="C27" s="44">
        <v>0</v>
      </c>
      <c r="D27" s="47">
        <v>0</v>
      </c>
      <c r="E27" s="48">
        <v>7400</v>
      </c>
      <c r="F27" s="48">
        <v>2651</v>
      </c>
      <c r="G27" s="48">
        <v>0</v>
      </c>
      <c r="H27" s="48">
        <v>0</v>
      </c>
      <c r="I27" s="48">
        <v>0</v>
      </c>
      <c r="J27" s="45">
        <v>0</v>
      </c>
      <c r="K27" s="45">
        <v>50184</v>
      </c>
      <c r="L27" s="45">
        <v>1027</v>
      </c>
      <c r="M27" s="48">
        <v>0</v>
      </c>
      <c r="N27" s="48">
        <v>0</v>
      </c>
      <c r="O27" s="49">
        <v>7</v>
      </c>
      <c r="P27" s="49">
        <v>3</v>
      </c>
      <c r="Q27" s="49">
        <v>0</v>
      </c>
      <c r="R27" s="49">
        <v>0</v>
      </c>
      <c r="S27" s="49">
        <v>0</v>
      </c>
      <c r="T27" s="45">
        <v>0</v>
      </c>
      <c r="U27" s="45">
        <v>13</v>
      </c>
      <c r="V27" s="45">
        <v>8</v>
      </c>
      <c r="W27" s="11">
        <v>0</v>
      </c>
      <c r="X27" s="11">
        <v>0</v>
      </c>
      <c r="Y27" s="11">
        <v>1</v>
      </c>
      <c r="Z27" s="11">
        <v>10</v>
      </c>
      <c r="AA27" s="11">
        <v>0</v>
      </c>
      <c r="AB27" s="11">
        <v>0</v>
      </c>
      <c r="AC27" s="11">
        <v>0</v>
      </c>
      <c r="AD27" s="11">
        <v>0</v>
      </c>
      <c r="AE27" s="11">
        <v>6</v>
      </c>
      <c r="AF27" s="12">
        <v>37</v>
      </c>
      <c r="AG27" s="43">
        <v>0</v>
      </c>
      <c r="AH27" s="11">
        <v>0</v>
      </c>
      <c r="AI27" s="11">
        <v>7536</v>
      </c>
      <c r="AJ27" s="11">
        <v>2589</v>
      </c>
      <c r="AK27" s="11">
        <v>0</v>
      </c>
      <c r="AL27" s="11">
        <v>0</v>
      </c>
      <c r="AM27" s="11">
        <v>0</v>
      </c>
      <c r="AN27" s="11">
        <v>0</v>
      </c>
      <c r="AO27" s="11">
        <v>45592</v>
      </c>
      <c r="AP27" s="11">
        <f t="shared" si="9"/>
        <v>1072</v>
      </c>
      <c r="AQ27" s="50">
        <v>0</v>
      </c>
      <c r="AR27" s="13">
        <v>3000</v>
      </c>
      <c r="AS27" s="11">
        <f t="shared" si="17"/>
        <v>2250</v>
      </c>
      <c r="AT27" s="11">
        <f t="shared" si="18"/>
        <v>0</v>
      </c>
      <c r="AU27" s="11">
        <f t="shared" si="10"/>
        <v>0</v>
      </c>
      <c r="AV27" s="11">
        <f t="shared" si="19"/>
        <v>0</v>
      </c>
      <c r="AW27" s="11">
        <f t="shared" si="11"/>
        <v>0</v>
      </c>
      <c r="AX27" s="11">
        <f t="shared" si="12"/>
        <v>0</v>
      </c>
      <c r="AY27" s="11">
        <v>0</v>
      </c>
      <c r="AZ27" s="11">
        <f t="shared" si="20"/>
        <v>0</v>
      </c>
      <c r="BA27" s="11">
        <f t="shared" si="13"/>
        <v>0</v>
      </c>
      <c r="BB27" s="11">
        <v>0</v>
      </c>
      <c r="BC27" s="11">
        <f t="shared" si="14"/>
        <v>0</v>
      </c>
      <c r="BD27" s="14">
        <v>0</v>
      </c>
      <c r="BE27" s="25">
        <f t="shared" si="21"/>
        <v>0</v>
      </c>
      <c r="BF27" s="11">
        <v>5069</v>
      </c>
      <c r="BG27" s="11">
        <v>685</v>
      </c>
      <c r="BH27" s="15">
        <f t="shared" si="15"/>
        <v>0.63899253731343286</v>
      </c>
    </row>
    <row r="28" spans="1:60" s="5" customFormat="1" ht="53.4" customHeight="1">
      <c r="A28" s="9">
        <v>20</v>
      </c>
      <c r="B28" s="10" t="s">
        <v>30</v>
      </c>
      <c r="C28" s="44">
        <v>98.104700000000008</v>
      </c>
      <c r="D28" s="47">
        <v>47.696521000000004</v>
      </c>
      <c r="E28" s="47">
        <v>24.250600000000002</v>
      </c>
      <c r="F28" s="47">
        <v>7.8373529999999993</v>
      </c>
      <c r="G28" s="47">
        <v>0</v>
      </c>
      <c r="H28" s="47">
        <v>0</v>
      </c>
      <c r="I28" s="47">
        <v>0</v>
      </c>
      <c r="J28" s="47">
        <v>0</v>
      </c>
      <c r="K28" s="47">
        <v>90.388600000000011</v>
      </c>
      <c r="L28" s="47">
        <v>29.651870000000009</v>
      </c>
      <c r="M28" s="47">
        <v>131.1737</v>
      </c>
      <c r="N28" s="47">
        <v>348.43702999999999</v>
      </c>
      <c r="O28" s="47">
        <v>87.081699999999998</v>
      </c>
      <c r="P28" s="47">
        <v>165.44420700000001</v>
      </c>
      <c r="Q28" s="47">
        <v>0</v>
      </c>
      <c r="R28" s="47">
        <v>0</v>
      </c>
      <c r="S28" s="47">
        <v>0</v>
      </c>
      <c r="T28" s="47">
        <v>0</v>
      </c>
      <c r="U28" s="47">
        <v>104.71850000000001</v>
      </c>
      <c r="V28" s="47">
        <v>188.63659900000002</v>
      </c>
      <c r="W28" s="11">
        <v>72.751800000000003</v>
      </c>
      <c r="X28" s="11">
        <v>604.09346900000003</v>
      </c>
      <c r="Y28" s="11">
        <v>34.171300000000002</v>
      </c>
      <c r="Z28" s="11">
        <v>251.423607</v>
      </c>
      <c r="AA28" s="11">
        <v>0</v>
      </c>
      <c r="AB28" s="11">
        <v>0</v>
      </c>
      <c r="AC28" s="11">
        <v>0</v>
      </c>
      <c r="AD28" s="11">
        <v>0</v>
      </c>
      <c r="AE28" s="11">
        <v>46.296600000000005</v>
      </c>
      <c r="AF28" s="12">
        <v>271.84922600000004</v>
      </c>
      <c r="AG28" s="43">
        <v>39</v>
      </c>
      <c r="AH28" s="11">
        <f t="shared" si="47"/>
        <v>1000.22702</v>
      </c>
      <c r="AI28" s="11">
        <f t="shared" si="40"/>
        <v>145.50360000000001</v>
      </c>
      <c r="AJ28" s="11">
        <f t="shared" si="41"/>
        <v>424.70516700000002</v>
      </c>
      <c r="AK28" s="11">
        <f t="shared" si="42"/>
        <v>0</v>
      </c>
      <c r="AL28" s="11">
        <f t="shared" si="43"/>
        <v>0</v>
      </c>
      <c r="AM28" s="11">
        <f t="shared" si="44"/>
        <v>0</v>
      </c>
      <c r="AN28" s="11">
        <f t="shared" si="45"/>
        <v>0</v>
      </c>
      <c r="AO28" s="11">
        <f t="shared" si="8"/>
        <v>241.40370000000001</v>
      </c>
      <c r="AP28" s="11">
        <f t="shared" si="9"/>
        <v>490.13769500000006</v>
      </c>
      <c r="AQ28" s="50">
        <v>0</v>
      </c>
      <c r="AR28" s="13">
        <v>3500</v>
      </c>
      <c r="AS28" s="11">
        <f t="shared" si="17"/>
        <v>2625</v>
      </c>
      <c r="AT28" s="11">
        <f t="shared" si="18"/>
        <v>426</v>
      </c>
      <c r="AU28" s="11">
        <f t="shared" si="10"/>
        <v>1306.1170200000001</v>
      </c>
      <c r="AV28" s="11">
        <f t="shared" si="19"/>
        <v>1267.1170200000001</v>
      </c>
      <c r="AW28" s="11">
        <f t="shared" si="11"/>
        <v>2000.4540400000001</v>
      </c>
      <c r="AX28" s="11">
        <f t="shared" si="12"/>
        <v>1000.22702</v>
      </c>
      <c r="AY28" s="11">
        <v>266.89</v>
      </c>
      <c r="AZ28" s="11">
        <f t="shared" si="20"/>
        <v>2306.3440399999999</v>
      </c>
      <c r="BA28" s="11">
        <f t="shared" si="13"/>
        <v>387</v>
      </c>
      <c r="BB28" s="11">
        <v>348</v>
      </c>
      <c r="BC28" s="11">
        <f t="shared" si="14"/>
        <v>39</v>
      </c>
      <c r="BD28" s="14">
        <v>74</v>
      </c>
      <c r="BE28" s="25">
        <f t="shared" si="21"/>
        <v>0.65895543999999995</v>
      </c>
      <c r="BF28" s="11">
        <v>0</v>
      </c>
      <c r="BG28" s="11">
        <v>0</v>
      </c>
      <c r="BH28" s="15">
        <f t="shared" si="15"/>
        <v>0</v>
      </c>
    </row>
    <row r="29" spans="1:60" s="5" customFormat="1" ht="53.4" customHeight="1">
      <c r="A29" s="9">
        <v>21</v>
      </c>
      <c r="B29" s="10" t="s">
        <v>31</v>
      </c>
      <c r="C29" s="44">
        <v>258435</v>
      </c>
      <c r="D29" s="47">
        <v>60874.398599999993</v>
      </c>
      <c r="E29" s="48">
        <v>258435</v>
      </c>
      <c r="F29" s="48">
        <v>60874.398599999993</v>
      </c>
      <c r="G29" s="48">
        <v>258435</v>
      </c>
      <c r="H29" s="48">
        <v>60874.398599999993</v>
      </c>
      <c r="I29" s="48">
        <v>250419</v>
      </c>
      <c r="J29" s="45">
        <v>58924.375220000009</v>
      </c>
      <c r="K29" s="45">
        <v>257358</v>
      </c>
      <c r="L29" s="45">
        <v>41774.89447097489</v>
      </c>
      <c r="M29" s="48">
        <v>31798</v>
      </c>
      <c r="N29" s="48">
        <v>23842.200629999999</v>
      </c>
      <c r="O29" s="49">
        <v>31798</v>
      </c>
      <c r="P29" s="49">
        <v>23842.200629999999</v>
      </c>
      <c r="Q29" s="49">
        <v>31581</v>
      </c>
      <c r="R29" s="49">
        <v>23173.182689999994</v>
      </c>
      <c r="S29" s="49">
        <v>29466</v>
      </c>
      <c r="T29" s="45">
        <v>18990.814339999994</v>
      </c>
      <c r="U29" s="45">
        <v>65600</v>
      </c>
      <c r="V29" s="45">
        <v>37314.959065338444</v>
      </c>
      <c r="W29" s="11">
        <v>1252</v>
      </c>
      <c r="X29" s="11">
        <v>6568.6243100000011</v>
      </c>
      <c r="Y29" s="11">
        <v>1252</v>
      </c>
      <c r="Z29" s="11">
        <v>6568.6243100000011</v>
      </c>
      <c r="AA29" s="11">
        <v>1030</v>
      </c>
      <c r="AB29" s="11">
        <v>5475.8277500000013</v>
      </c>
      <c r="AC29" s="11">
        <v>0</v>
      </c>
      <c r="AD29" s="11">
        <v>0</v>
      </c>
      <c r="AE29" s="11">
        <v>3664</v>
      </c>
      <c r="AF29" s="12">
        <v>13481.960428617003</v>
      </c>
      <c r="AG29" s="43">
        <f t="shared" si="46"/>
        <v>291485</v>
      </c>
      <c r="AH29" s="11">
        <f t="shared" si="47"/>
        <v>91285.223539999992</v>
      </c>
      <c r="AI29" s="11">
        <f t="shared" si="40"/>
        <v>291485</v>
      </c>
      <c r="AJ29" s="11">
        <f t="shared" si="41"/>
        <v>91285.223539999992</v>
      </c>
      <c r="AK29" s="11">
        <f t="shared" si="42"/>
        <v>291046</v>
      </c>
      <c r="AL29" s="11">
        <f t="shared" si="43"/>
        <v>89523.409039999984</v>
      </c>
      <c r="AM29" s="11">
        <f t="shared" si="44"/>
        <v>279885</v>
      </c>
      <c r="AN29" s="11">
        <f t="shared" si="45"/>
        <v>77915.189559999999</v>
      </c>
      <c r="AO29" s="11">
        <f t="shared" si="8"/>
        <v>326622</v>
      </c>
      <c r="AP29" s="11">
        <f t="shared" si="9"/>
        <v>92571.813964930348</v>
      </c>
      <c r="AQ29" s="50">
        <v>0</v>
      </c>
      <c r="AR29" s="13">
        <v>3000</v>
      </c>
      <c r="AS29" s="11">
        <f t="shared" si="17"/>
        <v>2250</v>
      </c>
      <c r="AT29" s="11">
        <f t="shared" si="18"/>
        <v>803361</v>
      </c>
      <c r="AU29" s="11">
        <f t="shared" si="10"/>
        <v>403601.95074</v>
      </c>
      <c r="AV29" s="11">
        <f t="shared" si="19"/>
        <v>112116.95074</v>
      </c>
      <c r="AW29" s="11">
        <f t="shared" si="11"/>
        <v>182570.44707999998</v>
      </c>
      <c r="AX29" s="11">
        <f t="shared" si="12"/>
        <v>91285.223539999992</v>
      </c>
      <c r="AY29" s="11">
        <v>20831.727200000001</v>
      </c>
      <c r="AZ29" s="11">
        <f t="shared" si="20"/>
        <v>494887.17427999998</v>
      </c>
      <c r="BA29" s="11">
        <f t="shared" si="13"/>
        <v>511876</v>
      </c>
      <c r="BB29" s="11">
        <v>220391</v>
      </c>
      <c r="BC29" s="11">
        <f t="shared" si="14"/>
        <v>291485</v>
      </c>
      <c r="BD29" s="14">
        <v>67218</v>
      </c>
      <c r="BE29" s="25">
        <f t="shared" si="21"/>
        <v>164.96239142666667</v>
      </c>
      <c r="BF29" s="11">
        <v>0</v>
      </c>
      <c r="BG29" s="11">
        <v>0</v>
      </c>
      <c r="BH29" s="15">
        <f t="shared" si="15"/>
        <v>0</v>
      </c>
    </row>
    <row r="30" spans="1:60" s="5" customFormat="1" ht="53.4" customHeight="1">
      <c r="A30" s="9">
        <v>22</v>
      </c>
      <c r="B30" s="10" t="s">
        <v>32</v>
      </c>
      <c r="C30" s="44">
        <v>8531</v>
      </c>
      <c r="D30" s="47">
        <v>2751.58</v>
      </c>
      <c r="E30" s="48">
        <v>8531</v>
      </c>
      <c r="F30" s="48">
        <v>2751.58</v>
      </c>
      <c r="G30" s="48">
        <v>0</v>
      </c>
      <c r="H30" s="48">
        <v>0</v>
      </c>
      <c r="I30" s="48">
        <v>0</v>
      </c>
      <c r="J30" s="45">
        <v>0</v>
      </c>
      <c r="K30" s="45">
        <v>10477</v>
      </c>
      <c r="L30" s="45">
        <v>2639.9115700000007</v>
      </c>
      <c r="M30" s="48">
        <v>650</v>
      </c>
      <c r="N30" s="48">
        <v>1618.8799999999999</v>
      </c>
      <c r="O30" s="49">
        <v>650</v>
      </c>
      <c r="P30" s="49">
        <v>1618.8799999999999</v>
      </c>
      <c r="Q30" s="49">
        <v>0</v>
      </c>
      <c r="R30" s="49">
        <v>0</v>
      </c>
      <c r="S30" s="49">
        <v>0</v>
      </c>
      <c r="T30" s="45">
        <v>0</v>
      </c>
      <c r="U30" s="45">
        <v>2023</v>
      </c>
      <c r="V30" s="45">
        <v>2663.1398800000002</v>
      </c>
      <c r="W30" s="11">
        <v>306</v>
      </c>
      <c r="X30" s="11">
        <v>2476.0200000000004</v>
      </c>
      <c r="Y30" s="11">
        <v>306</v>
      </c>
      <c r="Z30" s="11">
        <v>2476.0200000000004</v>
      </c>
      <c r="AA30" s="11">
        <v>0</v>
      </c>
      <c r="AB30" s="11">
        <v>0</v>
      </c>
      <c r="AC30" s="11">
        <v>0</v>
      </c>
      <c r="AD30" s="11">
        <v>0</v>
      </c>
      <c r="AE30" s="11">
        <v>756</v>
      </c>
      <c r="AF30" s="12">
        <v>3673.5486800000003</v>
      </c>
      <c r="AG30" s="43">
        <f t="shared" si="46"/>
        <v>9487</v>
      </c>
      <c r="AH30" s="11">
        <f t="shared" si="47"/>
        <v>6846.4800000000005</v>
      </c>
      <c r="AI30" s="11">
        <f t="shared" si="40"/>
        <v>9487</v>
      </c>
      <c r="AJ30" s="11">
        <f t="shared" si="41"/>
        <v>6846.4800000000005</v>
      </c>
      <c r="AK30" s="11">
        <f t="shared" si="42"/>
        <v>0</v>
      </c>
      <c r="AL30" s="11">
        <f t="shared" si="43"/>
        <v>0</v>
      </c>
      <c r="AM30" s="11">
        <f t="shared" si="44"/>
        <v>0</v>
      </c>
      <c r="AN30" s="11">
        <f t="shared" si="45"/>
        <v>0</v>
      </c>
      <c r="AO30" s="11">
        <f t="shared" si="8"/>
        <v>13256</v>
      </c>
      <c r="AP30" s="11">
        <f t="shared" si="9"/>
        <v>8976.6001300000007</v>
      </c>
      <c r="AQ30" s="50"/>
      <c r="AR30" s="13">
        <v>10000</v>
      </c>
      <c r="AS30" s="11">
        <f t="shared" si="17"/>
        <v>7500</v>
      </c>
      <c r="AT30" s="11">
        <f t="shared" si="18"/>
        <v>21884</v>
      </c>
      <c r="AU30" s="11">
        <f t="shared" si="10"/>
        <v>16928.48</v>
      </c>
      <c r="AV30" s="11">
        <f t="shared" si="19"/>
        <v>7441.4800000000005</v>
      </c>
      <c r="AW30" s="11">
        <f t="shared" si="11"/>
        <v>13692.960000000001</v>
      </c>
      <c r="AX30" s="11">
        <f t="shared" si="12"/>
        <v>6846.4800000000005</v>
      </c>
      <c r="AY30" s="11">
        <v>595</v>
      </c>
      <c r="AZ30" s="11">
        <f t="shared" si="20"/>
        <v>23774.959999999999</v>
      </c>
      <c r="BA30" s="11">
        <f t="shared" si="13"/>
        <v>12397</v>
      </c>
      <c r="BB30" s="11">
        <v>2910</v>
      </c>
      <c r="BC30" s="11">
        <f t="shared" si="14"/>
        <v>9487</v>
      </c>
      <c r="BD30" s="14">
        <v>611</v>
      </c>
      <c r="BE30" s="25">
        <f t="shared" si="21"/>
        <v>2.3774959999999998</v>
      </c>
      <c r="BF30" s="11">
        <v>50</v>
      </c>
      <c r="BG30" s="11">
        <v>95.624219999999994</v>
      </c>
      <c r="BH30" s="15">
        <f t="shared" si="15"/>
        <v>1.0652609965372267E-2</v>
      </c>
    </row>
    <row r="31" spans="1:60" s="5" customFormat="1" ht="53.4" customHeight="1">
      <c r="A31" s="9">
        <v>23</v>
      </c>
      <c r="B31" s="10" t="s">
        <v>33</v>
      </c>
      <c r="C31" s="44">
        <v>10599</v>
      </c>
      <c r="D31" s="47">
        <v>2077</v>
      </c>
      <c r="E31" s="48">
        <v>10599</v>
      </c>
      <c r="F31" s="48">
        <v>2077</v>
      </c>
      <c r="G31" s="48">
        <v>10599</v>
      </c>
      <c r="H31" s="48">
        <v>2077</v>
      </c>
      <c r="I31" s="48">
        <v>0</v>
      </c>
      <c r="J31" s="45">
        <v>0</v>
      </c>
      <c r="K31" s="45">
        <v>10366</v>
      </c>
      <c r="L31" s="45">
        <v>2236</v>
      </c>
      <c r="M31" s="48">
        <v>5836</v>
      </c>
      <c r="N31" s="48">
        <v>3909</v>
      </c>
      <c r="O31" s="49">
        <v>5836</v>
      </c>
      <c r="P31" s="49">
        <v>3909</v>
      </c>
      <c r="Q31" s="49">
        <v>5836</v>
      </c>
      <c r="R31" s="49">
        <v>3909</v>
      </c>
      <c r="S31" s="49">
        <v>0</v>
      </c>
      <c r="T31" s="45">
        <v>0</v>
      </c>
      <c r="U31" s="45">
        <v>5836</v>
      </c>
      <c r="V31" s="45">
        <v>3909</v>
      </c>
      <c r="W31" s="11">
        <v>3</v>
      </c>
      <c r="X31" s="11">
        <v>15</v>
      </c>
      <c r="Y31" s="11">
        <v>3</v>
      </c>
      <c r="Z31" s="11">
        <v>15</v>
      </c>
      <c r="AA31" s="11">
        <v>3</v>
      </c>
      <c r="AB31" s="11">
        <v>15</v>
      </c>
      <c r="AC31" s="11">
        <v>0</v>
      </c>
      <c r="AD31" s="11">
        <v>0</v>
      </c>
      <c r="AE31" s="11">
        <v>3</v>
      </c>
      <c r="AF31" s="12">
        <v>15</v>
      </c>
      <c r="AG31" s="43">
        <f t="shared" si="46"/>
        <v>16438</v>
      </c>
      <c r="AH31" s="11">
        <f t="shared" si="47"/>
        <v>6001</v>
      </c>
      <c r="AI31" s="11">
        <f t="shared" si="40"/>
        <v>16438</v>
      </c>
      <c r="AJ31" s="11">
        <f t="shared" si="41"/>
        <v>6001</v>
      </c>
      <c r="AK31" s="11">
        <f t="shared" si="42"/>
        <v>16438</v>
      </c>
      <c r="AL31" s="11">
        <f t="shared" si="43"/>
        <v>6001</v>
      </c>
      <c r="AM31" s="11">
        <f t="shared" si="44"/>
        <v>0</v>
      </c>
      <c r="AN31" s="11">
        <f t="shared" si="45"/>
        <v>0</v>
      </c>
      <c r="AO31" s="11">
        <f t="shared" si="8"/>
        <v>16205</v>
      </c>
      <c r="AP31" s="11">
        <f t="shared" si="9"/>
        <v>6160</v>
      </c>
      <c r="AQ31" s="50">
        <v>0</v>
      </c>
      <c r="AR31" s="13">
        <v>0</v>
      </c>
      <c r="AS31" s="11">
        <f t="shared" si="17"/>
        <v>0</v>
      </c>
      <c r="AT31" s="11">
        <f t="shared" si="18"/>
        <v>32876</v>
      </c>
      <c r="AU31" s="11">
        <f t="shared" si="10"/>
        <v>22439</v>
      </c>
      <c r="AV31" s="11">
        <f t="shared" si="19"/>
        <v>6001</v>
      </c>
      <c r="AW31" s="11">
        <f t="shared" si="11"/>
        <v>12002</v>
      </c>
      <c r="AX31" s="11">
        <f t="shared" si="12"/>
        <v>6001</v>
      </c>
      <c r="AY31" s="11">
        <v>0</v>
      </c>
      <c r="AZ31" s="11">
        <f t="shared" si="20"/>
        <v>28440</v>
      </c>
      <c r="BA31" s="11">
        <f t="shared" si="13"/>
        <v>16438</v>
      </c>
      <c r="BB31" s="11">
        <v>0</v>
      </c>
      <c r="BC31" s="11">
        <f t="shared" si="14"/>
        <v>16438</v>
      </c>
      <c r="BD31" s="14">
        <v>0</v>
      </c>
      <c r="BE31" s="25">
        <v>0</v>
      </c>
      <c r="BF31" s="11">
        <v>0</v>
      </c>
      <c r="BG31" s="11">
        <v>0</v>
      </c>
      <c r="BH31" s="15">
        <v>0</v>
      </c>
    </row>
    <row r="32" spans="1:60" s="5" customFormat="1" ht="53.4" customHeight="1">
      <c r="A32" s="9">
        <v>24</v>
      </c>
      <c r="B32" s="10" t="s">
        <v>54</v>
      </c>
      <c r="C32" s="44">
        <v>1137</v>
      </c>
      <c r="D32" s="47">
        <v>120</v>
      </c>
      <c r="E32" s="48">
        <v>1137</v>
      </c>
      <c r="F32" s="48">
        <v>120</v>
      </c>
      <c r="G32" s="48">
        <v>1137</v>
      </c>
      <c r="H32" s="48">
        <v>120</v>
      </c>
      <c r="I32" s="48">
        <v>67</v>
      </c>
      <c r="J32" s="45">
        <v>7</v>
      </c>
      <c r="K32" s="45">
        <v>1565</v>
      </c>
      <c r="L32" s="45">
        <v>132</v>
      </c>
      <c r="M32" s="48">
        <v>0</v>
      </c>
      <c r="N32" s="48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5">
        <v>0</v>
      </c>
      <c r="U32" s="45">
        <v>1457</v>
      </c>
      <c r="V32" s="45">
        <v>1352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80</v>
      </c>
      <c r="AF32" s="12">
        <v>326</v>
      </c>
      <c r="AG32" s="43">
        <f t="shared" si="46"/>
        <v>1137</v>
      </c>
      <c r="AH32" s="11">
        <f t="shared" si="47"/>
        <v>120</v>
      </c>
      <c r="AI32" s="11">
        <f t="shared" si="40"/>
        <v>1137</v>
      </c>
      <c r="AJ32" s="11">
        <f t="shared" si="41"/>
        <v>120</v>
      </c>
      <c r="AK32" s="11">
        <f t="shared" si="42"/>
        <v>1137</v>
      </c>
      <c r="AL32" s="11">
        <f t="shared" si="43"/>
        <v>120</v>
      </c>
      <c r="AM32" s="11">
        <f t="shared" si="44"/>
        <v>67</v>
      </c>
      <c r="AN32" s="11">
        <f t="shared" si="45"/>
        <v>7</v>
      </c>
      <c r="AO32" s="11">
        <f t="shared" si="8"/>
        <v>3102</v>
      </c>
      <c r="AP32" s="11">
        <f t="shared" si="9"/>
        <v>1810</v>
      </c>
      <c r="AQ32" s="50"/>
      <c r="AR32" s="13"/>
      <c r="AS32" s="11">
        <f t="shared" si="17"/>
        <v>0</v>
      </c>
      <c r="AT32" s="11">
        <f t="shared" si="18"/>
        <v>2274</v>
      </c>
      <c r="AU32" s="11">
        <f t="shared" si="10"/>
        <v>1257</v>
      </c>
      <c r="AV32" s="11">
        <f t="shared" si="19"/>
        <v>120</v>
      </c>
      <c r="AW32" s="11">
        <f t="shared" si="11"/>
        <v>240</v>
      </c>
      <c r="AX32" s="11">
        <f t="shared" si="12"/>
        <v>120</v>
      </c>
      <c r="AY32" s="11">
        <v>0</v>
      </c>
      <c r="AZ32" s="11">
        <f t="shared" si="20"/>
        <v>1377</v>
      </c>
      <c r="BA32" s="11">
        <f t="shared" si="13"/>
        <v>1137</v>
      </c>
      <c r="BB32" s="11">
        <v>0</v>
      </c>
      <c r="BC32" s="11">
        <f t="shared" si="14"/>
        <v>1137</v>
      </c>
      <c r="BD32" s="14">
        <v>0</v>
      </c>
      <c r="BE32" s="25">
        <v>0</v>
      </c>
      <c r="BF32" s="11">
        <v>0</v>
      </c>
      <c r="BG32" s="11">
        <v>0</v>
      </c>
      <c r="BH32" s="15">
        <f>BG32/AP32</f>
        <v>0</v>
      </c>
    </row>
    <row r="33" spans="1:60" s="5" customFormat="1" ht="53.4" customHeight="1">
      <c r="A33" s="9">
        <v>25</v>
      </c>
      <c r="B33" s="10" t="s">
        <v>34</v>
      </c>
      <c r="C33" s="44">
        <v>1</v>
      </c>
      <c r="D33" s="47">
        <v>1</v>
      </c>
      <c r="E33" s="48">
        <v>1</v>
      </c>
      <c r="F33" s="48">
        <v>1</v>
      </c>
      <c r="G33" s="48">
        <v>0</v>
      </c>
      <c r="H33" s="48">
        <v>0</v>
      </c>
      <c r="I33" s="48">
        <v>0</v>
      </c>
      <c r="J33" s="45">
        <v>0</v>
      </c>
      <c r="K33" s="45">
        <v>458</v>
      </c>
      <c r="L33" s="45">
        <v>159.80538659999999</v>
      </c>
      <c r="M33" s="48">
        <v>646</v>
      </c>
      <c r="N33" s="48">
        <v>1908.6098799999995</v>
      </c>
      <c r="O33" s="49">
        <v>645</v>
      </c>
      <c r="P33" s="49">
        <v>1903.8698799999997</v>
      </c>
      <c r="Q33" s="49">
        <v>29</v>
      </c>
      <c r="R33" s="49">
        <v>91.18240999999999</v>
      </c>
      <c r="S33" s="49">
        <v>0</v>
      </c>
      <c r="T33" s="45">
        <v>0</v>
      </c>
      <c r="U33" s="45">
        <v>12756</v>
      </c>
      <c r="V33" s="45">
        <v>22982.452327900002</v>
      </c>
      <c r="W33" s="11">
        <v>306</v>
      </c>
      <c r="X33" s="11">
        <v>2001.9414999999999</v>
      </c>
      <c r="Y33" s="11">
        <v>304</v>
      </c>
      <c r="Z33" s="11">
        <v>1976.9414999999999</v>
      </c>
      <c r="AA33" s="11">
        <v>18</v>
      </c>
      <c r="AB33" s="11">
        <v>121.02619999999999</v>
      </c>
      <c r="AC33" s="11">
        <v>0</v>
      </c>
      <c r="AD33" s="11">
        <v>0</v>
      </c>
      <c r="AE33" s="11">
        <v>4470</v>
      </c>
      <c r="AF33" s="12">
        <v>21077.4012153</v>
      </c>
      <c r="AG33" s="43">
        <f t="shared" si="46"/>
        <v>953</v>
      </c>
      <c r="AH33" s="11">
        <f t="shared" si="47"/>
        <v>3911.5513799999994</v>
      </c>
      <c r="AI33" s="11">
        <f t="shared" si="40"/>
        <v>950</v>
      </c>
      <c r="AJ33" s="11">
        <f t="shared" si="41"/>
        <v>3881.8113799999996</v>
      </c>
      <c r="AK33" s="11">
        <f t="shared" si="42"/>
        <v>47</v>
      </c>
      <c r="AL33" s="11">
        <f t="shared" si="43"/>
        <v>212.20860999999996</v>
      </c>
      <c r="AM33" s="11">
        <f t="shared" si="44"/>
        <v>0</v>
      </c>
      <c r="AN33" s="11">
        <f t="shared" si="45"/>
        <v>0</v>
      </c>
      <c r="AO33" s="11">
        <f t="shared" si="8"/>
        <v>17684</v>
      </c>
      <c r="AP33" s="11">
        <f t="shared" si="9"/>
        <v>44219.658929800004</v>
      </c>
      <c r="AQ33" s="50">
        <v>0</v>
      </c>
      <c r="AR33" s="13">
        <v>0</v>
      </c>
      <c r="AS33" s="11">
        <f t="shared" si="17"/>
        <v>0</v>
      </c>
      <c r="AT33" s="11">
        <f t="shared" si="18"/>
        <v>5037</v>
      </c>
      <c r="AU33" s="11">
        <f t="shared" si="10"/>
        <v>7742.3394199999993</v>
      </c>
      <c r="AV33" s="11">
        <f t="shared" si="19"/>
        <v>6789.3394199999993</v>
      </c>
      <c r="AW33" s="11">
        <f t="shared" si="11"/>
        <v>7823.1027599999989</v>
      </c>
      <c r="AX33" s="11">
        <f t="shared" si="12"/>
        <v>3911.5513799999994</v>
      </c>
      <c r="AY33" s="11">
        <v>2877.7880399999999</v>
      </c>
      <c r="AZ33" s="11">
        <f t="shared" si="20"/>
        <v>11653.890799999999</v>
      </c>
      <c r="BA33" s="11">
        <f t="shared" si="13"/>
        <v>4084</v>
      </c>
      <c r="BB33" s="11">
        <v>3131</v>
      </c>
      <c r="BC33" s="11">
        <f t="shared" si="14"/>
        <v>953</v>
      </c>
      <c r="BD33" s="14">
        <v>1668</v>
      </c>
      <c r="BE33" s="25">
        <v>0</v>
      </c>
      <c r="BF33" s="11">
        <v>0</v>
      </c>
      <c r="BG33" s="11">
        <v>0</v>
      </c>
      <c r="BH33" s="15">
        <f>BG33/AP33</f>
        <v>0</v>
      </c>
    </row>
    <row r="34" spans="1:60" s="5" customFormat="1" ht="53.4" customHeight="1">
      <c r="A34" s="9">
        <v>26</v>
      </c>
      <c r="B34" s="51" t="s">
        <v>35</v>
      </c>
      <c r="C34" s="44">
        <v>12740</v>
      </c>
      <c r="D34" s="47">
        <v>5258.57</v>
      </c>
      <c r="E34" s="48">
        <v>12740</v>
      </c>
      <c r="F34" s="48">
        <v>5258.57</v>
      </c>
      <c r="G34" s="48">
        <v>12740</v>
      </c>
      <c r="H34" s="48">
        <v>5258.57</v>
      </c>
      <c r="I34" s="48">
        <v>9674</v>
      </c>
      <c r="J34" s="45">
        <v>3949.83</v>
      </c>
      <c r="K34" s="45">
        <v>91670</v>
      </c>
      <c r="L34" s="45">
        <v>20221.7611817</v>
      </c>
      <c r="M34" s="48">
        <v>9028</v>
      </c>
      <c r="N34" s="48">
        <v>7415.8457699999999</v>
      </c>
      <c r="O34" s="49">
        <v>9028</v>
      </c>
      <c r="P34" s="49">
        <v>7415.8457699999999</v>
      </c>
      <c r="Q34" s="49">
        <v>9028</v>
      </c>
      <c r="R34" s="49">
        <v>7415.8457699999999</v>
      </c>
      <c r="S34" s="49">
        <v>6042</v>
      </c>
      <c r="T34" s="45">
        <v>4860.0857699999997</v>
      </c>
      <c r="U34" s="45">
        <v>32722</v>
      </c>
      <c r="V34" s="45">
        <v>18158.802083300005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2">
        <v>0</v>
      </c>
      <c r="AG34" s="43">
        <v>20180</v>
      </c>
      <c r="AH34" s="11">
        <v>8487.3499999999985</v>
      </c>
      <c r="AI34" s="11">
        <v>20180</v>
      </c>
      <c r="AJ34" s="11">
        <v>8487.3499999999985</v>
      </c>
      <c r="AK34" s="11">
        <v>0</v>
      </c>
      <c r="AL34" s="11">
        <v>0</v>
      </c>
      <c r="AM34" s="11">
        <v>0</v>
      </c>
      <c r="AN34" s="11">
        <v>0</v>
      </c>
      <c r="AO34" s="11">
        <f t="shared" si="8"/>
        <v>124392</v>
      </c>
      <c r="AP34" s="11">
        <f t="shared" si="9"/>
        <v>38380.563265000004</v>
      </c>
      <c r="AQ34" s="50"/>
      <c r="AR34" s="13">
        <v>0</v>
      </c>
      <c r="AS34" s="11">
        <f t="shared" si="17"/>
        <v>0</v>
      </c>
      <c r="AT34" s="11">
        <f t="shared" si="18"/>
        <v>80720</v>
      </c>
      <c r="AU34" s="11">
        <f t="shared" si="10"/>
        <v>37154.699999999997</v>
      </c>
      <c r="AV34" s="11">
        <f t="shared" si="19"/>
        <v>16974.699999999997</v>
      </c>
      <c r="AW34" s="11">
        <f t="shared" si="11"/>
        <v>16974.699999999997</v>
      </c>
      <c r="AX34" s="11">
        <f t="shared" si="12"/>
        <v>8487.3499999999985</v>
      </c>
      <c r="AY34" s="11">
        <v>8487.3499999999985</v>
      </c>
      <c r="AZ34" s="11">
        <f t="shared" si="20"/>
        <v>45642.049999999996</v>
      </c>
      <c r="BA34" s="11">
        <f t="shared" si="13"/>
        <v>60540</v>
      </c>
      <c r="BB34" s="11">
        <v>40360</v>
      </c>
      <c r="BC34" s="11">
        <f t="shared" si="14"/>
        <v>20180</v>
      </c>
      <c r="BD34" s="14">
        <v>20180</v>
      </c>
      <c r="BE34" s="25">
        <v>0</v>
      </c>
      <c r="BF34" s="11">
        <v>12356</v>
      </c>
      <c r="BG34" s="11">
        <v>1843.3442136999995</v>
      </c>
      <c r="BH34" s="15">
        <f>BG34/AP34</f>
        <v>4.8028065689723259E-2</v>
      </c>
    </row>
    <row r="35" spans="1:60" s="5" customFormat="1" ht="53.4" customHeight="1">
      <c r="A35" s="9">
        <v>27</v>
      </c>
      <c r="B35" s="51" t="s">
        <v>36</v>
      </c>
      <c r="C35" s="44">
        <v>0</v>
      </c>
      <c r="D35" s="47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5">
        <v>0</v>
      </c>
      <c r="K35" s="45">
        <v>48</v>
      </c>
      <c r="L35" s="45">
        <v>8.218684399999999</v>
      </c>
      <c r="M35" s="48">
        <v>0</v>
      </c>
      <c r="N35" s="48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5">
        <v>0</v>
      </c>
      <c r="U35" s="45">
        <v>89</v>
      </c>
      <c r="V35" s="45">
        <v>36.677458099999996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2">
        <v>0</v>
      </c>
      <c r="AG35" s="43">
        <f t="shared" si="46"/>
        <v>0</v>
      </c>
      <c r="AH35" s="11">
        <f t="shared" si="47"/>
        <v>0</v>
      </c>
      <c r="AI35" s="11">
        <f t="shared" si="40"/>
        <v>0</v>
      </c>
      <c r="AJ35" s="11">
        <f t="shared" si="41"/>
        <v>0</v>
      </c>
      <c r="AK35" s="11">
        <f t="shared" si="42"/>
        <v>0</v>
      </c>
      <c r="AL35" s="11">
        <f t="shared" si="43"/>
        <v>0</v>
      </c>
      <c r="AM35" s="11">
        <f t="shared" si="44"/>
        <v>0</v>
      </c>
      <c r="AN35" s="11">
        <f t="shared" si="45"/>
        <v>0</v>
      </c>
      <c r="AO35" s="11">
        <f t="shared" si="8"/>
        <v>137</v>
      </c>
      <c r="AP35" s="11">
        <f t="shared" si="9"/>
        <v>44.896142499999996</v>
      </c>
      <c r="AQ35" s="50"/>
      <c r="AR35" s="13">
        <v>0</v>
      </c>
      <c r="AS35" s="11">
        <f t="shared" si="17"/>
        <v>0</v>
      </c>
      <c r="AT35" s="11">
        <f t="shared" si="18"/>
        <v>0</v>
      </c>
      <c r="AU35" s="11">
        <f t="shared" si="10"/>
        <v>0</v>
      </c>
      <c r="AV35" s="11">
        <f t="shared" si="19"/>
        <v>0</v>
      </c>
      <c r="AW35" s="11">
        <f t="shared" si="11"/>
        <v>0</v>
      </c>
      <c r="AX35" s="11">
        <f t="shared" si="12"/>
        <v>0</v>
      </c>
      <c r="AY35" s="11">
        <v>0</v>
      </c>
      <c r="AZ35" s="11">
        <f t="shared" si="20"/>
        <v>0</v>
      </c>
      <c r="BA35" s="11">
        <f t="shared" si="13"/>
        <v>0</v>
      </c>
      <c r="BB35" s="11">
        <v>0</v>
      </c>
      <c r="BC35" s="11">
        <f t="shared" si="14"/>
        <v>0</v>
      </c>
      <c r="BD35" s="14">
        <v>0</v>
      </c>
      <c r="BE35" s="25">
        <v>0</v>
      </c>
      <c r="BF35" s="11">
        <v>22</v>
      </c>
      <c r="BG35" s="11">
        <v>5.2853781</v>
      </c>
      <c r="BH35" s="15">
        <f>BG35/AP35</f>
        <v>0.11772454838408446</v>
      </c>
    </row>
    <row r="36" spans="1:60" s="5" customFormat="1" ht="53.4" customHeight="1">
      <c r="A36" s="9">
        <v>28</v>
      </c>
      <c r="B36" s="10" t="s">
        <v>37</v>
      </c>
      <c r="C36" s="44">
        <v>1427</v>
      </c>
      <c r="D36" s="47">
        <v>617.91999999999996</v>
      </c>
      <c r="E36" s="48">
        <v>1427</v>
      </c>
      <c r="F36" s="48">
        <v>617.91999999999996</v>
      </c>
      <c r="G36" s="48">
        <v>1170</v>
      </c>
      <c r="H36" s="48">
        <v>506.4500000000001</v>
      </c>
      <c r="I36" s="48">
        <v>80</v>
      </c>
      <c r="J36" s="45">
        <v>37.33</v>
      </c>
      <c r="K36" s="45">
        <v>25894</v>
      </c>
      <c r="L36" s="45">
        <v>10225.990000000002</v>
      </c>
      <c r="M36" s="48">
        <v>2717</v>
      </c>
      <c r="N36" s="48">
        <v>4394.33</v>
      </c>
      <c r="O36" s="49">
        <v>2717</v>
      </c>
      <c r="P36" s="49">
        <v>4394.33</v>
      </c>
      <c r="Q36" s="49">
        <v>948</v>
      </c>
      <c r="R36" s="49">
        <v>1291.3800000000003</v>
      </c>
      <c r="S36" s="49">
        <v>111</v>
      </c>
      <c r="T36" s="45">
        <v>181.88000000000002</v>
      </c>
      <c r="U36" s="45">
        <v>38953</v>
      </c>
      <c r="V36" s="45">
        <v>46244.959999999999</v>
      </c>
      <c r="W36" s="11">
        <v>237</v>
      </c>
      <c r="X36" s="11">
        <v>1543.72</v>
      </c>
      <c r="Y36" s="11">
        <v>237</v>
      </c>
      <c r="Z36" s="11">
        <v>1543.72</v>
      </c>
      <c r="AA36" s="11">
        <v>33</v>
      </c>
      <c r="AB36" s="11">
        <v>217.77</v>
      </c>
      <c r="AC36" s="11">
        <v>3</v>
      </c>
      <c r="AD36" s="11">
        <v>18</v>
      </c>
      <c r="AE36" s="11">
        <v>1172</v>
      </c>
      <c r="AF36" s="12">
        <v>4787.9999999999991</v>
      </c>
      <c r="AG36" s="43">
        <v>3031</v>
      </c>
      <c r="AH36" s="11">
        <v>4011.4100000000008</v>
      </c>
      <c r="AI36" s="11">
        <v>3031</v>
      </c>
      <c r="AJ36" s="11">
        <v>3516.1600000000008</v>
      </c>
      <c r="AK36" s="11">
        <v>1208</v>
      </c>
      <c r="AL36" s="11">
        <v>1014.7899999999996</v>
      </c>
      <c r="AM36" s="11">
        <v>155</v>
      </c>
      <c r="AN36" s="11">
        <v>169.08000000000004</v>
      </c>
      <c r="AO36" s="11">
        <v>75777</v>
      </c>
      <c r="AP36" s="11">
        <v>57215.220000000008</v>
      </c>
      <c r="AQ36" s="50">
        <v>0</v>
      </c>
      <c r="AR36" s="13">
        <v>14000</v>
      </c>
      <c r="AS36" s="11">
        <f t="shared" si="17"/>
        <v>10500</v>
      </c>
      <c r="AT36" s="11">
        <f t="shared" si="18"/>
        <v>12124</v>
      </c>
      <c r="AU36" s="11">
        <f t="shared" si="10"/>
        <v>11053.820000000002</v>
      </c>
      <c r="AV36" s="11">
        <f t="shared" si="19"/>
        <v>8022.8200000000015</v>
      </c>
      <c r="AW36" s="11">
        <f t="shared" si="11"/>
        <v>8022.8200000000015</v>
      </c>
      <c r="AX36" s="11">
        <f t="shared" si="12"/>
        <v>4011.4100000000008</v>
      </c>
      <c r="AY36" s="11">
        <v>4011.4100000000008</v>
      </c>
      <c r="AZ36" s="11">
        <f t="shared" si="20"/>
        <v>15065.230000000003</v>
      </c>
      <c r="BA36" s="11">
        <f t="shared" si="13"/>
        <v>9093</v>
      </c>
      <c r="BB36" s="11">
        <v>6062</v>
      </c>
      <c r="BC36" s="11">
        <f t="shared" si="14"/>
        <v>3031</v>
      </c>
      <c r="BD36" s="14">
        <v>3031</v>
      </c>
      <c r="BE36" s="25">
        <f t="shared" si="21"/>
        <v>1.0760878571428574</v>
      </c>
      <c r="BF36" s="11">
        <v>10009</v>
      </c>
      <c r="BG36" s="11">
        <v>7361.7127225999993</v>
      </c>
      <c r="BH36" s="15">
        <f>BG36/AP36</f>
        <v>0.12866703514554342</v>
      </c>
    </row>
    <row r="37" spans="1:60" s="5" customFormat="1" ht="53.4" customHeight="1" thickBot="1">
      <c r="A37" s="56">
        <v>29</v>
      </c>
      <c r="B37" s="57" t="s">
        <v>58</v>
      </c>
      <c r="C37" s="58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6</v>
      </c>
      <c r="L37" s="59">
        <v>1.93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60">
        <v>0</v>
      </c>
      <c r="AG37" s="61">
        <f t="shared" si="46"/>
        <v>0</v>
      </c>
      <c r="AH37" s="38">
        <f t="shared" si="47"/>
        <v>0</v>
      </c>
      <c r="AI37" s="38">
        <f t="shared" si="40"/>
        <v>0</v>
      </c>
      <c r="AJ37" s="38">
        <f t="shared" si="41"/>
        <v>0</v>
      </c>
      <c r="AK37" s="38">
        <f t="shared" si="42"/>
        <v>0</v>
      </c>
      <c r="AL37" s="38">
        <f t="shared" si="43"/>
        <v>0</v>
      </c>
      <c r="AM37" s="38">
        <f t="shared" si="44"/>
        <v>0</v>
      </c>
      <c r="AN37" s="38">
        <f t="shared" si="45"/>
        <v>0</v>
      </c>
      <c r="AO37" s="38">
        <f t="shared" si="8"/>
        <v>6</v>
      </c>
      <c r="AP37" s="38">
        <f t="shared" si="9"/>
        <v>1.93</v>
      </c>
      <c r="AQ37" s="62">
        <v>0</v>
      </c>
      <c r="AR37" s="63">
        <v>0</v>
      </c>
      <c r="AS37" s="38">
        <f t="shared" si="17"/>
        <v>0</v>
      </c>
      <c r="AT37" s="38">
        <f t="shared" si="18"/>
        <v>0</v>
      </c>
      <c r="AU37" s="38">
        <f t="shared" si="10"/>
        <v>0</v>
      </c>
      <c r="AV37" s="38">
        <f t="shared" si="19"/>
        <v>0</v>
      </c>
      <c r="AW37" s="38">
        <f t="shared" si="11"/>
        <v>0</v>
      </c>
      <c r="AX37" s="38">
        <f t="shared" si="12"/>
        <v>0</v>
      </c>
      <c r="AY37" s="38">
        <v>0</v>
      </c>
      <c r="AZ37" s="38">
        <f t="shared" si="20"/>
        <v>0</v>
      </c>
      <c r="BA37" s="38">
        <f t="shared" si="13"/>
        <v>0</v>
      </c>
      <c r="BB37" s="38">
        <v>0</v>
      </c>
      <c r="BC37" s="38">
        <f t="shared" si="14"/>
        <v>0</v>
      </c>
      <c r="BD37" s="64">
        <v>0</v>
      </c>
      <c r="BE37" s="65">
        <v>0</v>
      </c>
      <c r="BF37" s="38">
        <v>0</v>
      </c>
      <c r="BG37" s="38">
        <v>0</v>
      </c>
      <c r="BH37" s="66">
        <v>0</v>
      </c>
    </row>
    <row r="38" spans="1:60" s="4" customFormat="1" ht="41.4" customHeight="1" thickBot="1">
      <c r="A38" s="26"/>
      <c r="B38" s="27" t="s">
        <v>25</v>
      </c>
      <c r="C38" s="41">
        <f t="shared" ref="C38:AR38" si="48">SUM(C9:C37)</f>
        <v>360248.10470000003</v>
      </c>
      <c r="D38" s="28">
        <f t="shared" si="48"/>
        <v>93365.56518048032</v>
      </c>
      <c r="E38" s="28">
        <f t="shared" si="48"/>
        <v>367466.25060000003</v>
      </c>
      <c r="F38" s="28">
        <f t="shared" si="48"/>
        <v>95742.727492980324</v>
      </c>
      <c r="G38" s="28">
        <f t="shared" si="48"/>
        <v>336961</v>
      </c>
      <c r="H38" s="28">
        <f t="shared" si="48"/>
        <v>85640.690583130796</v>
      </c>
      <c r="I38" s="28">
        <f t="shared" si="48"/>
        <v>307824</v>
      </c>
      <c r="J38" s="28">
        <f t="shared" si="48"/>
        <v>78114.048624611125</v>
      </c>
      <c r="K38" s="28">
        <f t="shared" si="48"/>
        <v>700415.88859999995</v>
      </c>
      <c r="L38" s="28">
        <f t="shared" si="48"/>
        <v>128214.96005674292</v>
      </c>
      <c r="M38" s="28">
        <f t="shared" si="48"/>
        <v>93862.973700000002</v>
      </c>
      <c r="N38" s="28">
        <f t="shared" si="48"/>
        <v>127281.72932135902</v>
      </c>
      <c r="O38" s="28">
        <f t="shared" si="48"/>
        <v>95210.790009999997</v>
      </c>
      <c r="P38" s="28">
        <f t="shared" si="48"/>
        <v>124013.60745735899</v>
      </c>
      <c r="Q38" s="28">
        <f t="shared" si="48"/>
        <v>54935.158309999999</v>
      </c>
      <c r="R38" s="28">
        <f t="shared" si="48"/>
        <v>48277.88369922743</v>
      </c>
      <c r="S38" s="28">
        <f t="shared" si="48"/>
        <v>37991.769560000001</v>
      </c>
      <c r="T38" s="28">
        <f t="shared" si="48"/>
        <v>27713.231806609674</v>
      </c>
      <c r="U38" s="28">
        <f t="shared" si="48"/>
        <v>289641.12046000001</v>
      </c>
      <c r="V38" s="28">
        <f t="shared" si="48"/>
        <v>315933.32832169969</v>
      </c>
      <c r="W38" s="28">
        <f t="shared" si="48"/>
        <v>9750.3065236000002</v>
      </c>
      <c r="X38" s="28">
        <f t="shared" si="48"/>
        <v>63738.644821758906</v>
      </c>
      <c r="Y38" s="28">
        <f t="shared" si="48"/>
        <v>7911.1713</v>
      </c>
      <c r="Z38" s="28">
        <f t="shared" si="48"/>
        <v>63070.064608358909</v>
      </c>
      <c r="AA38" s="28">
        <f t="shared" si="48"/>
        <v>1723</v>
      </c>
      <c r="AB38" s="28">
        <f t="shared" si="48"/>
        <v>10667.939165900003</v>
      </c>
      <c r="AC38" s="28">
        <f t="shared" si="48"/>
        <v>54</v>
      </c>
      <c r="AD38" s="28">
        <f t="shared" si="48"/>
        <v>364.07362999999998</v>
      </c>
      <c r="AE38" s="28">
        <f t="shared" si="48"/>
        <v>35871.296600000001</v>
      </c>
      <c r="AF38" s="28">
        <f t="shared" si="48"/>
        <v>177225.30768712092</v>
      </c>
      <c r="AG38" s="28">
        <f t="shared" si="48"/>
        <v>408814.8</v>
      </c>
      <c r="AH38" s="28">
        <f t="shared" si="48"/>
        <v>250718.99085669825</v>
      </c>
      <c r="AI38" s="28">
        <f t="shared" si="48"/>
        <v>472621.52191000001</v>
      </c>
      <c r="AJ38" s="28">
        <f t="shared" si="48"/>
        <v>270623.57137869817</v>
      </c>
      <c r="AK38" s="28">
        <f t="shared" si="48"/>
        <v>364554.56</v>
      </c>
      <c r="AL38" s="28">
        <f t="shared" si="48"/>
        <v>123288.79313825823</v>
      </c>
      <c r="AM38" s="28">
        <f t="shared" si="48"/>
        <v>318843</v>
      </c>
      <c r="AN38" s="28">
        <f t="shared" si="48"/>
        <v>90836.901071220782</v>
      </c>
      <c r="AO38" s="28">
        <f t="shared" si="48"/>
        <v>1030057.3056600001</v>
      </c>
      <c r="AP38" s="28">
        <f t="shared" si="48"/>
        <v>635829.20883726352</v>
      </c>
      <c r="AQ38" s="28">
        <f t="shared" si="48"/>
        <v>20230</v>
      </c>
      <c r="AR38" s="28">
        <f t="shared" si="48"/>
        <v>388340</v>
      </c>
      <c r="AS38" s="29">
        <f t="shared" si="17"/>
        <v>291255</v>
      </c>
      <c r="AT38" s="29">
        <f t="shared" si="18"/>
        <v>1138448.6000000001</v>
      </c>
      <c r="AU38" s="29">
        <f t="shared" si="10"/>
        <v>710007.50556422793</v>
      </c>
      <c r="AV38" s="29">
        <f t="shared" si="19"/>
        <v>301192.70556422789</v>
      </c>
      <c r="AW38" s="29">
        <f t="shared" si="11"/>
        <v>501437.9817133965</v>
      </c>
      <c r="AX38" s="29">
        <f t="shared" si="12"/>
        <v>250718.99085669825</v>
      </c>
      <c r="AY38" s="28">
        <v>50473.714707529623</v>
      </c>
      <c r="AZ38" s="29">
        <f t="shared" si="20"/>
        <v>960726.49642092618</v>
      </c>
      <c r="BA38" s="29">
        <f t="shared" si="13"/>
        <v>729633.8</v>
      </c>
      <c r="BB38" s="29">
        <v>320819</v>
      </c>
      <c r="BC38" s="29">
        <f t="shared" si="14"/>
        <v>408814.8</v>
      </c>
      <c r="BD38" s="28">
        <v>105375.65331221929</v>
      </c>
      <c r="BE38" s="39">
        <f t="shared" si="21"/>
        <v>2.4739313396017053</v>
      </c>
      <c r="BF38" s="30">
        <f>SUM(BF9:BF37)</f>
        <v>97061</v>
      </c>
      <c r="BG38" s="31">
        <f>SUM(BG9:BG37)</f>
        <v>63003.014944774215</v>
      </c>
      <c r="BH38" s="32">
        <f>BG38/AP38</f>
        <v>9.9087953288568467E-2</v>
      </c>
    </row>
    <row r="39" spans="1:60">
      <c r="AD39" s="118" t="s">
        <v>12</v>
      </c>
      <c r="AE39" s="118"/>
      <c r="BG39" s="118" t="s">
        <v>12</v>
      </c>
      <c r="BH39" s="118"/>
    </row>
  </sheetData>
  <mergeCells count="73">
    <mergeCell ref="AD39:AE39"/>
    <mergeCell ref="BG39:BH39"/>
    <mergeCell ref="A3:BH3"/>
    <mergeCell ref="BF4:BG6"/>
    <mergeCell ref="AO8:AP8"/>
    <mergeCell ref="Y8:Z8"/>
    <mergeCell ref="C6:D6"/>
    <mergeCell ref="E6:F6"/>
    <mergeCell ref="M8:N8"/>
    <mergeCell ref="O8:P8"/>
    <mergeCell ref="Q8:R8"/>
    <mergeCell ref="C8:D8"/>
    <mergeCell ref="E8:F8"/>
    <mergeCell ref="G8:H8"/>
    <mergeCell ref="I8:J8"/>
    <mergeCell ref="A4:A7"/>
    <mergeCell ref="B4:B7"/>
    <mergeCell ref="C4:L4"/>
    <mergeCell ref="M4:V4"/>
    <mergeCell ref="W4:AF4"/>
    <mergeCell ref="M5:T5"/>
    <mergeCell ref="U5:V6"/>
    <mergeCell ref="G6:H6"/>
    <mergeCell ref="I6:J6"/>
    <mergeCell ref="M6:N6"/>
    <mergeCell ref="O6:P6"/>
    <mergeCell ref="Q6:R6"/>
    <mergeCell ref="W5:AD5"/>
    <mergeCell ref="AE5:AF6"/>
    <mergeCell ref="W6:X6"/>
    <mergeCell ref="S6:T6"/>
    <mergeCell ref="AC6:AD6"/>
    <mergeCell ref="K8:L8"/>
    <mergeCell ref="AK8:AL8"/>
    <mergeCell ref="AM8:AN8"/>
    <mergeCell ref="S8:T8"/>
    <mergeCell ref="U8:V8"/>
    <mergeCell ref="W8:X8"/>
    <mergeCell ref="AA8:AB8"/>
    <mergeCell ref="AC8:AD8"/>
    <mergeCell ref="AE8:AF8"/>
    <mergeCell ref="AG8:AH8"/>
    <mergeCell ref="AI8:AJ8"/>
    <mergeCell ref="BF8:BG8"/>
    <mergeCell ref="AR4:AR7"/>
    <mergeCell ref="AS4:AS7"/>
    <mergeCell ref="AY4:AY7"/>
    <mergeCell ref="BE4:BE7"/>
    <mergeCell ref="AV4:AV7"/>
    <mergeCell ref="AX4:AX7"/>
    <mergeCell ref="BC4:BC7"/>
    <mergeCell ref="BB4:BB7"/>
    <mergeCell ref="AW4:AW7"/>
    <mergeCell ref="AU4:AU7"/>
    <mergeCell ref="BA4:BA7"/>
    <mergeCell ref="AT4:AT7"/>
    <mergeCell ref="AZ4:AZ6"/>
    <mergeCell ref="A2:BH2"/>
    <mergeCell ref="A1:BH1"/>
    <mergeCell ref="AO4:AP6"/>
    <mergeCell ref="AG4:AN4"/>
    <mergeCell ref="BH4:BH7"/>
    <mergeCell ref="AQ4:AQ6"/>
    <mergeCell ref="BD4:BD7"/>
    <mergeCell ref="C5:J5"/>
    <mergeCell ref="K5:L6"/>
    <mergeCell ref="AG5:AN5"/>
    <mergeCell ref="Y6:Z6"/>
    <mergeCell ref="AA6:AB6"/>
    <mergeCell ref="AI6:AJ6"/>
    <mergeCell ref="AK6:AL6"/>
    <mergeCell ref="AM6:AN6"/>
    <mergeCell ref="AG6:AH6"/>
  </mergeCells>
  <pageMargins left="0.39" right="0.18" top="1.0900000000000001" bottom="0.32" header="0.3" footer="0.17"/>
  <pageSetup scale="14" orientation="landscape" r:id="rId1"/>
  <colBreaks count="1" manualBreakCount="1">
    <brk id="2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SLPC</cp:lastModifiedBy>
  <cp:lastPrinted>2022-05-02T11:17:38Z</cp:lastPrinted>
  <dcterms:created xsi:type="dcterms:W3CDTF">2016-06-03T07:14:47Z</dcterms:created>
  <dcterms:modified xsi:type="dcterms:W3CDTF">2022-05-18T14:38:44Z</dcterms:modified>
</cp:coreProperties>
</file>