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LBC 161 FINAL ANN 1\"/>
    </mc:Choice>
  </mc:AlternateContent>
  <bookViews>
    <workbookView xWindow="0" yWindow="0" windowWidth="23040" windowHeight="8496"/>
  </bookViews>
  <sheets>
    <sheet name="Ann 28 PMMY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'Ann 28 PMMY'!$A$1:$BH$39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" i="1" l="1"/>
  <c r="AH9" i="1"/>
  <c r="AU9" i="1" s="1"/>
  <c r="AI9" i="1"/>
  <c r="AJ9" i="1"/>
  <c r="AW9" i="1" s="1"/>
  <c r="AK9" i="1"/>
  <c r="AL9" i="1"/>
  <c r="AY9" i="1" s="1"/>
  <c r="AM9" i="1"/>
  <c r="AN9" i="1"/>
  <c r="AN38" i="1" s="1"/>
  <c r="AO9" i="1"/>
  <c r="AP9" i="1"/>
  <c r="AS9" i="1"/>
  <c r="AT9" i="1"/>
  <c r="AV9" i="1"/>
  <c r="AX9" i="1"/>
  <c r="AZ9" i="1"/>
  <c r="BE9" i="1" s="1"/>
  <c r="BA9" i="1"/>
  <c r="BC9" i="1"/>
  <c r="BH9" i="1"/>
  <c r="AG10" i="1"/>
  <c r="AH10" i="1"/>
  <c r="AH38" i="1" s="1"/>
  <c r="AI10" i="1"/>
  <c r="AJ10" i="1"/>
  <c r="AW10" i="1" s="1"/>
  <c r="AK10" i="1"/>
  <c r="AL10" i="1"/>
  <c r="AL38" i="1" s="1"/>
  <c r="AY38" i="1" s="1"/>
  <c r="AM10" i="1"/>
  <c r="AN10" i="1"/>
  <c r="AO10" i="1"/>
  <c r="AP10" i="1"/>
  <c r="AP38" i="1" s="1"/>
  <c r="AS10" i="1"/>
  <c r="AT10" i="1"/>
  <c r="AV10" i="1"/>
  <c r="AX10" i="1"/>
  <c r="AZ10" i="1"/>
  <c r="BE10" i="1" s="1"/>
  <c r="BA10" i="1"/>
  <c r="BC10" i="1"/>
  <c r="BH10" i="1"/>
  <c r="AG11" i="1"/>
  <c r="AH11" i="1"/>
  <c r="AU11" i="1" s="1"/>
  <c r="AI11" i="1"/>
  <c r="AJ11" i="1"/>
  <c r="AW11" i="1" s="1"/>
  <c r="AK11" i="1"/>
  <c r="AL11" i="1"/>
  <c r="AY11" i="1" s="1"/>
  <c r="AM11" i="1"/>
  <c r="AN11" i="1"/>
  <c r="AO11" i="1"/>
  <c r="AP11" i="1"/>
  <c r="AS11" i="1"/>
  <c r="AT11" i="1"/>
  <c r="AV11" i="1"/>
  <c r="AX11" i="1"/>
  <c r="AZ11" i="1"/>
  <c r="BE11" i="1" s="1"/>
  <c r="BA11" i="1"/>
  <c r="BC11" i="1"/>
  <c r="BH11" i="1"/>
  <c r="AG12" i="1"/>
  <c r="AH12" i="1"/>
  <c r="AU12" i="1" s="1"/>
  <c r="AI12" i="1"/>
  <c r="AJ12" i="1"/>
  <c r="AW12" i="1" s="1"/>
  <c r="AK12" i="1"/>
  <c r="AL12" i="1"/>
  <c r="AY12" i="1" s="1"/>
  <c r="AM12" i="1"/>
  <c r="AN12" i="1"/>
  <c r="AO12" i="1"/>
  <c r="AP12" i="1"/>
  <c r="AS12" i="1"/>
  <c r="AT12" i="1"/>
  <c r="AV12" i="1"/>
  <c r="AX12" i="1"/>
  <c r="AZ12" i="1"/>
  <c r="BE12" i="1" s="1"/>
  <c r="BA12" i="1"/>
  <c r="BC12" i="1"/>
  <c r="BH12" i="1"/>
  <c r="AG13" i="1"/>
  <c r="AH13" i="1"/>
  <c r="AU13" i="1" s="1"/>
  <c r="AI13" i="1"/>
  <c r="AJ13" i="1"/>
  <c r="AW13" i="1" s="1"/>
  <c r="AK13" i="1"/>
  <c r="AL13" i="1"/>
  <c r="AY13" i="1" s="1"/>
  <c r="AM13" i="1"/>
  <c r="AN13" i="1"/>
  <c r="AO13" i="1"/>
  <c r="AP13" i="1"/>
  <c r="AS13" i="1"/>
  <c r="AT13" i="1"/>
  <c r="AV13" i="1"/>
  <c r="AX13" i="1"/>
  <c r="AZ13" i="1"/>
  <c r="BE13" i="1" s="1"/>
  <c r="BA13" i="1"/>
  <c r="BC13" i="1"/>
  <c r="BH13" i="1"/>
  <c r="AG14" i="1"/>
  <c r="AH14" i="1"/>
  <c r="AU14" i="1" s="1"/>
  <c r="AI14" i="1"/>
  <c r="AJ14" i="1"/>
  <c r="AW14" i="1" s="1"/>
  <c r="AK14" i="1"/>
  <c r="AL14" i="1"/>
  <c r="AY14" i="1" s="1"/>
  <c r="AM14" i="1"/>
  <c r="AN14" i="1"/>
  <c r="AO14" i="1"/>
  <c r="AP14" i="1"/>
  <c r="AS14" i="1"/>
  <c r="AT14" i="1"/>
  <c r="AV14" i="1"/>
  <c r="AX14" i="1"/>
  <c r="AZ14" i="1"/>
  <c r="BE14" i="1" s="1"/>
  <c r="BA14" i="1"/>
  <c r="BC14" i="1"/>
  <c r="BH14" i="1"/>
  <c r="AG15" i="1"/>
  <c r="AH15" i="1"/>
  <c r="AU15" i="1" s="1"/>
  <c r="AI15" i="1"/>
  <c r="AJ15" i="1"/>
  <c r="AW15" i="1" s="1"/>
  <c r="AK15" i="1"/>
  <c r="AL15" i="1"/>
  <c r="AY15" i="1" s="1"/>
  <c r="AM15" i="1"/>
  <c r="AN15" i="1"/>
  <c r="AO15" i="1"/>
  <c r="AP15" i="1"/>
  <c r="AS15" i="1"/>
  <c r="AT15" i="1"/>
  <c r="AV15" i="1"/>
  <c r="AX15" i="1"/>
  <c r="AZ15" i="1"/>
  <c r="BE15" i="1" s="1"/>
  <c r="BA15" i="1"/>
  <c r="BC15" i="1"/>
  <c r="BH15" i="1"/>
  <c r="AG16" i="1"/>
  <c r="AH16" i="1"/>
  <c r="AU16" i="1" s="1"/>
  <c r="AI16" i="1"/>
  <c r="AJ16" i="1"/>
  <c r="AW16" i="1" s="1"/>
  <c r="AK16" i="1"/>
  <c r="AL16" i="1"/>
  <c r="AY16" i="1" s="1"/>
  <c r="AM16" i="1"/>
  <c r="AN16" i="1"/>
  <c r="AO16" i="1"/>
  <c r="AP16" i="1"/>
  <c r="AS16" i="1"/>
  <c r="AT16" i="1"/>
  <c r="AV16" i="1"/>
  <c r="AX16" i="1"/>
  <c r="AZ16" i="1"/>
  <c r="BE16" i="1" s="1"/>
  <c r="BA16" i="1"/>
  <c r="BC16" i="1"/>
  <c r="BH16" i="1"/>
  <c r="AG17" i="1"/>
  <c r="AH17" i="1"/>
  <c r="AU17" i="1" s="1"/>
  <c r="AI17" i="1"/>
  <c r="AJ17" i="1"/>
  <c r="AW17" i="1" s="1"/>
  <c r="AK17" i="1"/>
  <c r="AL17" i="1"/>
  <c r="AY17" i="1" s="1"/>
  <c r="AM17" i="1"/>
  <c r="AN17" i="1"/>
  <c r="AO17" i="1"/>
  <c r="AP17" i="1"/>
  <c r="AS17" i="1"/>
  <c r="AT17" i="1"/>
  <c r="AV17" i="1"/>
  <c r="AX17" i="1"/>
  <c r="AZ17" i="1"/>
  <c r="BE17" i="1" s="1"/>
  <c r="BA17" i="1"/>
  <c r="BC17" i="1"/>
  <c r="BH17" i="1"/>
  <c r="AG18" i="1"/>
  <c r="AH18" i="1"/>
  <c r="AU18" i="1" s="1"/>
  <c r="AI18" i="1"/>
  <c r="AJ18" i="1"/>
  <c r="AW18" i="1" s="1"/>
  <c r="AK18" i="1"/>
  <c r="AL18" i="1"/>
  <c r="AY18" i="1" s="1"/>
  <c r="AM18" i="1"/>
  <c r="AN18" i="1"/>
  <c r="AO18" i="1"/>
  <c r="AP18" i="1"/>
  <c r="AS18" i="1"/>
  <c r="AT18" i="1"/>
  <c r="AV18" i="1"/>
  <c r="AX18" i="1"/>
  <c r="AZ18" i="1"/>
  <c r="BE18" i="1" s="1"/>
  <c r="BA18" i="1"/>
  <c r="BC18" i="1"/>
  <c r="BH18" i="1"/>
  <c r="AG19" i="1"/>
  <c r="AH19" i="1"/>
  <c r="AU19" i="1" s="1"/>
  <c r="AI19" i="1"/>
  <c r="AJ19" i="1"/>
  <c r="AW19" i="1" s="1"/>
  <c r="AK19" i="1"/>
  <c r="AL19" i="1"/>
  <c r="AY19" i="1" s="1"/>
  <c r="AM19" i="1"/>
  <c r="AN19" i="1"/>
  <c r="AO19" i="1"/>
  <c r="AP19" i="1"/>
  <c r="AS19" i="1"/>
  <c r="AT19" i="1"/>
  <c r="AV19" i="1"/>
  <c r="AX19" i="1"/>
  <c r="AZ19" i="1"/>
  <c r="BE19" i="1" s="1"/>
  <c r="BA19" i="1"/>
  <c r="BC19" i="1"/>
  <c r="BH19" i="1"/>
  <c r="AG20" i="1"/>
  <c r="AH20" i="1"/>
  <c r="AU20" i="1" s="1"/>
  <c r="AI20" i="1"/>
  <c r="AJ20" i="1"/>
  <c r="AW20" i="1" s="1"/>
  <c r="AK20" i="1"/>
  <c r="AL20" i="1"/>
  <c r="AY20" i="1" s="1"/>
  <c r="AM20" i="1"/>
  <c r="AN20" i="1"/>
  <c r="AO20" i="1"/>
  <c r="AP20" i="1"/>
  <c r="AS20" i="1"/>
  <c r="AT20" i="1"/>
  <c r="AV20" i="1"/>
  <c r="AX20" i="1"/>
  <c r="AZ20" i="1"/>
  <c r="BE20" i="1" s="1"/>
  <c r="BA20" i="1"/>
  <c r="BC20" i="1"/>
  <c r="BH20" i="1"/>
  <c r="AG21" i="1"/>
  <c r="AH21" i="1"/>
  <c r="AI21" i="1"/>
  <c r="AJ21" i="1"/>
  <c r="AW21" i="1" s="1"/>
  <c r="AK21" i="1"/>
  <c r="AL21" i="1"/>
  <c r="AM21" i="1"/>
  <c r="AN21" i="1"/>
  <c r="AO21" i="1"/>
  <c r="AP21" i="1"/>
  <c r="AS21" i="1"/>
  <c r="AT21" i="1"/>
  <c r="AU21" i="1"/>
  <c r="AV21" i="1"/>
  <c r="AX21" i="1"/>
  <c r="AY21" i="1"/>
  <c r="AZ21" i="1"/>
  <c r="BA21" i="1"/>
  <c r="BC21" i="1"/>
  <c r="BE21" i="1"/>
  <c r="BH21" i="1"/>
  <c r="AG23" i="1"/>
  <c r="AH23" i="1"/>
  <c r="AU23" i="1" s="1"/>
  <c r="AI23" i="1"/>
  <c r="AJ23" i="1"/>
  <c r="AW23" i="1" s="1"/>
  <c r="AK23" i="1"/>
  <c r="AL23" i="1"/>
  <c r="AY23" i="1" s="1"/>
  <c r="AM23" i="1"/>
  <c r="AN23" i="1"/>
  <c r="AO23" i="1"/>
  <c r="AP23" i="1"/>
  <c r="BH23" i="1" s="1"/>
  <c r="AS23" i="1"/>
  <c r="AT23" i="1"/>
  <c r="AV23" i="1"/>
  <c r="AX23" i="1"/>
  <c r="AZ23" i="1"/>
  <c r="BA23" i="1"/>
  <c r="BC23" i="1"/>
  <c r="AG24" i="1"/>
  <c r="BA24" i="1" s="1"/>
  <c r="AH24" i="1"/>
  <c r="AI24" i="1"/>
  <c r="AJ24" i="1"/>
  <c r="AK24" i="1"/>
  <c r="AX24" i="1" s="1"/>
  <c r="AL24" i="1"/>
  <c r="AM24" i="1"/>
  <c r="AN24" i="1"/>
  <c r="AO24" i="1"/>
  <c r="AP24" i="1"/>
  <c r="AS24" i="1"/>
  <c r="AU24" i="1"/>
  <c r="AV24" i="1"/>
  <c r="AW24" i="1"/>
  <c r="AY24" i="1"/>
  <c r="AZ24" i="1"/>
  <c r="BE24" i="1"/>
  <c r="BH24" i="1"/>
  <c r="AG25" i="1"/>
  <c r="AH25" i="1"/>
  <c r="AI25" i="1"/>
  <c r="AI38" i="1" s="1"/>
  <c r="AV38" i="1" s="1"/>
  <c r="AJ25" i="1"/>
  <c r="AK25" i="1"/>
  <c r="AL25" i="1"/>
  <c r="AM25" i="1"/>
  <c r="AM38" i="1" s="1"/>
  <c r="AN25" i="1"/>
  <c r="AO25" i="1"/>
  <c r="AP25" i="1"/>
  <c r="AS25" i="1"/>
  <c r="AT25" i="1"/>
  <c r="AU25" i="1"/>
  <c r="AW25" i="1"/>
  <c r="AX25" i="1"/>
  <c r="AY25" i="1"/>
  <c r="AZ25" i="1"/>
  <c r="BE25" i="1" s="1"/>
  <c r="BA25" i="1"/>
  <c r="BC25" i="1"/>
  <c r="BH25" i="1"/>
  <c r="AG26" i="1"/>
  <c r="BA26" i="1" s="1"/>
  <c r="AH26" i="1"/>
  <c r="AI26" i="1"/>
  <c r="AJ26" i="1"/>
  <c r="AW26" i="1" s="1"/>
  <c r="AK26" i="1"/>
  <c r="AX26" i="1" s="1"/>
  <c r="AL26" i="1"/>
  <c r="AM26" i="1"/>
  <c r="AN26" i="1"/>
  <c r="AO26" i="1"/>
  <c r="AP26" i="1"/>
  <c r="AS26" i="1"/>
  <c r="AU26" i="1"/>
  <c r="AV26" i="1"/>
  <c r="AY26" i="1"/>
  <c r="AZ26" i="1"/>
  <c r="BE26" i="1"/>
  <c r="BH26" i="1"/>
  <c r="AG27" i="1"/>
  <c r="AH27" i="1"/>
  <c r="AU27" i="1" s="1"/>
  <c r="AI27" i="1"/>
  <c r="AV27" i="1" s="1"/>
  <c r="AJ27" i="1"/>
  <c r="AK27" i="1"/>
  <c r="AL27" i="1"/>
  <c r="AY27" i="1" s="1"/>
  <c r="AM27" i="1"/>
  <c r="AN27" i="1"/>
  <c r="AO27" i="1"/>
  <c r="AP27" i="1"/>
  <c r="AS27" i="1"/>
  <c r="AT27" i="1"/>
  <c r="AW27" i="1"/>
  <c r="AX27" i="1"/>
  <c r="AZ27" i="1"/>
  <c r="BE27" i="1" s="1"/>
  <c r="BA27" i="1"/>
  <c r="BC27" i="1"/>
  <c r="BH27" i="1"/>
  <c r="AG28" i="1"/>
  <c r="BA28" i="1" s="1"/>
  <c r="AH28" i="1"/>
  <c r="AI28" i="1"/>
  <c r="AJ28" i="1"/>
  <c r="AW28" i="1" s="1"/>
  <c r="AK28" i="1"/>
  <c r="AX28" i="1" s="1"/>
  <c r="AL28" i="1"/>
  <c r="AM28" i="1"/>
  <c r="AN28" i="1"/>
  <c r="AO28" i="1"/>
  <c r="AP28" i="1"/>
  <c r="AS28" i="1"/>
  <c r="AU28" i="1"/>
  <c r="AV28" i="1"/>
  <c r="AY28" i="1"/>
  <c r="AZ28" i="1"/>
  <c r="BE28" i="1"/>
  <c r="BH28" i="1"/>
  <c r="AG29" i="1"/>
  <c r="AH29" i="1"/>
  <c r="AU29" i="1" s="1"/>
  <c r="AI29" i="1"/>
  <c r="AV29" i="1" s="1"/>
  <c r="AJ29" i="1"/>
  <c r="AK29" i="1"/>
  <c r="AL29" i="1"/>
  <c r="AY29" i="1" s="1"/>
  <c r="AM29" i="1"/>
  <c r="AN29" i="1"/>
  <c r="AO29" i="1"/>
  <c r="AP29" i="1"/>
  <c r="AS29" i="1"/>
  <c r="AT29" i="1"/>
  <c r="AW29" i="1"/>
  <c r="AX29" i="1"/>
  <c r="AZ29" i="1"/>
  <c r="BE29" i="1" s="1"/>
  <c r="BA29" i="1"/>
  <c r="BC29" i="1"/>
  <c r="BH29" i="1"/>
  <c r="AG30" i="1"/>
  <c r="BA30" i="1" s="1"/>
  <c r="AH30" i="1"/>
  <c r="AI30" i="1"/>
  <c r="AJ30" i="1"/>
  <c r="AW30" i="1" s="1"/>
  <c r="AK30" i="1"/>
  <c r="AX30" i="1" s="1"/>
  <c r="AL30" i="1"/>
  <c r="AM30" i="1"/>
  <c r="AN30" i="1"/>
  <c r="AO30" i="1"/>
  <c r="AP30" i="1"/>
  <c r="AS30" i="1"/>
  <c r="AU30" i="1"/>
  <c r="AV30" i="1"/>
  <c r="AY30" i="1"/>
  <c r="AZ30" i="1"/>
  <c r="BE30" i="1"/>
  <c r="BH30" i="1"/>
  <c r="AG31" i="1"/>
  <c r="AH31" i="1"/>
  <c r="AU31" i="1" s="1"/>
  <c r="AI31" i="1"/>
  <c r="AV31" i="1" s="1"/>
  <c r="AJ31" i="1"/>
  <c r="AK31" i="1"/>
  <c r="AL31" i="1"/>
  <c r="AY31" i="1" s="1"/>
  <c r="AM31" i="1"/>
  <c r="AN31" i="1"/>
  <c r="AO31" i="1"/>
  <c r="AP31" i="1"/>
  <c r="BH31" i="1" s="1"/>
  <c r="AS31" i="1"/>
  <c r="AT31" i="1"/>
  <c r="AW31" i="1"/>
  <c r="AX31" i="1"/>
  <c r="AZ31" i="1"/>
  <c r="BA31" i="1"/>
  <c r="BC31" i="1"/>
  <c r="AG32" i="1"/>
  <c r="BA32" i="1" s="1"/>
  <c r="AH32" i="1"/>
  <c r="AU32" i="1" s="1"/>
  <c r="AI32" i="1"/>
  <c r="AJ32" i="1"/>
  <c r="AK32" i="1"/>
  <c r="AX32" i="1" s="1"/>
  <c r="AL32" i="1"/>
  <c r="AY32" i="1" s="1"/>
  <c r="AM32" i="1"/>
  <c r="AN32" i="1"/>
  <c r="AO32" i="1"/>
  <c r="AP32" i="1"/>
  <c r="BH32" i="1" s="1"/>
  <c r="AS32" i="1"/>
  <c r="AV32" i="1"/>
  <c r="AW32" i="1"/>
  <c r="AZ32" i="1"/>
  <c r="AG33" i="1"/>
  <c r="BC33" i="1" s="1"/>
  <c r="AH33" i="1"/>
  <c r="AI33" i="1"/>
  <c r="AJ33" i="1"/>
  <c r="AW33" i="1" s="1"/>
  <c r="AK33" i="1"/>
  <c r="AX33" i="1" s="1"/>
  <c r="AL33" i="1"/>
  <c r="AM33" i="1"/>
  <c r="AN33" i="1"/>
  <c r="AO33" i="1"/>
  <c r="AS33" i="1"/>
  <c r="AU33" i="1"/>
  <c r="AV33" i="1"/>
  <c r="AY33" i="1"/>
  <c r="BA33" i="1"/>
  <c r="BH33" i="1"/>
  <c r="AG34" i="1"/>
  <c r="BA34" i="1" s="1"/>
  <c r="AH34" i="1"/>
  <c r="AU34" i="1" s="1"/>
  <c r="AI34" i="1"/>
  <c r="AJ34" i="1"/>
  <c r="AK34" i="1"/>
  <c r="AX34" i="1" s="1"/>
  <c r="AL34" i="1"/>
  <c r="AY34" i="1" s="1"/>
  <c r="AM34" i="1"/>
  <c r="AN34" i="1"/>
  <c r="AO34" i="1"/>
  <c r="AP34" i="1"/>
  <c r="BH34" i="1" s="1"/>
  <c r="AS34" i="1"/>
  <c r="AV34" i="1"/>
  <c r="AW34" i="1"/>
  <c r="AZ34" i="1"/>
  <c r="AG35" i="1"/>
  <c r="BC35" i="1" s="1"/>
  <c r="AH35" i="1"/>
  <c r="AI35" i="1"/>
  <c r="AJ35" i="1"/>
  <c r="AW35" i="1" s="1"/>
  <c r="AK35" i="1"/>
  <c r="AL35" i="1"/>
  <c r="AM35" i="1"/>
  <c r="AN35" i="1"/>
  <c r="AO35" i="1"/>
  <c r="AP35" i="1"/>
  <c r="AS35" i="1"/>
  <c r="AU35" i="1"/>
  <c r="AV35" i="1"/>
  <c r="AX35" i="1"/>
  <c r="AY35" i="1"/>
  <c r="AZ35" i="1"/>
  <c r="BH35" i="1"/>
  <c r="AG36" i="1"/>
  <c r="AH36" i="1"/>
  <c r="AI36" i="1"/>
  <c r="AV36" i="1" s="1"/>
  <c r="AJ36" i="1"/>
  <c r="AW36" i="1" s="1"/>
  <c r="AK36" i="1"/>
  <c r="AL36" i="1"/>
  <c r="AM36" i="1"/>
  <c r="AN36" i="1"/>
  <c r="AO36" i="1"/>
  <c r="AP36" i="1"/>
  <c r="AS36" i="1"/>
  <c r="AT36" i="1"/>
  <c r="AU36" i="1"/>
  <c r="AX36" i="1"/>
  <c r="AY36" i="1"/>
  <c r="AZ36" i="1"/>
  <c r="BE36" i="1" s="1"/>
  <c r="BA36" i="1"/>
  <c r="BC36" i="1"/>
  <c r="BH36" i="1"/>
  <c r="AG37" i="1"/>
  <c r="AH37" i="1"/>
  <c r="AU37" i="1" s="1"/>
  <c r="AI37" i="1"/>
  <c r="AJ37" i="1"/>
  <c r="AK37" i="1"/>
  <c r="AL37" i="1"/>
  <c r="AY37" i="1" s="1"/>
  <c r="AM37" i="1"/>
  <c r="AN37" i="1"/>
  <c r="AS37" i="1"/>
  <c r="AT37" i="1"/>
  <c r="AV37" i="1"/>
  <c r="AW37" i="1"/>
  <c r="AX37" i="1"/>
  <c r="BA37" i="1"/>
  <c r="BC37" i="1"/>
  <c r="BH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T38" i="1" s="1"/>
  <c r="AK38" i="1"/>
  <c r="AX38" i="1" s="1"/>
  <c r="AO38" i="1"/>
  <c r="AQ38" i="1"/>
  <c r="AR38" i="1"/>
  <c r="AS38" i="1"/>
  <c r="BA38" i="1"/>
  <c r="BF38" i="1"/>
  <c r="BG38" i="1"/>
  <c r="BH38" i="1" l="1"/>
  <c r="AU38" i="1"/>
  <c r="AZ38" i="1"/>
  <c r="BE38" i="1" s="1"/>
  <c r="AJ38" i="1"/>
  <c r="AW38" i="1" s="1"/>
  <c r="AT35" i="1"/>
  <c r="BC30" i="1"/>
  <c r="AT30" i="1"/>
  <c r="BC28" i="1"/>
  <c r="AT28" i="1"/>
  <c r="BC26" i="1"/>
  <c r="AT26" i="1"/>
  <c r="AV25" i="1"/>
  <c r="BC24" i="1"/>
  <c r="AT24" i="1"/>
  <c r="AY10" i="1"/>
  <c r="AU10" i="1"/>
  <c r="AZ37" i="1"/>
  <c r="BA35" i="1"/>
  <c r="BC34" i="1"/>
  <c r="AT34" i="1"/>
  <c r="AT33" i="1"/>
  <c r="BC32" i="1"/>
  <c r="AT32" i="1"/>
  <c r="BC38" i="1"/>
</calcChain>
</file>

<file path=xl/sharedStrings.xml><?xml version="1.0" encoding="utf-8"?>
<sst xmlns="http://schemas.openxmlformats.org/spreadsheetml/2006/main" count="128" uniqueCount="77">
  <si>
    <t>SLBC PUNJAB</t>
  </si>
  <si>
    <t>TOTAL</t>
  </si>
  <si>
    <t>PUNJAB STATE COOPERATIVE BANK</t>
  </si>
  <si>
    <t>PUNJAB GRAMIN BANK</t>
  </si>
  <si>
    <t>JANA SMALL FINANCE BANK</t>
  </si>
  <si>
    <t>UJJIVAN SMALL FINANCE BANK</t>
  </si>
  <si>
    <t>AU SMALL FINANCE BANK</t>
  </si>
  <si>
    <t>RBL Bank</t>
  </si>
  <si>
    <t>BANDHAN BANK</t>
  </si>
  <si>
    <t>AXIS BANK</t>
  </si>
  <si>
    <t>INDUSIND BANK</t>
  </si>
  <si>
    <t>FEDERAL BANK</t>
  </si>
  <si>
    <t>YES BANK</t>
  </si>
  <si>
    <t>KOTAK MAHINDRA BANK</t>
  </si>
  <si>
    <t>866.47</t>
  </si>
  <si>
    <t>16004.14</t>
  </si>
  <si>
    <t>5552.34</t>
  </si>
  <si>
    <t>825.23</t>
  </si>
  <si>
    <t>ICICI BANK</t>
  </si>
  <si>
    <t>HDFC BANK</t>
  </si>
  <si>
    <t>CAPITAL SMALL FINANCE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</si>
  <si>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</si>
  <si>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</si>
  <si>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</si>
  <si>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</si>
  <si>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</si>
  <si>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</si>
  <si>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</si>
  <si>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</si>
  <si>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</si>
  <si>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</si>
  <si>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</si>
  <si>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</si>
  <si>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</si>
  <si>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</si>
  <si>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Amt.</t>
  </si>
  <si>
    <t>A/cs</t>
  </si>
  <si>
    <t>disbursement to SC/ST beneficiaries</t>
  </si>
  <si>
    <t>disbursement to WOMEN beneficiaries</t>
  </si>
  <si>
    <t>Disbursed</t>
  </si>
  <si>
    <t>Sanctioned</t>
  </si>
  <si>
    <t>out of (12) disbursement to SC/ST beneficiaries</t>
  </si>
  <si>
    <t>out of (12) disbursement to WOMEN beneficiaries</t>
  </si>
  <si>
    <t>out of (7) disbursement to SC/ST beneficiaries</t>
  </si>
  <si>
    <t>out of (7) disbursement to WOMEN beneficiaries</t>
  </si>
  <si>
    <t>out of (2) disbursement to SC/ST beneficiaries</t>
  </si>
  <si>
    <t>out of (2) disbursement to WOMEN beneficiaries</t>
  </si>
  <si>
    <t xml:space="preserve">Sanctioned </t>
  </si>
  <si>
    <t>Q.E JUNE 22 (01.04.2022TO 30.06.2022)</t>
  </si>
  <si>
    <t>Total Outstanding as on 30.06.2022</t>
  </si>
  <si>
    <t>%age of NPA Amount to Total O/S</t>
  </si>
  <si>
    <t>Total NPA under PMMY as on 30.06.2022</t>
  </si>
  <si>
    <t>%age Achievement</t>
  </si>
  <si>
    <t>Achievement Number of Accounts (01.04.2021 to 30.06.2021)</t>
  </si>
  <si>
    <t>Achievement Number of Accounts (01.10.2021 to 31.12.2021)</t>
  </si>
  <si>
    <t>Achievement Number of Accounts (01.04.2021 to 30.09.2021)</t>
  </si>
  <si>
    <t>Achievement Number of Accounts (01.04.2021 to 31.12.2021)</t>
  </si>
  <si>
    <t>Achievement against Target Amount (01.04.2022 to 30.06.2022)</t>
  </si>
  <si>
    <t>Achievement against Target Amount (01.04.2021 to 30.06.2021)</t>
  </si>
  <si>
    <t>Achievement against Target Amount (01.07.2021 to 30.09.2021)</t>
  </si>
  <si>
    <t>Achievement against Target Amount (01.10.2021 to 31.12.2021)</t>
  </si>
  <si>
    <t>Achievement against Target Amount (01.04.2021 to 30.09.2021)</t>
  </si>
  <si>
    <t>Achievement against Target Amount (01.04.2022 to 30.06.22)</t>
  </si>
  <si>
    <t>Achievement Number of Accounts (01.04.2022 to 30.06.2022)</t>
  </si>
  <si>
    <t>Prorata Target amount (01.04.2021 to 31.12.2021)</t>
  </si>
  <si>
    <t>Annual Target Amount (01.04.2022 To 31.03.2023)</t>
  </si>
  <si>
    <t>Number of MUDRA Cards Issued as on date</t>
  </si>
  <si>
    <t>Total Outstanding as on 30.06.2022 (Column 5+10+15)</t>
  </si>
  <si>
    <t xml:space="preserve">TOTAL </t>
  </si>
  <si>
    <t xml:space="preserve">TARUN                                                               </t>
  </si>
  <si>
    <t xml:space="preserve">      KISHORE                                                                           </t>
  </si>
  <si>
    <t>SHISHU</t>
  </si>
  <si>
    <t>Name of Banks</t>
  </si>
  <si>
    <t>Sr. No.</t>
  </si>
  <si>
    <r>
      <t xml:space="preserve">                                                                                   </t>
    </r>
    <r>
      <rPr>
        <b/>
        <sz val="15"/>
        <rFont val="Calibri"/>
        <family val="2"/>
      </rPr>
      <t xml:space="preserve"> (Amount in Lakhs)</t>
    </r>
  </si>
  <si>
    <t xml:space="preserve">                                                                                                                   PRADHAN MANTRI MUDRA YOJANA (PMMY) - Progress as on 30.06.2022            </t>
  </si>
  <si>
    <t>Annexure 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</si>
</sst>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21"/>
      <name val="Calibri"/>
      <family val="2"/>
      <scheme val="minor"/>
    </font>
    <font>
      <b/>
      <sz val="20"/>
      <name val="Tahoma"/>
      <family val="2"/>
    </font>
    <font>
      <b/>
      <sz val="21"/>
      <name val="Tahoma"/>
      <family val="2"/>
    </font>
    <font>
      <sz val="12"/>
      <name val="Helv"/>
    </font>
    <font>
      <b/>
      <sz val="14"/>
      <name val="Tahoma"/>
      <family val="2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16"/>
      <name val="Calibri"/>
      <family val="2"/>
      <scheme val="minor"/>
    </font>
    <font>
      <b/>
      <sz val="18"/>
      <name val="Tahoma"/>
      <family val="2"/>
    </font>
    <font>
      <b/>
      <sz val="15"/>
      <name val="Calibri"/>
      <family val="2"/>
      <scheme val="minor"/>
    </font>
    <font>
      <b/>
      <sz val="15"/>
      <name val="Calibri"/>
      <family val="2"/>
    </font>
    <font>
      <b/>
      <sz val="30"/>
      <name val="Calibri"/>
      <family val="2"/>
      <scheme val="minor"/>
    </font>
    <font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</cellStyleXfs>
  <cellXfs count="128">
    <xf numFmtId="0" fontId="0" fillId="0" borderId="0" xfId="0"/>
    <xf numFmtId="0" fontId="2" fillId="2" borderId="0" xfId="1" applyFont="1" applyFill="1"/>
    <xf numFmtId="9" fontId="3" fillId="2" borderId="0" xfId="2" applyFont="1" applyFill="1"/>
    <xf numFmtId="1" fontId="4" fillId="2" borderId="0" xfId="1" applyNumberFormat="1" applyFont="1" applyFill="1"/>
    <xf numFmtId="0" fontId="6" fillId="2" borderId="0" xfId="1" applyFont="1" applyFill="1"/>
    <xf numFmtId="9" fontId="7" fillId="2" borderId="1" xfId="2" applyFont="1" applyFill="1" applyBorder="1" applyAlignment="1">
      <alignment vertical="center" wrapText="1"/>
    </xf>
    <xf numFmtId="1" fontId="8" fillId="2" borderId="2" xfId="1" applyNumberFormat="1" applyFont="1" applyFill="1" applyBorder="1" applyAlignment="1">
      <alignment vertical="center" wrapText="1"/>
    </xf>
    <xf numFmtId="1" fontId="8" fillId="2" borderId="3" xfId="1" applyNumberFormat="1" applyFont="1" applyFill="1" applyBorder="1" applyAlignment="1">
      <alignment vertical="center" wrapText="1"/>
    </xf>
    <xf numFmtId="9" fontId="7" fillId="2" borderId="2" xfId="2" applyFont="1" applyFill="1" applyBorder="1" applyAlignment="1">
      <alignment vertical="center" wrapText="1"/>
    </xf>
    <xf numFmtId="1" fontId="8" fillId="2" borderId="3" xfId="1" applyNumberFormat="1" applyFont="1" applyFill="1" applyBorder="1" applyAlignment="1">
      <alignment vertical="center"/>
    </xf>
    <xf numFmtId="1" fontId="7" fillId="2" borderId="2" xfId="1" applyNumberFormat="1" applyFont="1" applyFill="1" applyBorder="1" applyAlignment="1">
      <alignment vertical="center" wrapText="1"/>
    </xf>
    <xf numFmtId="1" fontId="7" fillId="2" borderId="4" xfId="1" applyNumberFormat="1" applyFont="1" applyFill="1" applyBorder="1" applyAlignment="1">
      <alignment vertical="center" wrapText="1"/>
    </xf>
    <xf numFmtId="1" fontId="8" fillId="2" borderId="5" xfId="1" applyNumberFormat="1" applyFont="1" applyFill="1" applyBorder="1" applyAlignment="1">
      <alignment vertical="center"/>
    </xf>
    <xf numFmtId="0" fontId="8" fillId="2" borderId="6" xfId="1" applyFont="1" applyFill="1" applyBorder="1" applyAlignment="1">
      <alignment vertical="center" wrapText="1"/>
    </xf>
    <xf numFmtId="0" fontId="6" fillId="2" borderId="6" xfId="1" applyFont="1" applyFill="1" applyBorder="1"/>
    <xf numFmtId="1" fontId="7" fillId="2" borderId="7" xfId="1" applyNumberFormat="1" applyFont="1" applyFill="1" applyBorder="1" applyAlignment="1">
      <alignment vertical="center" wrapText="1"/>
    </xf>
    <xf numFmtId="9" fontId="7" fillId="2" borderId="7" xfId="2" applyFont="1" applyFill="1" applyBorder="1" applyAlignment="1">
      <alignment vertical="center" wrapText="1"/>
    </xf>
    <xf numFmtId="1" fontId="7" fillId="2" borderId="7" xfId="1" applyNumberFormat="1" applyFont="1" applyFill="1" applyBorder="1" applyAlignment="1">
      <alignment horizontal="right"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1" fontId="7" fillId="2" borderId="9" xfId="1" applyNumberFormat="1" applyFont="1" applyFill="1" applyBorder="1" applyAlignment="1">
      <alignment vertical="center" wrapText="1"/>
    </xf>
    <xf numFmtId="1" fontId="7" fillId="2" borderId="10" xfId="1" applyNumberFormat="1" applyFont="1" applyFill="1" applyBorder="1" applyAlignment="1">
      <alignment vertical="center" wrapText="1"/>
    </xf>
    <xf numFmtId="1" fontId="7" fillId="2" borderId="8" xfId="3" applyNumberFormat="1" applyFont="1" applyFill="1" applyBorder="1" applyAlignment="1">
      <alignment vertical="center"/>
    </xf>
    <xf numFmtId="1" fontId="7" fillId="2" borderId="11" xfId="3" applyNumberFormat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 wrapText="1"/>
    </xf>
    <xf numFmtId="0" fontId="10" fillId="2" borderId="12" xfId="1" applyFont="1" applyFill="1" applyBorder="1" applyAlignment="1">
      <alignment horizontal="center" vertical="center"/>
    </xf>
    <xf numFmtId="2" fontId="7" fillId="2" borderId="4" xfId="1" applyNumberFormat="1" applyFont="1" applyFill="1" applyBorder="1" applyAlignment="1">
      <alignment vertical="center" wrapText="1"/>
    </xf>
    <xf numFmtId="0" fontId="7" fillId="2" borderId="4" xfId="1" applyFont="1" applyFill="1" applyBorder="1" applyAlignment="1">
      <alignment vertical="center" wrapText="1"/>
    </xf>
    <xf numFmtId="9" fontId="7" fillId="2" borderId="4" xfId="2" applyFont="1" applyFill="1" applyBorder="1" applyAlignment="1">
      <alignment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0" fontId="7" fillId="2" borderId="13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vertical="center" wrapText="1"/>
    </xf>
    <xf numFmtId="2" fontId="7" fillId="2" borderId="13" xfId="1" applyNumberFormat="1" applyFont="1" applyFill="1" applyBorder="1" applyAlignment="1">
      <alignment horizontal="right" vertical="center" wrapText="1"/>
    </xf>
    <xf numFmtId="0" fontId="7" fillId="2" borderId="13" xfId="1" applyFont="1" applyFill="1" applyBorder="1" applyAlignment="1">
      <alignment horizontal="right" vertical="center" wrapText="1"/>
    </xf>
    <xf numFmtId="0" fontId="7" fillId="2" borderId="13" xfId="1" applyFont="1" applyFill="1" applyBorder="1" applyAlignment="1">
      <alignment vertical="center"/>
    </xf>
    <xf numFmtId="0" fontId="7" fillId="2" borderId="13" xfId="1" applyFont="1" applyFill="1" applyBorder="1" applyAlignment="1">
      <alignment horizontal="right" vertical="center"/>
    </xf>
    <xf numFmtId="1" fontId="7" fillId="2" borderId="13" xfId="1" applyNumberFormat="1" applyFont="1" applyFill="1" applyBorder="1" applyAlignment="1">
      <alignment horizontal="right" vertical="center" wrapText="1"/>
    </xf>
    <xf numFmtId="0" fontId="7" fillId="2" borderId="13" xfId="3" applyFont="1" applyFill="1" applyBorder="1" applyAlignment="1">
      <alignment vertical="center"/>
    </xf>
    <xf numFmtId="0" fontId="7" fillId="2" borderId="15" xfId="3" applyFont="1" applyFill="1" applyBorder="1" applyAlignment="1">
      <alignment vertical="center"/>
    </xf>
    <xf numFmtId="0" fontId="10" fillId="2" borderId="16" xfId="1" applyFont="1" applyFill="1" applyBorder="1" applyAlignment="1">
      <alignment vertical="center"/>
    </xf>
    <xf numFmtId="0" fontId="10" fillId="2" borderId="16" xfId="1" applyFont="1" applyFill="1" applyBorder="1" applyAlignment="1">
      <alignment horizontal="center" vertical="center"/>
    </xf>
    <xf numFmtId="1" fontId="7" fillId="2" borderId="14" xfId="1" applyNumberFormat="1" applyFont="1" applyFill="1" applyBorder="1" applyAlignment="1">
      <alignment vertical="center" wrapText="1"/>
    </xf>
    <xf numFmtId="1" fontId="7" fillId="2" borderId="13" xfId="1" applyNumberFormat="1" applyFont="1" applyFill="1" applyBorder="1" applyAlignment="1">
      <alignment vertical="center"/>
    </xf>
    <xf numFmtId="1" fontId="7" fillId="2" borderId="13" xfId="1" applyNumberFormat="1" applyFont="1" applyFill="1" applyBorder="1" applyAlignment="1">
      <alignment horizontal="right" vertical="center"/>
    </xf>
    <xf numFmtId="1" fontId="7" fillId="2" borderId="13" xfId="3" applyNumberFormat="1" applyFont="1" applyFill="1" applyBorder="1" applyAlignment="1">
      <alignment vertical="center"/>
    </xf>
    <xf numFmtId="1" fontId="7" fillId="2" borderId="15" xfId="3" applyNumberFormat="1" applyFont="1" applyFill="1" applyBorder="1" applyAlignment="1">
      <alignment vertical="center"/>
    </xf>
    <xf numFmtId="0" fontId="10" fillId="2" borderId="16" xfId="1" applyFont="1" applyFill="1" applyBorder="1" applyAlignment="1">
      <alignment vertical="center" wrapText="1"/>
    </xf>
    <xf numFmtId="0" fontId="7" fillId="2" borderId="4" xfId="1" applyFont="1" applyFill="1" applyBorder="1"/>
    <xf numFmtId="0" fontId="7" fillId="2" borderId="13" xfId="1" applyFont="1" applyFill="1" applyBorder="1"/>
    <xf numFmtId="1" fontId="7" fillId="2" borderId="13" xfId="1" applyNumberFormat="1" applyFont="1" applyFill="1" applyBorder="1"/>
    <xf numFmtId="1" fontId="7" fillId="2" borderId="15" xfId="1" applyNumberFormat="1" applyFont="1" applyFill="1" applyBorder="1"/>
    <xf numFmtId="1" fontId="7" fillId="2" borderId="13" xfId="1" applyNumberFormat="1" applyFont="1" applyFill="1" applyBorder="1" applyAlignment="1">
      <alignment vertical="center" wrapText="1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4" xfId="3" applyNumberFormat="1" applyFont="1" applyFill="1" applyBorder="1" applyAlignment="1">
      <alignment vertical="center"/>
    </xf>
    <xf numFmtId="1" fontId="7" fillId="2" borderId="17" xfId="3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top" wrapText="1"/>
    </xf>
    <xf numFmtId="9" fontId="11" fillId="2" borderId="4" xfId="2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horizontal="center" vertical="top" wrapText="1"/>
    </xf>
    <xf numFmtId="0" fontId="12" fillId="2" borderId="22" xfId="1" applyFont="1" applyFill="1" applyBorder="1" applyAlignment="1">
      <alignment vertical="center" wrapText="1"/>
    </xf>
    <xf numFmtId="0" fontId="2" fillId="2" borderId="22" xfId="1" applyFont="1" applyFill="1" applyBorder="1"/>
    <xf numFmtId="0" fontId="11" fillId="2" borderId="24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top" wrapText="1"/>
    </xf>
    <xf numFmtId="0" fontId="11" fillId="2" borderId="28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14" fillId="2" borderId="0" xfId="1" applyFont="1" applyFill="1"/>
    <xf numFmtId="0" fontId="16" fillId="2" borderId="0" xfId="1" applyFont="1" applyFill="1" applyBorder="1" applyAlignment="1">
      <alignment horizontal="center" vertical="center" wrapText="1"/>
    </xf>
    <xf numFmtId="0" fontId="18" fillId="2" borderId="39" xfId="1" applyFont="1" applyFill="1" applyBorder="1" applyAlignment="1"/>
    <xf numFmtId="0" fontId="18" fillId="2" borderId="36" xfId="1" applyFont="1" applyFill="1" applyBorder="1" applyAlignment="1"/>
    <xf numFmtId="0" fontId="18" fillId="2" borderId="38" xfId="1" applyFont="1" applyFill="1" applyBorder="1" applyAlignment="1"/>
    <xf numFmtId="0" fontId="19" fillId="2" borderId="0" xfId="1" applyFont="1" applyFill="1"/>
    <xf numFmtId="0" fontId="11" fillId="2" borderId="14" xfId="1" applyFont="1" applyFill="1" applyBorder="1" applyAlignment="1">
      <alignment horizontal="center" vertical="top" wrapText="1"/>
    </xf>
    <xf numFmtId="0" fontId="11" fillId="2" borderId="17" xfId="1" applyFont="1" applyFill="1" applyBorder="1" applyAlignment="1">
      <alignment horizontal="center" vertical="top" wrapText="1"/>
    </xf>
    <xf numFmtId="0" fontId="11" fillId="2" borderId="19" xfId="1" applyFont="1" applyFill="1" applyBorder="1" applyAlignment="1">
      <alignment horizontal="center" vertical="top" wrapText="1"/>
    </xf>
    <xf numFmtId="0" fontId="11" fillId="2" borderId="18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 vertical="top" wrapText="1"/>
    </xf>
    <xf numFmtId="0" fontId="11" fillId="2" borderId="20" xfId="1" applyFont="1" applyFill="1" applyBorder="1" applyAlignment="1">
      <alignment horizontal="center" vertical="top" wrapText="1"/>
    </xf>
    <xf numFmtId="0" fontId="13" fillId="2" borderId="36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37" xfId="1" applyFont="1" applyFill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center" vertical="center" wrapText="1"/>
    </xf>
    <xf numFmtId="0" fontId="13" fillId="2" borderId="45" xfId="1" applyFont="1" applyFill="1" applyBorder="1" applyAlignment="1">
      <alignment horizontal="center" vertical="center" wrapText="1"/>
    </xf>
    <xf numFmtId="0" fontId="13" fillId="2" borderId="44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10" fillId="2" borderId="48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9" fontId="10" fillId="2" borderId="48" xfId="2" applyFont="1" applyFill="1" applyBorder="1" applyAlignment="1">
      <alignment horizontal="center" vertical="center" wrapText="1"/>
    </xf>
    <xf numFmtId="9" fontId="10" fillId="2" borderId="7" xfId="2" applyFont="1" applyFill="1" applyBorder="1" applyAlignment="1">
      <alignment horizontal="center" vertical="center" wrapText="1"/>
    </xf>
    <xf numFmtId="9" fontId="10" fillId="2" borderId="24" xfId="2" applyFont="1" applyFill="1" applyBorder="1" applyAlignment="1">
      <alignment horizontal="center" vertical="center" wrapText="1"/>
    </xf>
    <xf numFmtId="0" fontId="10" fillId="2" borderId="47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46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50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49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right"/>
    </xf>
    <xf numFmtId="0" fontId="16" fillId="2" borderId="36" xfId="1" applyFont="1" applyFill="1" applyBorder="1" applyAlignment="1">
      <alignment horizontal="right" vertical="center" wrapText="1"/>
    </xf>
    <xf numFmtId="0" fontId="10" fillId="2" borderId="52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left" vertical="center" wrapText="1"/>
    </xf>
    <xf numFmtId="0" fontId="10" fillId="2" borderId="16" xfId="1" applyFont="1" applyFill="1" applyBorder="1" applyAlignment="1">
      <alignment horizontal="left" vertical="center" wrapText="1"/>
    </xf>
    <xf numFmtId="0" fontId="10" fillId="2" borderId="29" xfId="1" applyFont="1" applyFill="1" applyBorder="1" applyAlignment="1">
      <alignment horizontal="left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51" xfId="1" applyFont="1" applyFill="1" applyBorder="1" applyAlignment="1">
      <alignment horizontal="center" vertical="center" wrapText="1"/>
    </xf>
    <xf numFmtId="0" fontId="15" fillId="2" borderId="38" xfId="1" applyFont="1" applyFill="1" applyBorder="1" applyAlignment="1">
      <alignment horizontal="center" vertical="center" wrapText="1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9" xfId="1" applyFont="1" applyFill="1" applyBorder="1" applyAlignment="1">
      <alignment horizontal="center" vertical="center" wrapText="1"/>
    </xf>
    <xf numFmtId="0" fontId="15" fillId="2" borderId="38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</cellXfs>
  <cellStyles count="4">
    <cellStyle name="Normal" xfId="0" builtinId="0"/>
    <cellStyle name="Normal 2 26" xfId="3"/>
    <cellStyle name="Normal 34 2" xfId="1"/>
    <cellStyle name="Percent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5"/>
  <sheetViews>
    <sheetView tabSelected="1" view="pageBreakPreview" zoomScale="46" zoomScaleNormal="100" zoomScaleSheetLayoutView="4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10" sqref="M10"/>
    </sheetView>
  </sheetViews>
  <sheetFormatPr defaultColWidth="8.88671875" defaultRowHeight="18" x14ac:dyDescent="0.35"/>
  <cols>
    <col min="1" max="1" width="7.6640625" style="1" customWidth="1"/>
    <col min="2" max="2" width="45.5546875" style="1" customWidth="1"/>
    <col min="3" max="3" width="16.88671875" style="1" customWidth="1"/>
    <col min="4" max="4" width="18" style="1" customWidth="1"/>
    <col min="5" max="5" width="23.33203125" style="1" customWidth="1"/>
    <col min="6" max="6" width="22.5546875" style="1" customWidth="1"/>
    <col min="7" max="7" width="18.21875" style="1" customWidth="1"/>
    <col min="8" max="8" width="16.5546875" style="1" customWidth="1"/>
    <col min="9" max="9" width="19.33203125" style="1" customWidth="1"/>
    <col min="10" max="11" width="17.21875" style="1" customWidth="1"/>
    <col min="12" max="12" width="24.109375" style="1" customWidth="1"/>
    <col min="13" max="13" width="22.44140625" style="1" customWidth="1"/>
    <col min="14" max="14" width="22.109375" style="1" customWidth="1"/>
    <col min="15" max="15" width="17" style="1" customWidth="1"/>
    <col min="16" max="16" width="23.44140625" style="1" customWidth="1"/>
    <col min="17" max="17" width="16.77734375" style="1" customWidth="1"/>
    <col min="18" max="18" width="19.88671875" style="1" customWidth="1"/>
    <col min="19" max="21" width="16.77734375" style="1" customWidth="1"/>
    <col min="22" max="22" width="24.33203125" style="1" customWidth="1"/>
    <col min="23" max="23" width="18.44140625" style="1" customWidth="1"/>
    <col min="24" max="24" width="24.21875" style="1" customWidth="1"/>
    <col min="25" max="25" width="18.44140625" style="1" customWidth="1"/>
    <col min="26" max="26" width="24.21875" style="1" customWidth="1"/>
    <col min="27" max="27" width="18.44140625" style="1" customWidth="1"/>
    <col min="28" max="28" width="22.5546875" style="1" customWidth="1"/>
    <col min="29" max="30" width="18.44140625" style="1" customWidth="1"/>
    <col min="31" max="31" width="14.21875" style="1" customWidth="1"/>
    <col min="32" max="32" width="28.77734375" style="1" customWidth="1"/>
    <col min="33" max="33" width="17.88671875" style="1" customWidth="1"/>
    <col min="34" max="34" width="23.88671875" style="1" customWidth="1"/>
    <col min="35" max="35" width="17.88671875" style="1" customWidth="1"/>
    <col min="36" max="36" width="26" style="1" customWidth="1"/>
    <col min="37" max="37" width="17.88671875" style="1" customWidth="1"/>
    <col min="38" max="38" width="26.77734375" style="1" customWidth="1"/>
    <col min="39" max="40" width="17.88671875" style="1" customWidth="1"/>
    <col min="41" max="41" width="24.109375" style="1" customWidth="1"/>
    <col min="42" max="42" width="26.21875" style="1" customWidth="1"/>
    <col min="43" max="43" width="17.88671875" style="1" customWidth="1"/>
    <col min="44" max="44" width="22.77734375" style="1" customWidth="1"/>
    <col min="45" max="46" width="21.77734375" style="1" customWidth="1"/>
    <col min="47" max="47" width="21.109375" style="1" customWidth="1"/>
    <col min="48" max="48" width="18.21875" style="1" customWidth="1"/>
    <col min="49" max="49" width="17" style="1" customWidth="1"/>
    <col min="50" max="50" width="16.5546875" style="1" customWidth="1"/>
    <col min="51" max="51" width="15.21875" style="1" customWidth="1"/>
    <col min="52" max="52" width="25.5546875" style="1" customWidth="1"/>
    <col min="53" max="53" width="19.5546875" style="1" customWidth="1"/>
    <col min="54" max="54" width="18" style="1" customWidth="1"/>
    <col min="55" max="55" width="14.77734375" style="1" customWidth="1"/>
    <col min="56" max="56" width="13.77734375" style="1" customWidth="1"/>
    <col min="57" max="57" width="19.88671875" style="2" customWidth="1"/>
    <col min="58" max="58" width="17.88671875" style="1" customWidth="1"/>
    <col min="59" max="59" width="23.44140625" style="1" customWidth="1"/>
    <col min="60" max="60" width="21.77734375" style="1" customWidth="1"/>
    <col min="61" max="16384" width="8.88671875" style="1"/>
  </cols>
  <sheetData>
    <row r="1" spans="1:60" s="71" customFormat="1" ht="33" thickBot="1" x14ac:dyDescent="0.65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</row>
    <row r="2" spans="1:60" ht="39" thickBot="1" x14ac:dyDescent="0.75">
      <c r="A2" s="70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8"/>
    </row>
    <row r="3" spans="1:60" s="67" customFormat="1" ht="20.399999999999999" customHeight="1" thickBot="1" x14ac:dyDescent="0.35">
      <c r="A3" s="107" t="s">
        <v>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</row>
    <row r="4" spans="1:60" ht="75.599999999999994" customHeight="1" thickBot="1" x14ac:dyDescent="0.35">
      <c r="A4" s="108" t="s">
        <v>73</v>
      </c>
      <c r="B4" s="111" t="s">
        <v>72</v>
      </c>
      <c r="C4" s="114" t="s">
        <v>71</v>
      </c>
      <c r="D4" s="115"/>
      <c r="E4" s="115"/>
      <c r="F4" s="115"/>
      <c r="G4" s="115"/>
      <c r="H4" s="115"/>
      <c r="I4" s="115"/>
      <c r="J4" s="115"/>
      <c r="K4" s="115"/>
      <c r="L4" s="116"/>
      <c r="M4" s="117" t="s">
        <v>70</v>
      </c>
      <c r="N4" s="118"/>
      <c r="O4" s="118"/>
      <c r="P4" s="118"/>
      <c r="Q4" s="118"/>
      <c r="R4" s="118"/>
      <c r="S4" s="118"/>
      <c r="T4" s="118"/>
      <c r="U4" s="118"/>
      <c r="V4" s="119"/>
      <c r="W4" s="117" t="s">
        <v>69</v>
      </c>
      <c r="X4" s="118"/>
      <c r="Y4" s="118"/>
      <c r="Z4" s="118"/>
      <c r="AA4" s="118"/>
      <c r="AB4" s="118"/>
      <c r="AC4" s="118"/>
      <c r="AD4" s="118"/>
      <c r="AE4" s="118"/>
      <c r="AF4" s="118"/>
      <c r="AG4" s="120" t="s">
        <v>68</v>
      </c>
      <c r="AH4" s="121"/>
      <c r="AI4" s="121"/>
      <c r="AJ4" s="121"/>
      <c r="AK4" s="121"/>
      <c r="AL4" s="121"/>
      <c r="AM4" s="121"/>
      <c r="AN4" s="121"/>
      <c r="AO4" s="122" t="s">
        <v>67</v>
      </c>
      <c r="AP4" s="123"/>
      <c r="AQ4" s="100" t="s">
        <v>66</v>
      </c>
      <c r="AR4" s="103" t="s">
        <v>65</v>
      </c>
      <c r="AS4" s="88" t="s">
        <v>64</v>
      </c>
      <c r="AT4" s="88" t="s">
        <v>63</v>
      </c>
      <c r="AU4" s="88" t="s">
        <v>62</v>
      </c>
      <c r="AV4" s="88" t="s">
        <v>61</v>
      </c>
      <c r="AW4" s="88" t="s">
        <v>60</v>
      </c>
      <c r="AX4" s="88" t="s">
        <v>59</v>
      </c>
      <c r="AY4" s="88" t="s">
        <v>58</v>
      </c>
      <c r="AZ4" s="88" t="s">
        <v>57</v>
      </c>
      <c r="BA4" s="88" t="s">
        <v>56</v>
      </c>
      <c r="BB4" s="88" t="s">
        <v>55</v>
      </c>
      <c r="BC4" s="88" t="s">
        <v>54</v>
      </c>
      <c r="BD4" s="88" t="s">
        <v>53</v>
      </c>
      <c r="BE4" s="91" t="s">
        <v>52</v>
      </c>
      <c r="BF4" s="94" t="s">
        <v>51</v>
      </c>
      <c r="BG4" s="94"/>
      <c r="BH4" s="97" t="s">
        <v>50</v>
      </c>
    </row>
    <row r="5" spans="1:60" s="66" customFormat="1" ht="32.4" customHeight="1" thickBot="1" x14ac:dyDescent="0.45">
      <c r="A5" s="109"/>
      <c r="B5" s="112"/>
      <c r="C5" s="79" t="s">
        <v>48</v>
      </c>
      <c r="D5" s="79"/>
      <c r="E5" s="79"/>
      <c r="F5" s="79"/>
      <c r="G5" s="79"/>
      <c r="H5" s="79"/>
      <c r="I5" s="79"/>
      <c r="J5" s="82"/>
      <c r="K5" s="84" t="s">
        <v>49</v>
      </c>
      <c r="L5" s="85"/>
      <c r="M5" s="79" t="s">
        <v>48</v>
      </c>
      <c r="N5" s="79"/>
      <c r="O5" s="79"/>
      <c r="P5" s="79"/>
      <c r="Q5" s="79"/>
      <c r="R5" s="79"/>
      <c r="S5" s="79"/>
      <c r="T5" s="82"/>
      <c r="U5" s="84" t="s">
        <v>49</v>
      </c>
      <c r="V5" s="85"/>
      <c r="W5" s="79" t="s">
        <v>48</v>
      </c>
      <c r="X5" s="79"/>
      <c r="Y5" s="79"/>
      <c r="Z5" s="79"/>
      <c r="AA5" s="79"/>
      <c r="AB5" s="79"/>
      <c r="AC5" s="79"/>
      <c r="AD5" s="82"/>
      <c r="AE5" s="84" t="s">
        <v>49</v>
      </c>
      <c r="AF5" s="85"/>
      <c r="AG5" s="79" t="s">
        <v>48</v>
      </c>
      <c r="AH5" s="79"/>
      <c r="AI5" s="79"/>
      <c r="AJ5" s="79"/>
      <c r="AK5" s="79"/>
      <c r="AL5" s="79"/>
      <c r="AM5" s="79"/>
      <c r="AN5" s="82"/>
      <c r="AO5" s="124"/>
      <c r="AP5" s="125"/>
      <c r="AQ5" s="101"/>
      <c r="AR5" s="104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92"/>
      <c r="BF5" s="95"/>
      <c r="BG5" s="95"/>
      <c r="BH5" s="98"/>
    </row>
    <row r="6" spans="1:60" ht="113.25" customHeight="1" thickBot="1" x14ac:dyDescent="0.35">
      <c r="A6" s="109"/>
      <c r="B6" s="112"/>
      <c r="C6" s="83" t="s">
        <v>47</v>
      </c>
      <c r="D6" s="80"/>
      <c r="E6" s="81" t="s">
        <v>39</v>
      </c>
      <c r="F6" s="80"/>
      <c r="G6" s="81" t="s">
        <v>46</v>
      </c>
      <c r="H6" s="80"/>
      <c r="I6" s="81" t="s">
        <v>45</v>
      </c>
      <c r="J6" s="82"/>
      <c r="K6" s="86"/>
      <c r="L6" s="87"/>
      <c r="M6" s="83" t="s">
        <v>40</v>
      </c>
      <c r="N6" s="80"/>
      <c r="O6" s="81" t="s">
        <v>39</v>
      </c>
      <c r="P6" s="80"/>
      <c r="Q6" s="81" t="s">
        <v>44</v>
      </c>
      <c r="R6" s="80"/>
      <c r="S6" s="81" t="s">
        <v>43</v>
      </c>
      <c r="T6" s="82"/>
      <c r="U6" s="86"/>
      <c r="V6" s="87"/>
      <c r="W6" s="79" t="s">
        <v>40</v>
      </c>
      <c r="X6" s="80"/>
      <c r="Y6" s="81" t="s">
        <v>39</v>
      </c>
      <c r="Z6" s="80"/>
      <c r="AA6" s="81" t="s">
        <v>42</v>
      </c>
      <c r="AB6" s="80"/>
      <c r="AC6" s="81" t="s">
        <v>41</v>
      </c>
      <c r="AD6" s="82"/>
      <c r="AE6" s="86"/>
      <c r="AF6" s="87"/>
      <c r="AG6" s="83" t="s">
        <v>40</v>
      </c>
      <c r="AH6" s="80"/>
      <c r="AI6" s="81" t="s">
        <v>39</v>
      </c>
      <c r="AJ6" s="80"/>
      <c r="AK6" s="81" t="s">
        <v>38</v>
      </c>
      <c r="AL6" s="80"/>
      <c r="AM6" s="81" t="s">
        <v>37</v>
      </c>
      <c r="AN6" s="79"/>
      <c r="AO6" s="126"/>
      <c r="AP6" s="127"/>
      <c r="AQ6" s="102"/>
      <c r="AR6" s="104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92"/>
      <c r="BF6" s="96"/>
      <c r="BG6" s="96"/>
      <c r="BH6" s="98"/>
    </row>
    <row r="7" spans="1:60" ht="15" customHeight="1" thickBot="1" x14ac:dyDescent="0.35">
      <c r="A7" s="110"/>
      <c r="B7" s="113"/>
      <c r="C7" s="65" t="s">
        <v>36</v>
      </c>
      <c r="D7" s="60" t="s">
        <v>35</v>
      </c>
      <c r="E7" s="60" t="s">
        <v>36</v>
      </c>
      <c r="F7" s="60" t="s">
        <v>35</v>
      </c>
      <c r="G7" s="60" t="s">
        <v>36</v>
      </c>
      <c r="H7" s="60" t="s">
        <v>35</v>
      </c>
      <c r="I7" s="60" t="s">
        <v>36</v>
      </c>
      <c r="J7" s="60" t="s">
        <v>35</v>
      </c>
      <c r="K7" s="60" t="s">
        <v>36</v>
      </c>
      <c r="L7" s="60" t="s">
        <v>35</v>
      </c>
      <c r="M7" s="60" t="s">
        <v>36</v>
      </c>
      <c r="N7" s="60" t="s">
        <v>35</v>
      </c>
      <c r="O7" s="60" t="s">
        <v>36</v>
      </c>
      <c r="P7" s="60" t="s">
        <v>35</v>
      </c>
      <c r="Q7" s="60" t="s">
        <v>36</v>
      </c>
      <c r="R7" s="60" t="s">
        <v>35</v>
      </c>
      <c r="S7" s="60" t="s">
        <v>36</v>
      </c>
      <c r="T7" s="60" t="s">
        <v>35</v>
      </c>
      <c r="U7" s="60" t="s">
        <v>36</v>
      </c>
      <c r="V7" s="60" t="s">
        <v>35</v>
      </c>
      <c r="W7" s="60" t="s">
        <v>36</v>
      </c>
      <c r="X7" s="60" t="s">
        <v>35</v>
      </c>
      <c r="Y7" s="60" t="s">
        <v>36</v>
      </c>
      <c r="Z7" s="60" t="s">
        <v>35</v>
      </c>
      <c r="AA7" s="60" t="s">
        <v>36</v>
      </c>
      <c r="AB7" s="60" t="s">
        <v>35</v>
      </c>
      <c r="AC7" s="60" t="s">
        <v>36</v>
      </c>
      <c r="AD7" s="60" t="s">
        <v>35</v>
      </c>
      <c r="AE7" s="60" t="s">
        <v>36</v>
      </c>
      <c r="AF7" s="63" t="s">
        <v>35</v>
      </c>
      <c r="AG7" s="64" t="s">
        <v>36</v>
      </c>
      <c r="AH7" s="60" t="s">
        <v>35</v>
      </c>
      <c r="AI7" s="60" t="s">
        <v>36</v>
      </c>
      <c r="AJ7" s="60" t="s">
        <v>35</v>
      </c>
      <c r="AK7" s="60" t="s">
        <v>36</v>
      </c>
      <c r="AL7" s="60" t="s">
        <v>35</v>
      </c>
      <c r="AM7" s="60" t="s">
        <v>36</v>
      </c>
      <c r="AN7" s="63" t="s">
        <v>35</v>
      </c>
      <c r="AO7" s="60" t="s">
        <v>36</v>
      </c>
      <c r="AP7" s="60" t="s">
        <v>35</v>
      </c>
      <c r="AQ7" s="62"/>
      <c r="AR7" s="105"/>
      <c r="AS7" s="90"/>
      <c r="AT7" s="90"/>
      <c r="AU7" s="90"/>
      <c r="AV7" s="90"/>
      <c r="AW7" s="90"/>
      <c r="AX7" s="90"/>
      <c r="AY7" s="90"/>
      <c r="AZ7" s="61"/>
      <c r="BA7" s="90"/>
      <c r="BB7" s="90"/>
      <c r="BC7" s="90"/>
      <c r="BD7" s="90"/>
      <c r="BE7" s="93"/>
      <c r="BF7" s="60" t="s">
        <v>36</v>
      </c>
      <c r="BG7" s="60" t="s">
        <v>35</v>
      </c>
      <c r="BH7" s="99"/>
    </row>
    <row r="8" spans="1:60" ht="14.4" customHeight="1" x14ac:dyDescent="0.3">
      <c r="A8" s="59"/>
      <c r="B8" s="58"/>
      <c r="C8" s="77">
        <v>1</v>
      </c>
      <c r="D8" s="73"/>
      <c r="E8" s="72">
        <v>2</v>
      </c>
      <c r="F8" s="73"/>
      <c r="G8" s="72">
        <v>3</v>
      </c>
      <c r="H8" s="73"/>
      <c r="I8" s="72">
        <v>4</v>
      </c>
      <c r="J8" s="73"/>
      <c r="K8" s="72">
        <v>5</v>
      </c>
      <c r="L8" s="73"/>
      <c r="M8" s="72">
        <v>6</v>
      </c>
      <c r="N8" s="73"/>
      <c r="O8" s="72">
        <v>7</v>
      </c>
      <c r="P8" s="73"/>
      <c r="Q8" s="72">
        <v>8</v>
      </c>
      <c r="R8" s="73"/>
      <c r="S8" s="72">
        <v>9</v>
      </c>
      <c r="T8" s="73"/>
      <c r="U8" s="72">
        <v>10</v>
      </c>
      <c r="V8" s="73"/>
      <c r="W8" s="72">
        <v>11</v>
      </c>
      <c r="X8" s="73"/>
      <c r="Y8" s="72">
        <v>12</v>
      </c>
      <c r="Z8" s="73"/>
      <c r="AA8" s="72">
        <v>13</v>
      </c>
      <c r="AB8" s="73"/>
      <c r="AC8" s="72">
        <v>14</v>
      </c>
      <c r="AD8" s="73"/>
      <c r="AE8" s="72">
        <v>15</v>
      </c>
      <c r="AF8" s="77"/>
      <c r="AG8" s="78">
        <v>16</v>
      </c>
      <c r="AH8" s="73"/>
      <c r="AI8" s="72">
        <v>17</v>
      </c>
      <c r="AJ8" s="73"/>
      <c r="AK8" s="72">
        <v>18</v>
      </c>
      <c r="AL8" s="73"/>
      <c r="AM8" s="72">
        <v>19</v>
      </c>
      <c r="AN8" s="73"/>
      <c r="AO8" s="72">
        <v>20</v>
      </c>
      <c r="AP8" s="73"/>
      <c r="AQ8" s="57">
        <v>17</v>
      </c>
      <c r="AR8" s="57">
        <v>18</v>
      </c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6"/>
      <c r="BF8" s="74">
        <v>22</v>
      </c>
      <c r="BG8" s="75"/>
      <c r="BH8" s="55">
        <v>23</v>
      </c>
    </row>
    <row r="9" spans="1:60" ht="53.4" customHeight="1" x14ac:dyDescent="0.3">
      <c r="A9" s="40">
        <v>1</v>
      </c>
      <c r="B9" s="39" t="s">
        <v>34</v>
      </c>
      <c r="C9" s="54">
        <v>4072</v>
      </c>
      <c r="D9" s="53">
        <v>1463</v>
      </c>
      <c r="E9" s="52">
        <v>3935</v>
      </c>
      <c r="F9" s="29">
        <v>1404</v>
      </c>
      <c r="G9" s="29">
        <v>0</v>
      </c>
      <c r="H9" s="29">
        <v>0</v>
      </c>
      <c r="I9" s="29">
        <v>100</v>
      </c>
      <c r="J9" s="29">
        <v>34</v>
      </c>
      <c r="K9" s="29">
        <v>53737</v>
      </c>
      <c r="L9" s="29">
        <v>12870</v>
      </c>
      <c r="M9" s="29">
        <v>8081</v>
      </c>
      <c r="N9" s="29">
        <v>12636</v>
      </c>
      <c r="O9" s="11">
        <v>7781</v>
      </c>
      <c r="P9" s="11">
        <v>12008</v>
      </c>
      <c r="Q9" s="11">
        <v>0</v>
      </c>
      <c r="R9" s="11">
        <v>0</v>
      </c>
      <c r="S9" s="11">
        <v>84</v>
      </c>
      <c r="T9" s="29">
        <v>96</v>
      </c>
      <c r="U9" s="29">
        <v>54160</v>
      </c>
      <c r="V9" s="29">
        <v>73050</v>
      </c>
      <c r="W9" s="11">
        <v>1103</v>
      </c>
      <c r="X9" s="11">
        <v>9118</v>
      </c>
      <c r="Y9" s="11">
        <v>1098</v>
      </c>
      <c r="Z9" s="11">
        <v>8901</v>
      </c>
      <c r="AA9" s="11">
        <v>0</v>
      </c>
      <c r="AB9" s="11">
        <v>0</v>
      </c>
      <c r="AC9" s="11">
        <v>4</v>
      </c>
      <c r="AD9" s="11">
        <v>28</v>
      </c>
      <c r="AE9" s="11">
        <v>7727</v>
      </c>
      <c r="AF9" s="41">
        <v>46985</v>
      </c>
      <c r="AG9" s="20">
        <f t="shared" ref="AG9:AG21" si="0">C9+M9+W9</f>
        <v>13256</v>
      </c>
      <c r="AH9" s="20">
        <f t="shared" ref="AH9:AH21" si="1">D9+N9+X9</f>
        <v>23217</v>
      </c>
      <c r="AI9" s="20">
        <f t="shared" ref="AI9:AI21" si="2">E9+O9+Y9</f>
        <v>12814</v>
      </c>
      <c r="AJ9" s="20">
        <f t="shared" ref="AJ9:AJ21" si="3">F9+P9+Z9</f>
        <v>22313</v>
      </c>
      <c r="AK9" s="20">
        <f t="shared" ref="AK9:AK21" si="4">G9+Q9+AA9</f>
        <v>0</v>
      </c>
      <c r="AL9" s="20">
        <f t="shared" ref="AL9:AL21" si="5">H9+R9+AB9</f>
        <v>0</v>
      </c>
      <c r="AM9" s="20">
        <f t="shared" ref="AM9:AM21" si="6">I9+S9+AC9</f>
        <v>188</v>
      </c>
      <c r="AN9" s="20">
        <f t="shared" ref="AN9:AN21" si="7">J9+T9+AD9</f>
        <v>158</v>
      </c>
      <c r="AO9" s="20">
        <f t="shared" ref="AO9:AO21" si="8">K9+U9+AE9</f>
        <v>115624</v>
      </c>
      <c r="AP9" s="20">
        <f t="shared" ref="AP9:AP21" si="9">L9+V9+AF9</f>
        <v>132905</v>
      </c>
      <c r="AQ9" s="27">
        <v>2988</v>
      </c>
      <c r="AR9" s="27">
        <v>82044</v>
      </c>
      <c r="AS9" s="11">
        <f t="shared" ref="AS9:AS21" si="10">AR9/4*3</f>
        <v>61533</v>
      </c>
      <c r="AT9" s="11">
        <f t="shared" ref="AT9:AT21" si="11">AG9</f>
        <v>13256</v>
      </c>
      <c r="AU9" s="11">
        <f t="shared" ref="AU9:AU21" si="12">AH9</f>
        <v>23217</v>
      </c>
      <c r="AV9" s="11">
        <f t="shared" ref="AV9:AV21" si="13">AI9</f>
        <v>12814</v>
      </c>
      <c r="AW9" s="11">
        <f t="shared" ref="AW9:AW21" si="14">AJ9</f>
        <v>22313</v>
      </c>
      <c r="AX9" s="11">
        <f t="shared" ref="AX9:AX21" si="15">AK9</f>
        <v>0</v>
      </c>
      <c r="AY9" s="11">
        <f t="shared" ref="AY9:AY21" si="16">AL9</f>
        <v>0</v>
      </c>
      <c r="AZ9" s="11">
        <f t="shared" ref="AZ9:AZ21" si="17">AH9</f>
        <v>23217</v>
      </c>
      <c r="BA9" s="11">
        <f t="shared" ref="BA9:BA21" si="18">BB9+AG9</f>
        <v>34192</v>
      </c>
      <c r="BB9" s="11">
        <v>20936</v>
      </c>
      <c r="BC9" s="11">
        <f t="shared" ref="BC9:BC21" si="19">AG9</f>
        <v>13256</v>
      </c>
      <c r="BD9" s="29">
        <v>172</v>
      </c>
      <c r="BE9" s="28">
        <f t="shared" ref="BE9:BE21" si="20">AZ9/AR9</f>
        <v>0.28298230217931841</v>
      </c>
      <c r="BF9" s="11">
        <v>26447</v>
      </c>
      <c r="BG9" s="11">
        <v>28773</v>
      </c>
      <c r="BH9" s="5">
        <f t="shared" ref="BH9:BH21" si="21">BG9/AP9</f>
        <v>0.21649298371016892</v>
      </c>
    </row>
    <row r="10" spans="1:60" ht="53.4" customHeight="1" x14ac:dyDescent="0.3">
      <c r="A10" s="40">
        <v>2</v>
      </c>
      <c r="B10" s="39" t="s">
        <v>33</v>
      </c>
      <c r="C10" s="45">
        <v>3382</v>
      </c>
      <c r="D10" s="45">
        <v>896</v>
      </c>
      <c r="E10" s="45">
        <v>3382</v>
      </c>
      <c r="F10" s="45">
        <v>760</v>
      </c>
      <c r="G10" s="45">
        <v>752</v>
      </c>
      <c r="H10" s="45">
        <v>221</v>
      </c>
      <c r="I10" s="45">
        <v>133</v>
      </c>
      <c r="J10" s="45">
        <v>0.79800000000000015</v>
      </c>
      <c r="K10" s="36">
        <v>9986</v>
      </c>
      <c r="L10" s="36">
        <v>3898.5456500000005</v>
      </c>
      <c r="M10" s="45">
        <v>15303</v>
      </c>
      <c r="N10" s="45">
        <v>30043</v>
      </c>
      <c r="O10" s="45">
        <v>15303</v>
      </c>
      <c r="P10" s="45">
        <v>29058</v>
      </c>
      <c r="Q10" s="45">
        <v>4625</v>
      </c>
      <c r="R10" s="45">
        <v>8342</v>
      </c>
      <c r="S10" s="45">
        <v>274</v>
      </c>
      <c r="T10" s="45">
        <v>429</v>
      </c>
      <c r="U10" s="36">
        <v>11881</v>
      </c>
      <c r="V10" s="36">
        <v>20319</v>
      </c>
      <c r="W10" s="11">
        <v>2033</v>
      </c>
      <c r="X10" s="11">
        <v>16255</v>
      </c>
      <c r="Y10" s="11">
        <v>2025</v>
      </c>
      <c r="Z10" s="11">
        <v>15588.1</v>
      </c>
      <c r="AA10" s="11">
        <v>402</v>
      </c>
      <c r="AB10" s="11">
        <v>3188</v>
      </c>
      <c r="AC10" s="11">
        <v>9</v>
      </c>
      <c r="AD10" s="11">
        <v>65</v>
      </c>
      <c r="AE10" s="11">
        <v>1874</v>
      </c>
      <c r="AF10" s="41">
        <v>12105</v>
      </c>
      <c r="AG10" s="20">
        <f t="shared" si="0"/>
        <v>20718</v>
      </c>
      <c r="AH10" s="20">
        <f t="shared" si="1"/>
        <v>47194</v>
      </c>
      <c r="AI10" s="20">
        <f t="shared" si="2"/>
        <v>20710</v>
      </c>
      <c r="AJ10" s="20">
        <f t="shared" si="3"/>
        <v>45406.1</v>
      </c>
      <c r="AK10" s="20">
        <f t="shared" si="4"/>
        <v>5779</v>
      </c>
      <c r="AL10" s="20">
        <f t="shared" si="5"/>
        <v>11751</v>
      </c>
      <c r="AM10" s="20">
        <f t="shared" si="6"/>
        <v>416</v>
      </c>
      <c r="AN10" s="20">
        <f t="shared" si="7"/>
        <v>494.798</v>
      </c>
      <c r="AO10" s="20">
        <f t="shared" si="8"/>
        <v>23741</v>
      </c>
      <c r="AP10" s="20">
        <f t="shared" si="9"/>
        <v>36322.54565</v>
      </c>
      <c r="AQ10" s="51">
        <v>5043</v>
      </c>
      <c r="AR10" s="11">
        <v>30000</v>
      </c>
      <c r="AS10" s="11">
        <f t="shared" si="10"/>
        <v>22500</v>
      </c>
      <c r="AT10" s="11">
        <f t="shared" si="11"/>
        <v>20718</v>
      </c>
      <c r="AU10" s="11">
        <f t="shared" si="12"/>
        <v>47194</v>
      </c>
      <c r="AV10" s="11">
        <f t="shared" si="13"/>
        <v>20710</v>
      </c>
      <c r="AW10" s="11">
        <f t="shared" si="14"/>
        <v>45406.1</v>
      </c>
      <c r="AX10" s="11">
        <f t="shared" si="15"/>
        <v>5779</v>
      </c>
      <c r="AY10" s="11">
        <f t="shared" si="16"/>
        <v>11751</v>
      </c>
      <c r="AZ10" s="11">
        <f t="shared" si="17"/>
        <v>47194</v>
      </c>
      <c r="BA10" s="11">
        <f t="shared" si="18"/>
        <v>20718</v>
      </c>
      <c r="BB10" s="11">
        <v>0</v>
      </c>
      <c r="BC10" s="11">
        <f t="shared" si="19"/>
        <v>20718</v>
      </c>
      <c r="BD10" s="29">
        <v>0</v>
      </c>
      <c r="BE10" s="28">
        <f t="shared" si="20"/>
        <v>1.5731333333333333</v>
      </c>
      <c r="BF10" s="11">
        <v>2472</v>
      </c>
      <c r="BG10" s="11">
        <v>2985.2182699999998</v>
      </c>
      <c r="BH10" s="5">
        <f t="shared" si="21"/>
        <v>8.2186372584268461E-2</v>
      </c>
    </row>
    <row r="11" spans="1:60" ht="53.4" customHeight="1" x14ac:dyDescent="0.3">
      <c r="A11" s="40">
        <v>3</v>
      </c>
      <c r="B11" s="39" t="s">
        <v>32</v>
      </c>
      <c r="C11" s="45">
        <v>348</v>
      </c>
      <c r="D11" s="44">
        <v>248</v>
      </c>
      <c r="E11" s="43">
        <v>243</v>
      </c>
      <c r="F11" s="43">
        <v>156</v>
      </c>
      <c r="G11" s="43">
        <v>96</v>
      </c>
      <c r="H11" s="43">
        <v>51</v>
      </c>
      <c r="I11" s="43">
        <v>32</v>
      </c>
      <c r="J11" s="36">
        <v>21</v>
      </c>
      <c r="K11" s="36">
        <v>8488</v>
      </c>
      <c r="L11" s="36">
        <v>3577</v>
      </c>
      <c r="M11" s="43">
        <v>397</v>
      </c>
      <c r="N11" s="43">
        <v>623</v>
      </c>
      <c r="O11" s="42">
        <v>234</v>
      </c>
      <c r="P11" s="42">
        <v>335</v>
      </c>
      <c r="Q11" s="42">
        <v>37</v>
      </c>
      <c r="R11" s="42">
        <v>75</v>
      </c>
      <c r="S11" s="42">
        <v>25</v>
      </c>
      <c r="T11" s="36">
        <v>29</v>
      </c>
      <c r="U11" s="36">
        <v>6493</v>
      </c>
      <c r="V11" s="36">
        <v>9272</v>
      </c>
      <c r="W11" s="11">
        <v>38</v>
      </c>
      <c r="X11" s="11">
        <v>233</v>
      </c>
      <c r="Y11" s="11">
        <v>38</v>
      </c>
      <c r="Z11" s="11">
        <v>233</v>
      </c>
      <c r="AA11" s="11">
        <v>24</v>
      </c>
      <c r="AB11" s="11">
        <v>151</v>
      </c>
      <c r="AC11" s="11">
        <v>5</v>
      </c>
      <c r="AD11" s="11">
        <v>37</v>
      </c>
      <c r="AE11" s="11">
        <v>773</v>
      </c>
      <c r="AF11" s="41">
        <v>5436</v>
      </c>
      <c r="AG11" s="20">
        <f t="shared" si="0"/>
        <v>783</v>
      </c>
      <c r="AH11" s="20">
        <f t="shared" si="1"/>
        <v>1104</v>
      </c>
      <c r="AI11" s="20">
        <f t="shared" si="2"/>
        <v>515</v>
      </c>
      <c r="AJ11" s="20">
        <f t="shared" si="3"/>
        <v>724</v>
      </c>
      <c r="AK11" s="20">
        <f t="shared" si="4"/>
        <v>157</v>
      </c>
      <c r="AL11" s="20">
        <f t="shared" si="5"/>
        <v>277</v>
      </c>
      <c r="AM11" s="20">
        <f t="shared" si="6"/>
        <v>62</v>
      </c>
      <c r="AN11" s="20">
        <f t="shared" si="7"/>
        <v>87</v>
      </c>
      <c r="AO11" s="20">
        <f t="shared" si="8"/>
        <v>15754</v>
      </c>
      <c r="AP11" s="20">
        <f t="shared" si="9"/>
        <v>18285</v>
      </c>
      <c r="AQ11" s="30">
        <v>0</v>
      </c>
      <c r="AR11" s="27">
        <v>10500</v>
      </c>
      <c r="AS11" s="11">
        <f t="shared" si="10"/>
        <v>7875</v>
      </c>
      <c r="AT11" s="11">
        <f t="shared" si="11"/>
        <v>783</v>
      </c>
      <c r="AU11" s="11">
        <f t="shared" si="12"/>
        <v>1104</v>
      </c>
      <c r="AV11" s="11">
        <f t="shared" si="13"/>
        <v>515</v>
      </c>
      <c r="AW11" s="11">
        <f t="shared" si="14"/>
        <v>724</v>
      </c>
      <c r="AX11" s="11">
        <f t="shared" si="15"/>
        <v>157</v>
      </c>
      <c r="AY11" s="11">
        <f t="shared" si="16"/>
        <v>277</v>
      </c>
      <c r="AZ11" s="11">
        <f t="shared" si="17"/>
        <v>1104</v>
      </c>
      <c r="BA11" s="11">
        <f t="shared" si="18"/>
        <v>1992</v>
      </c>
      <c r="BB11" s="11">
        <v>1209</v>
      </c>
      <c r="BC11" s="11">
        <f t="shared" si="19"/>
        <v>783</v>
      </c>
      <c r="BD11" s="29">
        <v>530.60317560013573</v>
      </c>
      <c r="BE11" s="28">
        <f t="shared" si="20"/>
        <v>0.10514285714285715</v>
      </c>
      <c r="BF11" s="11">
        <v>0</v>
      </c>
      <c r="BG11" s="11">
        <v>0</v>
      </c>
      <c r="BH11" s="5">
        <f t="shared" si="21"/>
        <v>0</v>
      </c>
    </row>
    <row r="12" spans="1:60" ht="53.4" customHeight="1" x14ac:dyDescent="0.3">
      <c r="A12" s="40">
        <v>4</v>
      </c>
      <c r="B12" s="39" t="s">
        <v>31</v>
      </c>
      <c r="C12" s="45">
        <v>556</v>
      </c>
      <c r="D12" s="44">
        <v>416.19499999999999</v>
      </c>
      <c r="E12" s="43">
        <v>710</v>
      </c>
      <c r="F12" s="43">
        <v>592.19500000000005</v>
      </c>
      <c r="G12" s="43">
        <v>0</v>
      </c>
      <c r="H12" s="43">
        <v>0</v>
      </c>
      <c r="I12" s="43">
        <v>0</v>
      </c>
      <c r="J12" s="36">
        <v>0</v>
      </c>
      <c r="K12" s="36">
        <v>3553</v>
      </c>
      <c r="L12" s="36">
        <v>1051.2472769000001</v>
      </c>
      <c r="M12" s="43">
        <v>1029</v>
      </c>
      <c r="N12" s="43">
        <v>3100.6942300000001</v>
      </c>
      <c r="O12" s="42">
        <v>1029</v>
      </c>
      <c r="P12" s="42">
        <v>3100.6942300000001</v>
      </c>
      <c r="Q12" s="42">
        <v>0</v>
      </c>
      <c r="R12" s="42">
        <v>0</v>
      </c>
      <c r="S12" s="42">
        <v>0</v>
      </c>
      <c r="T12" s="36">
        <v>5.9344481087000002E-2</v>
      </c>
      <c r="U12" s="36">
        <v>4829</v>
      </c>
      <c r="V12" s="36">
        <v>8057.0865821000007</v>
      </c>
      <c r="W12" s="11">
        <v>500</v>
      </c>
      <c r="X12" s="11">
        <v>4369.3900000000003</v>
      </c>
      <c r="Y12" s="11">
        <v>500</v>
      </c>
      <c r="Z12" s="11">
        <v>4369.3900000000003</v>
      </c>
      <c r="AA12" s="11">
        <v>0</v>
      </c>
      <c r="AB12" s="11">
        <v>0</v>
      </c>
      <c r="AC12" s="11">
        <v>0</v>
      </c>
      <c r="AD12" s="11">
        <v>0</v>
      </c>
      <c r="AE12" s="41">
        <v>1457</v>
      </c>
      <c r="AF12" s="41">
        <v>9417.1777623000016</v>
      </c>
      <c r="AG12" s="20">
        <f t="shared" si="0"/>
        <v>2085</v>
      </c>
      <c r="AH12" s="20">
        <f t="shared" si="1"/>
        <v>7886.2792300000001</v>
      </c>
      <c r="AI12" s="20">
        <f t="shared" si="2"/>
        <v>2239</v>
      </c>
      <c r="AJ12" s="20">
        <f t="shared" si="3"/>
        <v>8062.2792300000001</v>
      </c>
      <c r="AK12" s="20">
        <f t="shared" si="4"/>
        <v>0</v>
      </c>
      <c r="AL12" s="20">
        <f t="shared" si="5"/>
        <v>0</v>
      </c>
      <c r="AM12" s="20">
        <f t="shared" si="6"/>
        <v>0</v>
      </c>
      <c r="AN12" s="20">
        <f t="shared" si="7"/>
        <v>5.9344481087000002E-2</v>
      </c>
      <c r="AO12" s="20">
        <f t="shared" si="8"/>
        <v>9839</v>
      </c>
      <c r="AP12" s="20">
        <f t="shared" si="9"/>
        <v>18525.5116213</v>
      </c>
      <c r="AQ12" s="30"/>
      <c r="AR12" s="27">
        <v>14350</v>
      </c>
      <c r="AS12" s="11">
        <f t="shared" si="10"/>
        <v>10762.5</v>
      </c>
      <c r="AT12" s="11">
        <f t="shared" si="11"/>
        <v>2085</v>
      </c>
      <c r="AU12" s="11">
        <f t="shared" si="12"/>
        <v>7886.2792300000001</v>
      </c>
      <c r="AV12" s="11">
        <f t="shared" si="13"/>
        <v>2239</v>
      </c>
      <c r="AW12" s="11">
        <f t="shared" si="14"/>
        <v>8062.2792300000001</v>
      </c>
      <c r="AX12" s="11">
        <f t="shared" si="15"/>
        <v>0</v>
      </c>
      <c r="AY12" s="11">
        <f t="shared" si="16"/>
        <v>0</v>
      </c>
      <c r="AZ12" s="11">
        <f t="shared" si="17"/>
        <v>7886.2792300000001</v>
      </c>
      <c r="BA12" s="11">
        <f t="shared" si="18"/>
        <v>2085</v>
      </c>
      <c r="BB12" s="11">
        <v>0</v>
      </c>
      <c r="BC12" s="11">
        <f t="shared" si="19"/>
        <v>2085</v>
      </c>
      <c r="BD12" s="29">
        <v>5.0136619158000002E-2</v>
      </c>
      <c r="BE12" s="28">
        <f t="shared" si="20"/>
        <v>0.54956649686411152</v>
      </c>
      <c r="BF12" s="11">
        <v>1222</v>
      </c>
      <c r="BG12" s="11">
        <v>1932.9008301000001</v>
      </c>
      <c r="BH12" s="5">
        <f t="shared" si="21"/>
        <v>0.10433724420747532</v>
      </c>
    </row>
    <row r="13" spans="1:60" ht="53.4" customHeight="1" x14ac:dyDescent="0.3">
      <c r="A13" s="40">
        <v>5</v>
      </c>
      <c r="B13" s="39" t="s">
        <v>30</v>
      </c>
      <c r="C13" s="45">
        <v>632</v>
      </c>
      <c r="D13" s="44">
        <v>253.65999999999997</v>
      </c>
      <c r="E13" s="43">
        <v>632</v>
      </c>
      <c r="F13" s="43">
        <v>253.65999999999997</v>
      </c>
      <c r="G13" s="43">
        <v>0</v>
      </c>
      <c r="H13" s="43">
        <v>0</v>
      </c>
      <c r="I13" s="43">
        <v>0</v>
      </c>
      <c r="J13" s="36">
        <v>0</v>
      </c>
      <c r="K13" s="36">
        <v>4515</v>
      </c>
      <c r="L13" s="36">
        <v>2174.1814687000001</v>
      </c>
      <c r="M13" s="43">
        <v>546</v>
      </c>
      <c r="N13" s="43">
        <v>1031.0319999999997</v>
      </c>
      <c r="O13" s="42">
        <v>645</v>
      </c>
      <c r="P13" s="42">
        <v>1236.5619999999999</v>
      </c>
      <c r="Q13" s="42">
        <v>0</v>
      </c>
      <c r="R13" s="42">
        <v>0</v>
      </c>
      <c r="S13" s="42">
        <v>0</v>
      </c>
      <c r="T13" s="36">
        <v>0</v>
      </c>
      <c r="U13" s="36">
        <v>6159</v>
      </c>
      <c r="V13" s="36">
        <v>13046.593103200003</v>
      </c>
      <c r="W13" s="11">
        <v>112</v>
      </c>
      <c r="X13" s="11">
        <v>816.08749999999986</v>
      </c>
      <c r="Y13" s="11">
        <v>112</v>
      </c>
      <c r="Z13" s="11">
        <v>816.08749999999986</v>
      </c>
      <c r="AA13" s="11">
        <v>0</v>
      </c>
      <c r="AB13" s="11">
        <v>0</v>
      </c>
      <c r="AC13" s="11">
        <v>0</v>
      </c>
      <c r="AD13" s="11">
        <v>0</v>
      </c>
      <c r="AE13" s="11">
        <v>1110</v>
      </c>
      <c r="AF13" s="41">
        <v>8321.4942828999992</v>
      </c>
      <c r="AG13" s="20">
        <f t="shared" si="0"/>
        <v>1290</v>
      </c>
      <c r="AH13" s="20">
        <f t="shared" si="1"/>
        <v>2100.7794999999996</v>
      </c>
      <c r="AI13" s="20">
        <f t="shared" si="2"/>
        <v>1389</v>
      </c>
      <c r="AJ13" s="20">
        <f t="shared" si="3"/>
        <v>2306.3094999999994</v>
      </c>
      <c r="AK13" s="20">
        <f t="shared" si="4"/>
        <v>0</v>
      </c>
      <c r="AL13" s="20">
        <f t="shared" si="5"/>
        <v>0</v>
      </c>
      <c r="AM13" s="20">
        <f t="shared" si="6"/>
        <v>0</v>
      </c>
      <c r="AN13" s="20">
        <f t="shared" si="7"/>
        <v>0</v>
      </c>
      <c r="AO13" s="20">
        <f t="shared" si="8"/>
        <v>11784</v>
      </c>
      <c r="AP13" s="20">
        <f t="shared" si="9"/>
        <v>23542.268854800001</v>
      </c>
      <c r="AQ13" s="30"/>
      <c r="AR13" s="27">
        <v>9800</v>
      </c>
      <c r="AS13" s="11">
        <f t="shared" si="10"/>
        <v>7350</v>
      </c>
      <c r="AT13" s="11">
        <f t="shared" si="11"/>
        <v>1290</v>
      </c>
      <c r="AU13" s="11">
        <f t="shared" si="12"/>
        <v>2100.7794999999996</v>
      </c>
      <c r="AV13" s="11">
        <f t="shared" si="13"/>
        <v>1389</v>
      </c>
      <c r="AW13" s="11">
        <f t="shared" si="14"/>
        <v>2306.3094999999994</v>
      </c>
      <c r="AX13" s="11">
        <f t="shared" si="15"/>
        <v>0</v>
      </c>
      <c r="AY13" s="11">
        <f t="shared" si="16"/>
        <v>0</v>
      </c>
      <c r="AZ13" s="11">
        <f t="shared" si="17"/>
        <v>2100.7794999999996</v>
      </c>
      <c r="BA13" s="11">
        <f t="shared" si="18"/>
        <v>2031</v>
      </c>
      <c r="BB13" s="11">
        <v>741</v>
      </c>
      <c r="BC13" s="11">
        <f t="shared" si="19"/>
        <v>1290</v>
      </c>
      <c r="BD13" s="29">
        <v>0</v>
      </c>
      <c r="BE13" s="28">
        <f t="shared" si="20"/>
        <v>0.21436525510204077</v>
      </c>
      <c r="BF13" s="11">
        <v>2454</v>
      </c>
      <c r="BG13" s="11">
        <v>2761.7303525000002</v>
      </c>
      <c r="BH13" s="5">
        <f t="shared" si="21"/>
        <v>0.11730943901513192</v>
      </c>
    </row>
    <row r="14" spans="1:60" ht="53.4" customHeight="1" x14ac:dyDescent="0.3">
      <c r="A14" s="40">
        <v>6</v>
      </c>
      <c r="B14" s="39" t="s">
        <v>29</v>
      </c>
      <c r="C14" s="45">
        <v>0</v>
      </c>
      <c r="D14" s="44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36">
        <v>0</v>
      </c>
      <c r="K14" s="36">
        <v>459</v>
      </c>
      <c r="L14" s="36">
        <v>200.14</v>
      </c>
      <c r="M14" s="43">
        <v>0</v>
      </c>
      <c r="N14" s="43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36">
        <v>0</v>
      </c>
      <c r="U14" s="36">
        <v>824</v>
      </c>
      <c r="V14" s="36">
        <v>1527.63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745</v>
      </c>
      <c r="AF14" s="41">
        <v>2748.5</v>
      </c>
      <c r="AG14" s="20">
        <f t="shared" si="0"/>
        <v>0</v>
      </c>
      <c r="AH14" s="20">
        <f t="shared" si="1"/>
        <v>0</v>
      </c>
      <c r="AI14" s="20">
        <f t="shared" si="2"/>
        <v>0</v>
      </c>
      <c r="AJ14" s="20">
        <f t="shared" si="3"/>
        <v>0</v>
      </c>
      <c r="AK14" s="20">
        <f t="shared" si="4"/>
        <v>0</v>
      </c>
      <c r="AL14" s="20">
        <f t="shared" si="5"/>
        <v>0</v>
      </c>
      <c r="AM14" s="20">
        <f t="shared" si="6"/>
        <v>0</v>
      </c>
      <c r="AN14" s="20">
        <f t="shared" si="7"/>
        <v>0</v>
      </c>
      <c r="AO14" s="20">
        <f t="shared" si="8"/>
        <v>2028</v>
      </c>
      <c r="AP14" s="20">
        <f t="shared" si="9"/>
        <v>4476.2700000000004</v>
      </c>
      <c r="AQ14" s="30"/>
      <c r="AR14" s="27">
        <v>3589</v>
      </c>
      <c r="AS14" s="11">
        <f t="shared" si="10"/>
        <v>2691.75</v>
      </c>
      <c r="AT14" s="11">
        <f t="shared" si="11"/>
        <v>0</v>
      </c>
      <c r="AU14" s="11">
        <f t="shared" si="12"/>
        <v>0</v>
      </c>
      <c r="AV14" s="11">
        <f t="shared" si="13"/>
        <v>0</v>
      </c>
      <c r="AW14" s="11">
        <f t="shared" si="14"/>
        <v>0</v>
      </c>
      <c r="AX14" s="11">
        <f t="shared" si="15"/>
        <v>0</v>
      </c>
      <c r="AY14" s="11">
        <f t="shared" si="16"/>
        <v>0</v>
      </c>
      <c r="AZ14" s="11">
        <f t="shared" si="17"/>
        <v>0</v>
      </c>
      <c r="BA14" s="11">
        <f t="shared" si="18"/>
        <v>188</v>
      </c>
      <c r="BB14" s="11">
        <v>188</v>
      </c>
      <c r="BC14" s="11">
        <f t="shared" si="19"/>
        <v>0</v>
      </c>
      <c r="BD14" s="29">
        <v>94</v>
      </c>
      <c r="BE14" s="28">
        <f t="shared" si="20"/>
        <v>0</v>
      </c>
      <c r="BF14" s="11">
        <v>0</v>
      </c>
      <c r="BG14" s="11">
        <v>0</v>
      </c>
      <c r="BH14" s="5">
        <f t="shared" si="21"/>
        <v>0</v>
      </c>
    </row>
    <row r="15" spans="1:60" ht="53.4" customHeight="1" x14ac:dyDescent="0.3">
      <c r="A15" s="40">
        <v>7</v>
      </c>
      <c r="B15" s="39" t="s">
        <v>28</v>
      </c>
      <c r="C15" s="45">
        <v>2926</v>
      </c>
      <c r="D15" s="45">
        <v>503.95488949999992</v>
      </c>
      <c r="E15" s="45">
        <v>2926</v>
      </c>
      <c r="F15" s="45">
        <v>503.95488949999992</v>
      </c>
      <c r="G15" s="45">
        <v>1317</v>
      </c>
      <c r="H15" s="45">
        <v>191.91849000000002</v>
      </c>
      <c r="I15" s="45">
        <v>333</v>
      </c>
      <c r="J15" s="45">
        <v>99.26588000000001</v>
      </c>
      <c r="K15" s="45">
        <v>20368</v>
      </c>
      <c r="L15" s="45">
        <v>4280.58</v>
      </c>
      <c r="M15" s="45">
        <v>2363</v>
      </c>
      <c r="N15" s="45">
        <v>5333.9263909499996</v>
      </c>
      <c r="O15" s="45">
        <v>2363</v>
      </c>
      <c r="P15" s="45">
        <v>5333.9263909499996</v>
      </c>
      <c r="Q15" s="45">
        <v>610</v>
      </c>
      <c r="R15" s="45">
        <v>999.59443999999996</v>
      </c>
      <c r="S15" s="45">
        <v>206</v>
      </c>
      <c r="T15" s="45">
        <v>358.09632000000005</v>
      </c>
      <c r="U15" s="45">
        <v>19272</v>
      </c>
      <c r="V15" s="45">
        <v>30865.123834999999</v>
      </c>
      <c r="W15" s="45">
        <v>5893</v>
      </c>
      <c r="X15" s="45">
        <v>10930.541941049998</v>
      </c>
      <c r="Y15" s="45">
        <v>5893</v>
      </c>
      <c r="Z15" s="45">
        <v>10930.541941049998</v>
      </c>
      <c r="AA15" s="45">
        <v>1971</v>
      </c>
      <c r="AB15" s="45">
        <v>1551.2379299999998</v>
      </c>
      <c r="AC15" s="45">
        <v>555</v>
      </c>
      <c r="AD15" s="45">
        <v>598.68220000000008</v>
      </c>
      <c r="AE15" s="45">
        <v>42846</v>
      </c>
      <c r="AF15" s="45">
        <v>57880.888996711044</v>
      </c>
      <c r="AG15" s="20">
        <f t="shared" si="0"/>
        <v>11182</v>
      </c>
      <c r="AH15" s="20">
        <f t="shared" si="1"/>
        <v>16768.423221499997</v>
      </c>
      <c r="AI15" s="20">
        <f t="shared" si="2"/>
        <v>11182</v>
      </c>
      <c r="AJ15" s="20">
        <f t="shared" si="3"/>
        <v>16768.423221499997</v>
      </c>
      <c r="AK15" s="20">
        <f t="shared" si="4"/>
        <v>3898</v>
      </c>
      <c r="AL15" s="20">
        <f t="shared" si="5"/>
        <v>2742.7508599999996</v>
      </c>
      <c r="AM15" s="20">
        <f t="shared" si="6"/>
        <v>1094</v>
      </c>
      <c r="AN15" s="20">
        <f t="shared" si="7"/>
        <v>1056.0444000000002</v>
      </c>
      <c r="AO15" s="20">
        <f t="shared" si="8"/>
        <v>82486</v>
      </c>
      <c r="AP15" s="20">
        <f t="shared" si="9"/>
        <v>93026.592831711052</v>
      </c>
      <c r="AQ15" s="30">
        <v>0</v>
      </c>
      <c r="AR15" s="27">
        <v>32000</v>
      </c>
      <c r="AS15" s="11">
        <f t="shared" si="10"/>
        <v>24000</v>
      </c>
      <c r="AT15" s="11">
        <f t="shared" si="11"/>
        <v>11182</v>
      </c>
      <c r="AU15" s="11">
        <f t="shared" si="12"/>
        <v>16768.423221499997</v>
      </c>
      <c r="AV15" s="11">
        <f t="shared" si="13"/>
        <v>11182</v>
      </c>
      <c r="AW15" s="11">
        <f t="shared" si="14"/>
        <v>16768.423221499997</v>
      </c>
      <c r="AX15" s="11">
        <f t="shared" si="15"/>
        <v>3898</v>
      </c>
      <c r="AY15" s="11">
        <f t="shared" si="16"/>
        <v>2742.7508599999996</v>
      </c>
      <c r="AZ15" s="11">
        <f t="shared" si="17"/>
        <v>16768.423221499997</v>
      </c>
      <c r="BA15" s="11">
        <f t="shared" si="18"/>
        <v>21228</v>
      </c>
      <c r="BB15" s="11">
        <v>10046</v>
      </c>
      <c r="BC15" s="11">
        <f t="shared" si="19"/>
        <v>11182</v>
      </c>
      <c r="BD15" s="29">
        <v>5023</v>
      </c>
      <c r="BE15" s="28">
        <f t="shared" si="20"/>
        <v>0.52401322567187492</v>
      </c>
      <c r="BF15" s="11">
        <v>2572</v>
      </c>
      <c r="BG15" s="11">
        <v>2812.1536254000007</v>
      </c>
      <c r="BH15" s="5">
        <f t="shared" si="21"/>
        <v>3.0229567049577993E-2</v>
      </c>
    </row>
    <row r="16" spans="1:60" ht="53.4" customHeight="1" x14ac:dyDescent="0.3">
      <c r="A16" s="40">
        <v>8</v>
      </c>
      <c r="B16" s="39" t="s">
        <v>27</v>
      </c>
      <c r="C16" s="45">
        <v>406</v>
      </c>
      <c r="D16" s="45">
        <v>122.63949000000001</v>
      </c>
      <c r="E16" s="45">
        <v>406</v>
      </c>
      <c r="F16" s="45">
        <v>173.63138049999998</v>
      </c>
      <c r="G16" s="45">
        <v>130</v>
      </c>
      <c r="H16" s="45">
        <v>28.935162300000005</v>
      </c>
      <c r="I16" s="45">
        <v>43</v>
      </c>
      <c r="J16" s="45">
        <v>0.83555000000000024</v>
      </c>
      <c r="K16" s="45">
        <v>5434</v>
      </c>
      <c r="L16" s="45">
        <v>3427.4214610999993</v>
      </c>
      <c r="M16" s="45">
        <v>961</v>
      </c>
      <c r="N16" s="45">
        <v>2013.8764099999999</v>
      </c>
      <c r="O16" s="45">
        <v>961</v>
      </c>
      <c r="P16" s="45">
        <v>1674.2618689999999</v>
      </c>
      <c r="Q16" s="45">
        <v>262</v>
      </c>
      <c r="R16" s="45">
        <v>392.16144459999998</v>
      </c>
      <c r="S16" s="45">
        <v>46</v>
      </c>
      <c r="T16" s="45">
        <v>75.327399999999997</v>
      </c>
      <c r="U16" s="45">
        <v>5549</v>
      </c>
      <c r="V16" s="45">
        <v>7991.5008536000005</v>
      </c>
      <c r="W16" s="45">
        <v>229</v>
      </c>
      <c r="X16" s="45">
        <v>1942.3869299999999</v>
      </c>
      <c r="Y16" s="45">
        <v>229</v>
      </c>
      <c r="Z16" s="45">
        <v>1523.5648005</v>
      </c>
      <c r="AA16" s="45">
        <v>25</v>
      </c>
      <c r="AB16" s="45">
        <v>160.01387589999999</v>
      </c>
      <c r="AC16" s="45">
        <v>3</v>
      </c>
      <c r="AD16" s="45">
        <v>19.04</v>
      </c>
      <c r="AE16" s="45">
        <v>1236</v>
      </c>
      <c r="AF16" s="45">
        <v>7290.3215374000001</v>
      </c>
      <c r="AG16" s="20">
        <f t="shared" si="0"/>
        <v>1596</v>
      </c>
      <c r="AH16" s="20">
        <f t="shared" si="1"/>
        <v>4078.90283</v>
      </c>
      <c r="AI16" s="20">
        <f t="shared" si="2"/>
        <v>1596</v>
      </c>
      <c r="AJ16" s="20">
        <f t="shared" si="3"/>
        <v>3371.4580500000002</v>
      </c>
      <c r="AK16" s="20">
        <f t="shared" si="4"/>
        <v>417</v>
      </c>
      <c r="AL16" s="20">
        <f t="shared" si="5"/>
        <v>581.1104828</v>
      </c>
      <c r="AM16" s="20">
        <f t="shared" si="6"/>
        <v>92</v>
      </c>
      <c r="AN16" s="20">
        <f t="shared" si="7"/>
        <v>95.202949999999987</v>
      </c>
      <c r="AO16" s="20">
        <f t="shared" si="8"/>
        <v>12219</v>
      </c>
      <c r="AP16" s="20">
        <f t="shared" si="9"/>
        <v>18709.2438521</v>
      </c>
      <c r="AQ16" s="30"/>
      <c r="AR16" s="27">
        <v>12417</v>
      </c>
      <c r="AS16" s="11">
        <f t="shared" si="10"/>
        <v>9312.75</v>
      </c>
      <c r="AT16" s="11">
        <f t="shared" si="11"/>
        <v>1596</v>
      </c>
      <c r="AU16" s="11">
        <f t="shared" si="12"/>
        <v>4078.90283</v>
      </c>
      <c r="AV16" s="11">
        <f t="shared" si="13"/>
        <v>1596</v>
      </c>
      <c r="AW16" s="11">
        <f t="shared" si="14"/>
        <v>3371.4580500000002</v>
      </c>
      <c r="AX16" s="11">
        <f t="shared" si="15"/>
        <v>417</v>
      </c>
      <c r="AY16" s="11">
        <f t="shared" si="16"/>
        <v>581.1104828</v>
      </c>
      <c r="AZ16" s="11">
        <f t="shared" si="17"/>
        <v>4078.90283</v>
      </c>
      <c r="BA16" s="11">
        <f t="shared" si="18"/>
        <v>2589</v>
      </c>
      <c r="BB16" s="11">
        <v>993</v>
      </c>
      <c r="BC16" s="11">
        <f t="shared" si="19"/>
        <v>1596</v>
      </c>
      <c r="BD16" s="29">
        <v>80</v>
      </c>
      <c r="BE16" s="28">
        <f t="shared" si="20"/>
        <v>0.32849342272690668</v>
      </c>
      <c r="BF16" s="11">
        <v>538</v>
      </c>
      <c r="BG16" s="11">
        <v>807.14910290000012</v>
      </c>
      <c r="BH16" s="5">
        <f t="shared" si="21"/>
        <v>4.3141727655091867E-2</v>
      </c>
    </row>
    <row r="17" spans="1:60" ht="53.4" customHeight="1" x14ac:dyDescent="0.3">
      <c r="A17" s="40">
        <v>9</v>
      </c>
      <c r="B17" s="39" t="s">
        <v>26</v>
      </c>
      <c r="C17" s="45">
        <v>3287</v>
      </c>
      <c r="D17" s="45">
        <v>109.96490399999998</v>
      </c>
      <c r="E17" s="45">
        <v>3287</v>
      </c>
      <c r="F17" s="45">
        <v>109.96490399999998</v>
      </c>
      <c r="G17" s="45">
        <v>1672</v>
      </c>
      <c r="H17" s="45">
        <v>52.014949999999999</v>
      </c>
      <c r="I17" s="45">
        <v>23</v>
      </c>
      <c r="J17" s="45">
        <v>14.360000000000001</v>
      </c>
      <c r="K17" s="45">
        <v>23930</v>
      </c>
      <c r="L17" s="45">
        <v>1639.5640232000001</v>
      </c>
      <c r="M17" s="45">
        <v>2148</v>
      </c>
      <c r="N17" s="45">
        <v>3284.2971301000002</v>
      </c>
      <c r="O17" s="45">
        <v>3326</v>
      </c>
      <c r="P17" s="45">
        <v>4938.1732752999997</v>
      </c>
      <c r="Q17" s="45">
        <v>911.5</v>
      </c>
      <c r="R17" s="45">
        <v>1980.8474999999999</v>
      </c>
      <c r="S17" s="45">
        <v>43</v>
      </c>
      <c r="T17" s="45">
        <v>65.5</v>
      </c>
      <c r="U17" s="36">
        <v>14830</v>
      </c>
      <c r="V17" s="36">
        <v>20478.956385600002</v>
      </c>
      <c r="W17" s="11">
        <v>702</v>
      </c>
      <c r="X17" s="11">
        <v>4168.1883404999999</v>
      </c>
      <c r="Y17" s="11">
        <v>1012</v>
      </c>
      <c r="Z17" s="11">
        <v>5088.8536353999998</v>
      </c>
      <c r="AA17" s="11">
        <v>330</v>
      </c>
      <c r="AB17" s="11">
        <v>2060</v>
      </c>
      <c r="AC17" s="11">
        <v>0</v>
      </c>
      <c r="AD17" s="11">
        <v>0</v>
      </c>
      <c r="AE17" s="11">
        <v>2382</v>
      </c>
      <c r="AF17" s="41">
        <v>14529.1210164</v>
      </c>
      <c r="AG17" s="20">
        <f t="shared" si="0"/>
        <v>6137</v>
      </c>
      <c r="AH17" s="20">
        <f t="shared" si="1"/>
        <v>7562.4503746</v>
      </c>
      <c r="AI17" s="20">
        <f t="shared" si="2"/>
        <v>7625</v>
      </c>
      <c r="AJ17" s="20">
        <f t="shared" si="3"/>
        <v>10136.991814699999</v>
      </c>
      <c r="AK17" s="20">
        <f t="shared" si="4"/>
        <v>2913.5</v>
      </c>
      <c r="AL17" s="20">
        <f t="shared" si="5"/>
        <v>4092.8624499999996</v>
      </c>
      <c r="AM17" s="20">
        <f t="shared" si="6"/>
        <v>66</v>
      </c>
      <c r="AN17" s="20">
        <f t="shared" si="7"/>
        <v>79.86</v>
      </c>
      <c r="AO17" s="20">
        <f t="shared" si="8"/>
        <v>41142</v>
      </c>
      <c r="AP17" s="20">
        <f t="shared" si="9"/>
        <v>36647.641425200003</v>
      </c>
      <c r="AQ17" s="51">
        <v>0</v>
      </c>
      <c r="AR17" s="11">
        <v>13900</v>
      </c>
      <c r="AS17" s="11">
        <f t="shared" si="10"/>
        <v>10425</v>
      </c>
      <c r="AT17" s="11">
        <f t="shared" si="11"/>
        <v>6137</v>
      </c>
      <c r="AU17" s="11">
        <f t="shared" si="12"/>
        <v>7562.4503746</v>
      </c>
      <c r="AV17" s="11">
        <f t="shared" si="13"/>
        <v>7625</v>
      </c>
      <c r="AW17" s="11">
        <f t="shared" si="14"/>
        <v>10136.991814699999</v>
      </c>
      <c r="AX17" s="11">
        <f t="shared" si="15"/>
        <v>2913.5</v>
      </c>
      <c r="AY17" s="11">
        <f t="shared" si="16"/>
        <v>4092.8624499999996</v>
      </c>
      <c r="AZ17" s="11">
        <f t="shared" si="17"/>
        <v>7562.4503746</v>
      </c>
      <c r="BA17" s="11">
        <f t="shared" si="18"/>
        <v>7568</v>
      </c>
      <c r="BB17" s="11">
        <v>1431</v>
      </c>
      <c r="BC17" s="11">
        <f t="shared" si="19"/>
        <v>6137</v>
      </c>
      <c r="BD17" s="29">
        <v>683</v>
      </c>
      <c r="BE17" s="28">
        <f t="shared" si="20"/>
        <v>0.54406117802877696</v>
      </c>
      <c r="BF17" s="11">
        <v>3964</v>
      </c>
      <c r="BG17" s="11">
        <v>3395.4086842000002</v>
      </c>
      <c r="BH17" s="5">
        <f t="shared" si="21"/>
        <v>9.2650128416319213E-2</v>
      </c>
    </row>
    <row r="18" spans="1:60" ht="53.4" customHeight="1" x14ac:dyDescent="0.3">
      <c r="A18" s="40">
        <v>10</v>
      </c>
      <c r="B18" s="39" t="s">
        <v>25</v>
      </c>
      <c r="C18" s="45">
        <v>393</v>
      </c>
      <c r="D18" s="45">
        <v>10.784591100000002</v>
      </c>
      <c r="E18" s="45">
        <v>393</v>
      </c>
      <c r="F18" s="45">
        <v>10.784591100000002</v>
      </c>
      <c r="G18" s="45">
        <v>63</v>
      </c>
      <c r="H18" s="45">
        <v>22.14</v>
      </c>
      <c r="I18" s="45">
        <v>37</v>
      </c>
      <c r="J18" s="45">
        <v>20.72</v>
      </c>
      <c r="K18" s="45">
        <v>4232</v>
      </c>
      <c r="L18" s="45">
        <v>2248</v>
      </c>
      <c r="M18" s="45">
        <v>503</v>
      </c>
      <c r="N18" s="45">
        <v>166</v>
      </c>
      <c r="O18" s="45">
        <v>503</v>
      </c>
      <c r="P18" s="45">
        <v>166</v>
      </c>
      <c r="Q18" s="45">
        <v>93</v>
      </c>
      <c r="R18" s="45">
        <v>56.03</v>
      </c>
      <c r="S18" s="45">
        <v>103</v>
      </c>
      <c r="T18" s="45">
        <v>42.429999999999993</v>
      </c>
      <c r="U18" s="45">
        <v>503</v>
      </c>
      <c r="V18" s="45">
        <v>166</v>
      </c>
      <c r="W18" s="45">
        <v>75</v>
      </c>
      <c r="X18" s="45">
        <v>211</v>
      </c>
      <c r="Y18" s="45">
        <v>75</v>
      </c>
      <c r="Z18" s="45">
        <v>211</v>
      </c>
      <c r="AA18" s="45">
        <v>6</v>
      </c>
      <c r="AB18" s="45">
        <v>37.15</v>
      </c>
      <c r="AC18" s="45">
        <v>7</v>
      </c>
      <c r="AD18" s="45">
        <v>56.75</v>
      </c>
      <c r="AE18" s="45">
        <v>75</v>
      </c>
      <c r="AF18" s="45">
        <v>211</v>
      </c>
      <c r="AG18" s="20">
        <f t="shared" si="0"/>
        <v>971</v>
      </c>
      <c r="AH18" s="20">
        <f t="shared" si="1"/>
        <v>387.7845911</v>
      </c>
      <c r="AI18" s="20">
        <f t="shared" si="2"/>
        <v>971</v>
      </c>
      <c r="AJ18" s="20">
        <f t="shared" si="3"/>
        <v>387.7845911</v>
      </c>
      <c r="AK18" s="20">
        <f t="shared" si="4"/>
        <v>162</v>
      </c>
      <c r="AL18" s="20">
        <f t="shared" si="5"/>
        <v>115.32</v>
      </c>
      <c r="AM18" s="20">
        <f t="shared" si="6"/>
        <v>147</v>
      </c>
      <c r="AN18" s="20">
        <f t="shared" si="7"/>
        <v>119.89999999999999</v>
      </c>
      <c r="AO18" s="20">
        <f t="shared" si="8"/>
        <v>4810</v>
      </c>
      <c r="AP18" s="20">
        <f t="shared" si="9"/>
        <v>2625</v>
      </c>
      <c r="AQ18" s="30">
        <v>0</v>
      </c>
      <c r="AR18" s="27">
        <v>6685</v>
      </c>
      <c r="AS18" s="11">
        <f t="shared" si="10"/>
        <v>5013.75</v>
      </c>
      <c r="AT18" s="11">
        <f t="shared" si="11"/>
        <v>971</v>
      </c>
      <c r="AU18" s="11">
        <f t="shared" si="12"/>
        <v>387.7845911</v>
      </c>
      <c r="AV18" s="11">
        <f t="shared" si="13"/>
        <v>971</v>
      </c>
      <c r="AW18" s="11">
        <f t="shared" si="14"/>
        <v>387.7845911</v>
      </c>
      <c r="AX18" s="11">
        <f t="shared" si="15"/>
        <v>162</v>
      </c>
      <c r="AY18" s="11">
        <f t="shared" si="16"/>
        <v>115.32</v>
      </c>
      <c r="AZ18" s="11">
        <f t="shared" si="17"/>
        <v>387.7845911</v>
      </c>
      <c r="BA18" s="11">
        <f t="shared" si="18"/>
        <v>1715</v>
      </c>
      <c r="BB18" s="11">
        <v>744</v>
      </c>
      <c r="BC18" s="11">
        <f t="shared" si="19"/>
        <v>971</v>
      </c>
      <c r="BD18" s="29">
        <v>437</v>
      </c>
      <c r="BE18" s="28">
        <f t="shared" si="20"/>
        <v>5.8008166207928195E-2</v>
      </c>
      <c r="BF18" s="11">
        <v>0</v>
      </c>
      <c r="BG18" s="11">
        <v>0</v>
      </c>
      <c r="BH18" s="5">
        <f t="shared" si="21"/>
        <v>0</v>
      </c>
    </row>
    <row r="19" spans="1:60" ht="53.4" customHeight="1" x14ac:dyDescent="0.3">
      <c r="A19" s="40">
        <v>11</v>
      </c>
      <c r="B19" s="39" t="s">
        <v>24</v>
      </c>
      <c r="C19" s="45">
        <v>811</v>
      </c>
      <c r="D19" s="44">
        <v>221.44147999999998</v>
      </c>
      <c r="E19" s="43">
        <v>811</v>
      </c>
      <c r="F19" s="43">
        <v>221.44147999999998</v>
      </c>
      <c r="G19" s="43">
        <v>181</v>
      </c>
      <c r="H19" s="43">
        <v>47.649400000000014</v>
      </c>
      <c r="I19" s="43">
        <v>176</v>
      </c>
      <c r="J19" s="36">
        <v>46.199669999999998</v>
      </c>
      <c r="K19" s="36">
        <v>12939</v>
      </c>
      <c r="L19" s="36">
        <v>1911.2215109000001</v>
      </c>
      <c r="M19" s="43">
        <v>2575</v>
      </c>
      <c r="N19" s="43">
        <v>8134.8732399999999</v>
      </c>
      <c r="O19" s="42">
        <v>2575</v>
      </c>
      <c r="P19" s="42">
        <v>8134.8732399999999</v>
      </c>
      <c r="Q19" s="42">
        <v>105</v>
      </c>
      <c r="R19" s="42">
        <v>154.83168000000003</v>
      </c>
      <c r="S19" s="42">
        <v>188</v>
      </c>
      <c r="T19" s="36">
        <v>440.86324000000002</v>
      </c>
      <c r="U19" s="36">
        <v>15656</v>
      </c>
      <c r="V19" s="36">
        <v>23707.128554199997</v>
      </c>
      <c r="W19" s="11">
        <v>1736</v>
      </c>
      <c r="X19" s="11">
        <v>14808.009082800001</v>
      </c>
      <c r="Y19" s="11">
        <v>1736</v>
      </c>
      <c r="Z19" s="11">
        <v>14808.009082800001</v>
      </c>
      <c r="AA19" s="11">
        <v>23</v>
      </c>
      <c r="AB19" s="11">
        <v>200.21032</v>
      </c>
      <c r="AC19" s="11">
        <v>45</v>
      </c>
      <c r="AD19" s="11">
        <v>376.29</v>
      </c>
      <c r="AE19" s="11">
        <v>5234</v>
      </c>
      <c r="AF19" s="41">
        <v>28884.7481572</v>
      </c>
      <c r="AG19" s="20">
        <f t="shared" si="0"/>
        <v>5122</v>
      </c>
      <c r="AH19" s="20">
        <f t="shared" si="1"/>
        <v>23164.323802800001</v>
      </c>
      <c r="AI19" s="20">
        <f t="shared" si="2"/>
        <v>5122</v>
      </c>
      <c r="AJ19" s="20">
        <f t="shared" si="3"/>
        <v>23164.323802800001</v>
      </c>
      <c r="AK19" s="20">
        <f t="shared" si="4"/>
        <v>309</v>
      </c>
      <c r="AL19" s="20">
        <f t="shared" si="5"/>
        <v>402.69140000000004</v>
      </c>
      <c r="AM19" s="20">
        <f t="shared" si="6"/>
        <v>409</v>
      </c>
      <c r="AN19" s="20">
        <f t="shared" si="7"/>
        <v>863.35291000000007</v>
      </c>
      <c r="AO19" s="20">
        <f t="shared" si="8"/>
        <v>33829</v>
      </c>
      <c r="AP19" s="20">
        <f t="shared" si="9"/>
        <v>54503.098222299996</v>
      </c>
      <c r="AQ19" s="30"/>
      <c r="AR19" s="27">
        <v>87400</v>
      </c>
      <c r="AS19" s="11">
        <f t="shared" si="10"/>
        <v>65550</v>
      </c>
      <c r="AT19" s="11">
        <f t="shared" si="11"/>
        <v>5122</v>
      </c>
      <c r="AU19" s="11">
        <f t="shared" si="12"/>
        <v>23164.323802800001</v>
      </c>
      <c r="AV19" s="11">
        <f t="shared" si="13"/>
        <v>5122</v>
      </c>
      <c r="AW19" s="11">
        <f t="shared" si="14"/>
        <v>23164.323802800001</v>
      </c>
      <c r="AX19" s="11">
        <f t="shared" si="15"/>
        <v>309</v>
      </c>
      <c r="AY19" s="11">
        <f t="shared" si="16"/>
        <v>402.69140000000004</v>
      </c>
      <c r="AZ19" s="11">
        <f t="shared" si="17"/>
        <v>23164.323802800001</v>
      </c>
      <c r="BA19" s="11">
        <f t="shared" si="18"/>
        <v>7362</v>
      </c>
      <c r="BB19" s="11">
        <v>2240</v>
      </c>
      <c r="BC19" s="11">
        <f t="shared" si="19"/>
        <v>5122</v>
      </c>
      <c r="BD19" s="29">
        <v>1020</v>
      </c>
      <c r="BE19" s="28">
        <f t="shared" si="20"/>
        <v>0.26503802978032037</v>
      </c>
      <c r="BF19" s="11">
        <v>2910</v>
      </c>
      <c r="BG19" s="11">
        <v>4704.5761110742114</v>
      </c>
      <c r="BH19" s="5">
        <f t="shared" si="21"/>
        <v>8.6317590458542579E-2</v>
      </c>
    </row>
    <row r="20" spans="1:60" ht="53.4" customHeight="1" x14ac:dyDescent="0.3">
      <c r="A20" s="40">
        <v>12</v>
      </c>
      <c r="B20" s="39" t="s">
        <v>23</v>
      </c>
      <c r="C20" s="45">
        <v>4025</v>
      </c>
      <c r="D20" s="44">
        <v>1244.9030034000002</v>
      </c>
      <c r="E20" s="45">
        <v>4025</v>
      </c>
      <c r="F20" s="44">
        <v>1244.9030034000002</v>
      </c>
      <c r="G20" s="43">
        <v>0</v>
      </c>
      <c r="H20" s="43">
        <v>0</v>
      </c>
      <c r="I20" s="43">
        <v>0</v>
      </c>
      <c r="J20" s="36">
        <v>0</v>
      </c>
      <c r="K20" s="36">
        <v>16765</v>
      </c>
      <c r="L20" s="36">
        <v>1770</v>
      </c>
      <c r="M20" s="43">
        <v>12047</v>
      </c>
      <c r="N20" s="43">
        <v>21800.125525899995</v>
      </c>
      <c r="O20" s="43">
        <v>12047</v>
      </c>
      <c r="P20" s="43">
        <v>21800.125525899995</v>
      </c>
      <c r="Q20" s="42">
        <v>0</v>
      </c>
      <c r="R20" s="42">
        <v>0</v>
      </c>
      <c r="S20" s="42">
        <v>0</v>
      </c>
      <c r="T20" s="36">
        <v>0</v>
      </c>
      <c r="U20" s="43">
        <v>14143</v>
      </c>
      <c r="V20" s="43">
        <v>20955</v>
      </c>
      <c r="W20" s="11">
        <v>1328</v>
      </c>
      <c r="X20" s="11">
        <v>10634.739982500001</v>
      </c>
      <c r="Y20" s="11">
        <v>1328</v>
      </c>
      <c r="Z20" s="11">
        <v>10634.739982500001</v>
      </c>
      <c r="AA20" s="11">
        <v>0</v>
      </c>
      <c r="AB20" s="11">
        <v>0</v>
      </c>
      <c r="AC20" s="11">
        <v>0</v>
      </c>
      <c r="AD20" s="11">
        <v>0</v>
      </c>
      <c r="AE20" s="11">
        <v>1328</v>
      </c>
      <c r="AF20" s="41">
        <v>10634.739982500001</v>
      </c>
      <c r="AG20" s="20">
        <f t="shared" si="0"/>
        <v>17400</v>
      </c>
      <c r="AH20" s="20">
        <f t="shared" si="1"/>
        <v>33679.768511799994</v>
      </c>
      <c r="AI20" s="20">
        <f t="shared" si="2"/>
        <v>17400</v>
      </c>
      <c r="AJ20" s="20">
        <f t="shared" si="3"/>
        <v>33679.768511799994</v>
      </c>
      <c r="AK20" s="20">
        <f t="shared" si="4"/>
        <v>0</v>
      </c>
      <c r="AL20" s="20">
        <f t="shared" si="5"/>
        <v>0</v>
      </c>
      <c r="AM20" s="20">
        <f t="shared" si="6"/>
        <v>0</v>
      </c>
      <c r="AN20" s="20">
        <f t="shared" si="7"/>
        <v>0</v>
      </c>
      <c r="AO20" s="20">
        <f t="shared" si="8"/>
        <v>32236</v>
      </c>
      <c r="AP20" s="20">
        <f t="shared" si="9"/>
        <v>33359.739982500003</v>
      </c>
      <c r="AQ20" s="30">
        <v>11505</v>
      </c>
      <c r="AR20" s="27">
        <v>21600</v>
      </c>
      <c r="AS20" s="11">
        <f t="shared" si="10"/>
        <v>16200</v>
      </c>
      <c r="AT20" s="11">
        <f t="shared" si="11"/>
        <v>17400</v>
      </c>
      <c r="AU20" s="11">
        <f t="shared" si="12"/>
        <v>33679.768511799994</v>
      </c>
      <c r="AV20" s="11">
        <f t="shared" si="13"/>
        <v>17400</v>
      </c>
      <c r="AW20" s="11">
        <f t="shared" si="14"/>
        <v>33679.768511799994</v>
      </c>
      <c r="AX20" s="11">
        <f t="shared" si="15"/>
        <v>0</v>
      </c>
      <c r="AY20" s="11">
        <f t="shared" si="16"/>
        <v>0</v>
      </c>
      <c r="AZ20" s="11">
        <f t="shared" si="17"/>
        <v>33679.768511799994</v>
      </c>
      <c r="BA20" s="11">
        <f t="shared" si="18"/>
        <v>23932</v>
      </c>
      <c r="BB20" s="11">
        <v>6532</v>
      </c>
      <c r="BC20" s="11">
        <f t="shared" si="19"/>
        <v>17400</v>
      </c>
      <c r="BD20" s="29">
        <v>3266</v>
      </c>
      <c r="BE20" s="28">
        <f t="shared" si="20"/>
        <v>1.5592485422129627</v>
      </c>
      <c r="BF20" s="11">
        <v>4090</v>
      </c>
      <c r="BG20" s="11">
        <v>3540</v>
      </c>
      <c r="BH20" s="5">
        <f t="shared" si="21"/>
        <v>0.10611593501199436</v>
      </c>
    </row>
    <row r="21" spans="1:60" ht="53.4" customHeight="1" x14ac:dyDescent="0.3">
      <c r="A21" s="40">
        <v>13</v>
      </c>
      <c r="B21" s="39" t="s">
        <v>22</v>
      </c>
      <c r="C21" s="45">
        <v>0</v>
      </c>
      <c r="D21" s="44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36">
        <v>0</v>
      </c>
      <c r="K21" s="36">
        <v>0</v>
      </c>
      <c r="L21" s="36">
        <v>0</v>
      </c>
      <c r="M21" s="43">
        <v>0</v>
      </c>
      <c r="N21" s="43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36">
        <v>0</v>
      </c>
      <c r="U21" s="36">
        <v>0</v>
      </c>
      <c r="V21" s="36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41">
        <v>0</v>
      </c>
      <c r="AG21" s="20">
        <f t="shared" si="0"/>
        <v>0</v>
      </c>
      <c r="AH21" s="20">
        <f t="shared" si="1"/>
        <v>0</v>
      </c>
      <c r="AI21" s="20">
        <f t="shared" si="2"/>
        <v>0</v>
      </c>
      <c r="AJ21" s="20">
        <f t="shared" si="3"/>
        <v>0</v>
      </c>
      <c r="AK21" s="20">
        <f t="shared" si="4"/>
        <v>0</v>
      </c>
      <c r="AL21" s="20">
        <f t="shared" si="5"/>
        <v>0</v>
      </c>
      <c r="AM21" s="20">
        <f t="shared" si="6"/>
        <v>0</v>
      </c>
      <c r="AN21" s="20">
        <f t="shared" si="7"/>
        <v>0</v>
      </c>
      <c r="AO21" s="20">
        <f t="shared" si="8"/>
        <v>0</v>
      </c>
      <c r="AP21" s="20">
        <f t="shared" si="9"/>
        <v>0</v>
      </c>
      <c r="AQ21" s="51">
        <v>0</v>
      </c>
      <c r="AR21" s="11">
        <v>4136</v>
      </c>
      <c r="AS21" s="11">
        <f t="shared" si="10"/>
        <v>3102</v>
      </c>
      <c r="AT21" s="11">
        <f t="shared" si="11"/>
        <v>0</v>
      </c>
      <c r="AU21" s="11">
        <f t="shared" si="12"/>
        <v>0</v>
      </c>
      <c r="AV21" s="11">
        <f t="shared" si="13"/>
        <v>0</v>
      </c>
      <c r="AW21" s="11">
        <f t="shared" si="14"/>
        <v>0</v>
      </c>
      <c r="AX21" s="11">
        <f t="shared" si="15"/>
        <v>0</v>
      </c>
      <c r="AY21" s="11">
        <f t="shared" si="16"/>
        <v>0</v>
      </c>
      <c r="AZ21" s="11">
        <f t="shared" si="17"/>
        <v>0</v>
      </c>
      <c r="BA21" s="11">
        <f t="shared" si="18"/>
        <v>0</v>
      </c>
      <c r="BB21" s="11">
        <v>0</v>
      </c>
      <c r="BC21" s="11">
        <f t="shared" si="19"/>
        <v>0</v>
      </c>
      <c r="BD21" s="29">
        <v>0</v>
      </c>
      <c r="BE21" s="28">
        <f t="shared" si="20"/>
        <v>0</v>
      </c>
      <c r="BF21" s="11">
        <v>0</v>
      </c>
      <c r="BG21" s="11">
        <v>0</v>
      </c>
      <c r="BH21" s="5" t="e">
        <f t="shared" si="21"/>
        <v>#DIV/0!</v>
      </c>
    </row>
    <row r="22" spans="1:60" ht="53.4" customHeight="1" x14ac:dyDescent="0.3">
      <c r="A22" s="40">
        <v>14</v>
      </c>
      <c r="B22" s="39" t="s">
        <v>21</v>
      </c>
      <c r="C22" s="45">
        <v>35</v>
      </c>
      <c r="D22" s="44">
        <v>7.3</v>
      </c>
      <c r="E22" s="43">
        <v>35</v>
      </c>
      <c r="F22" s="43">
        <v>7.3</v>
      </c>
      <c r="G22" s="43">
        <v>10</v>
      </c>
      <c r="H22" s="43">
        <v>2</v>
      </c>
      <c r="I22" s="43">
        <v>0</v>
      </c>
      <c r="J22" s="36">
        <v>0</v>
      </c>
      <c r="K22" s="36">
        <v>351</v>
      </c>
      <c r="L22" s="36">
        <v>50.014027900000002</v>
      </c>
      <c r="M22" s="43">
        <v>46</v>
      </c>
      <c r="N22" s="43">
        <v>125.18</v>
      </c>
      <c r="O22" s="42">
        <v>46</v>
      </c>
      <c r="P22" s="42">
        <v>123.37827</v>
      </c>
      <c r="Q22" s="42">
        <v>19</v>
      </c>
      <c r="R22" s="42">
        <v>49.78</v>
      </c>
      <c r="S22" s="42">
        <v>0</v>
      </c>
      <c r="T22" s="36">
        <v>0</v>
      </c>
      <c r="U22" s="36">
        <v>1020</v>
      </c>
      <c r="V22" s="36">
        <v>1769.7716525000001</v>
      </c>
      <c r="W22" s="11">
        <v>9</v>
      </c>
      <c r="X22" s="11">
        <v>79.050000000000011</v>
      </c>
      <c r="Y22" s="11">
        <v>9</v>
      </c>
      <c r="Z22" s="11">
        <v>79.050000000000011</v>
      </c>
      <c r="AA22" s="11">
        <v>3</v>
      </c>
      <c r="AB22" s="11">
        <v>27.049999999999997</v>
      </c>
      <c r="AC22" s="11">
        <v>0</v>
      </c>
      <c r="AD22" s="11">
        <v>0</v>
      </c>
      <c r="AE22" s="11">
        <v>278</v>
      </c>
      <c r="AF22" s="41">
        <v>1559.1053436000002</v>
      </c>
      <c r="AG22" s="20">
        <v>90</v>
      </c>
      <c r="AH22" s="20">
        <v>211.53000000000003</v>
      </c>
      <c r="AI22" s="20">
        <v>90</v>
      </c>
      <c r="AJ22" s="20">
        <v>209.72827000000001</v>
      </c>
      <c r="AK22" s="20">
        <v>32</v>
      </c>
      <c r="AL22" s="20">
        <v>78.83</v>
      </c>
      <c r="AM22" s="20">
        <v>0</v>
      </c>
      <c r="AN22" s="20">
        <v>0</v>
      </c>
      <c r="AO22" s="20">
        <v>1649</v>
      </c>
      <c r="AP22" s="20">
        <v>3378.8910240000005</v>
      </c>
      <c r="AQ22" s="30">
        <v>694</v>
      </c>
      <c r="AR22" s="27">
        <v>2919</v>
      </c>
      <c r="AS22" s="11">
        <v>2189.25</v>
      </c>
      <c r="AT22" s="11">
        <v>90</v>
      </c>
      <c r="AU22" s="11">
        <v>211.53000000000003</v>
      </c>
      <c r="AV22" s="11">
        <v>90</v>
      </c>
      <c r="AW22" s="11">
        <v>209.72827000000001</v>
      </c>
      <c r="AX22" s="11">
        <v>32</v>
      </c>
      <c r="AY22" s="11">
        <v>78.83</v>
      </c>
      <c r="AZ22" s="11">
        <v>211.53000000000003</v>
      </c>
      <c r="BA22" s="11">
        <v>238</v>
      </c>
      <c r="BB22" s="11">
        <v>148</v>
      </c>
      <c r="BC22" s="11">
        <v>90</v>
      </c>
      <c r="BD22" s="29">
        <v>55</v>
      </c>
      <c r="BE22" s="28">
        <v>7.2466598150051395E-2</v>
      </c>
      <c r="BF22" s="11">
        <v>0</v>
      </c>
      <c r="BG22" s="11">
        <v>0</v>
      </c>
      <c r="BH22" s="5">
        <v>0</v>
      </c>
    </row>
    <row r="23" spans="1:60" ht="53.4" customHeight="1" x14ac:dyDescent="0.3">
      <c r="A23" s="40">
        <v>15</v>
      </c>
      <c r="B23" s="46" t="s">
        <v>20</v>
      </c>
      <c r="C23" s="45">
        <v>5</v>
      </c>
      <c r="D23" s="44">
        <v>2.06</v>
      </c>
      <c r="E23" s="43">
        <v>5</v>
      </c>
      <c r="F23" s="43">
        <v>2.06</v>
      </c>
      <c r="G23" s="43">
        <v>2</v>
      </c>
      <c r="H23" s="43">
        <v>0.56000000000000005</v>
      </c>
      <c r="I23" s="43">
        <v>0</v>
      </c>
      <c r="J23" s="36">
        <v>0</v>
      </c>
      <c r="K23" s="36">
        <v>5</v>
      </c>
      <c r="L23" s="36">
        <v>2.0574400000000002</v>
      </c>
      <c r="M23" s="43">
        <v>65</v>
      </c>
      <c r="N23" s="43">
        <v>151</v>
      </c>
      <c r="O23" s="42">
        <v>65</v>
      </c>
      <c r="P23" s="42">
        <v>151</v>
      </c>
      <c r="Q23" s="42">
        <v>14</v>
      </c>
      <c r="R23" s="42">
        <v>13.35</v>
      </c>
      <c r="S23" s="42">
        <v>0</v>
      </c>
      <c r="T23" s="36">
        <v>0</v>
      </c>
      <c r="U23" s="36">
        <v>65</v>
      </c>
      <c r="V23" s="36">
        <v>148.07673100000002</v>
      </c>
      <c r="W23" s="11">
        <v>23</v>
      </c>
      <c r="X23" s="11">
        <v>182.38000000000002</v>
      </c>
      <c r="Y23" s="11">
        <v>23</v>
      </c>
      <c r="Z23" s="11">
        <v>182.38000000000002</v>
      </c>
      <c r="AA23" s="11">
        <v>0</v>
      </c>
      <c r="AB23" s="11">
        <v>0</v>
      </c>
      <c r="AC23" s="11">
        <v>0</v>
      </c>
      <c r="AD23" s="11">
        <v>0</v>
      </c>
      <c r="AE23" s="11">
        <v>23</v>
      </c>
      <c r="AF23" s="41">
        <v>182.27219050000002</v>
      </c>
      <c r="AG23" s="20">
        <f t="shared" ref="AG23:AG32" si="22">C23+M23+W23</f>
        <v>93</v>
      </c>
      <c r="AH23" s="20">
        <f t="shared" ref="AH23:AH32" si="23">D23+N23+X23</f>
        <v>335.44000000000005</v>
      </c>
      <c r="AI23" s="20">
        <f t="shared" ref="AI23:AI32" si="24">E23+O23+Y23</f>
        <v>93</v>
      </c>
      <c r="AJ23" s="20">
        <f t="shared" ref="AJ23:AJ32" si="25">F23+P23+Z23</f>
        <v>335.44000000000005</v>
      </c>
      <c r="AK23" s="20">
        <f t="shared" ref="AK23:AK32" si="26">G23+Q23+AA23</f>
        <v>16</v>
      </c>
      <c r="AL23" s="20">
        <f t="shared" ref="AL23:AL32" si="27">H23+R23+AB23</f>
        <v>13.91</v>
      </c>
      <c r="AM23" s="20">
        <f t="shared" ref="AM23:AM32" si="28">I23+S23+AC23</f>
        <v>0</v>
      </c>
      <c r="AN23" s="20">
        <f t="shared" ref="AN23:AN32" si="29">J23+T23+AD23</f>
        <v>0</v>
      </c>
      <c r="AO23" s="20">
        <f t="shared" ref="AO23:AO32" si="30">K23+U23+AE23</f>
        <v>93</v>
      </c>
      <c r="AP23" s="20">
        <f t="shared" ref="AP23:AP32" si="31">L23+V23+AF23</f>
        <v>332.40636150000006</v>
      </c>
      <c r="AQ23" s="30"/>
      <c r="AR23" s="27">
        <v>0</v>
      </c>
      <c r="AS23" s="11">
        <f t="shared" ref="AS23:AS38" si="32">AR23/4*3</f>
        <v>0</v>
      </c>
      <c r="AT23" s="11">
        <f t="shared" ref="AT23:AT38" si="33">AG23</f>
        <v>93</v>
      </c>
      <c r="AU23" s="11">
        <f t="shared" ref="AU23:AU38" si="34">AH23</f>
        <v>335.44000000000005</v>
      </c>
      <c r="AV23" s="11">
        <f t="shared" ref="AV23:AV38" si="35">AI23</f>
        <v>93</v>
      </c>
      <c r="AW23" s="11">
        <f t="shared" ref="AW23:AW38" si="36">AJ23</f>
        <v>335.44000000000005</v>
      </c>
      <c r="AX23" s="11">
        <f t="shared" ref="AX23:AX38" si="37">AK23</f>
        <v>16</v>
      </c>
      <c r="AY23" s="11">
        <f t="shared" ref="AY23:AY38" si="38">AL23</f>
        <v>13.91</v>
      </c>
      <c r="AZ23" s="11">
        <f t="shared" ref="AZ23:AZ32" si="39">AH23</f>
        <v>335.44000000000005</v>
      </c>
      <c r="BA23" s="11">
        <f t="shared" ref="BA23:BA38" si="40">BB23+AG23</f>
        <v>366</v>
      </c>
      <c r="BB23" s="11">
        <v>273</v>
      </c>
      <c r="BC23" s="11">
        <f t="shared" ref="BC23:BC38" si="41">AG23</f>
        <v>93</v>
      </c>
      <c r="BD23" s="29">
        <v>88</v>
      </c>
      <c r="BE23" s="28">
        <v>0</v>
      </c>
      <c r="BF23" s="11">
        <v>0</v>
      </c>
      <c r="BG23" s="11">
        <v>0</v>
      </c>
      <c r="BH23" s="5">
        <f t="shared" ref="BH23:BH38" si="42">BG23/AP23</f>
        <v>0</v>
      </c>
    </row>
    <row r="24" spans="1:60" ht="53.4" customHeight="1" x14ac:dyDescent="0.3">
      <c r="A24" s="40">
        <v>16</v>
      </c>
      <c r="B24" s="39" t="s">
        <v>19</v>
      </c>
      <c r="C24" s="45">
        <v>15367</v>
      </c>
      <c r="D24" s="44">
        <v>4639.5489200000002</v>
      </c>
      <c r="E24" s="43">
        <v>15367</v>
      </c>
      <c r="F24" s="43">
        <v>4639.5489200000002</v>
      </c>
      <c r="G24" s="43">
        <v>15322</v>
      </c>
      <c r="H24" s="43">
        <v>4620.713960000001</v>
      </c>
      <c r="I24" s="43">
        <v>13839</v>
      </c>
      <c r="J24" s="36">
        <v>4207.0786099999987</v>
      </c>
      <c r="K24" s="36">
        <v>160589</v>
      </c>
      <c r="L24" s="36">
        <v>29122.561817099999</v>
      </c>
      <c r="M24" s="43">
        <v>1312</v>
      </c>
      <c r="N24" s="43">
        <v>1856.9382600000001</v>
      </c>
      <c r="O24" s="42">
        <v>1312</v>
      </c>
      <c r="P24" s="42">
        <v>1856.9382600000001</v>
      </c>
      <c r="Q24" s="42">
        <v>890</v>
      </c>
      <c r="R24" s="42">
        <v>629.81952000000001</v>
      </c>
      <c r="S24" s="42">
        <v>782</v>
      </c>
      <c r="T24" s="36">
        <v>415.55039000000011</v>
      </c>
      <c r="U24" s="36">
        <v>4721</v>
      </c>
      <c r="V24" s="36">
        <v>4255.1398364999995</v>
      </c>
      <c r="W24" s="11">
        <v>215</v>
      </c>
      <c r="X24" s="11">
        <v>1510.7537600000001</v>
      </c>
      <c r="Y24" s="11">
        <v>215</v>
      </c>
      <c r="Z24" s="11">
        <v>1510.7537600000001</v>
      </c>
      <c r="AA24" s="11">
        <v>12</v>
      </c>
      <c r="AB24" s="11">
        <v>88.009090000000015</v>
      </c>
      <c r="AC24" s="11">
        <v>1</v>
      </c>
      <c r="AD24" s="11">
        <v>5.1324899999999998</v>
      </c>
      <c r="AE24" s="11">
        <v>864</v>
      </c>
      <c r="AF24" s="41">
        <v>3509.7481368000003</v>
      </c>
      <c r="AG24" s="20">
        <f t="shared" si="22"/>
        <v>16894</v>
      </c>
      <c r="AH24" s="20">
        <f t="shared" si="23"/>
        <v>8007.2409399999997</v>
      </c>
      <c r="AI24" s="20">
        <f t="shared" si="24"/>
        <v>16894</v>
      </c>
      <c r="AJ24" s="20">
        <f t="shared" si="25"/>
        <v>8007.2409399999997</v>
      </c>
      <c r="AK24" s="20">
        <f t="shared" si="26"/>
        <v>16224</v>
      </c>
      <c r="AL24" s="20">
        <f t="shared" si="27"/>
        <v>5338.5425700000014</v>
      </c>
      <c r="AM24" s="20">
        <f t="shared" si="28"/>
        <v>14622</v>
      </c>
      <c r="AN24" s="20">
        <f t="shared" si="29"/>
        <v>4627.761489999999</v>
      </c>
      <c r="AO24" s="20">
        <f t="shared" si="30"/>
        <v>166174</v>
      </c>
      <c r="AP24" s="20">
        <f t="shared" si="31"/>
        <v>36887.449790400002</v>
      </c>
      <c r="AQ24" s="30"/>
      <c r="AR24" s="27">
        <v>10000</v>
      </c>
      <c r="AS24" s="11">
        <f t="shared" si="32"/>
        <v>7500</v>
      </c>
      <c r="AT24" s="11">
        <f t="shared" si="33"/>
        <v>16894</v>
      </c>
      <c r="AU24" s="11">
        <f t="shared" si="34"/>
        <v>8007.2409399999997</v>
      </c>
      <c r="AV24" s="11">
        <f t="shared" si="35"/>
        <v>16894</v>
      </c>
      <c r="AW24" s="11">
        <f t="shared" si="36"/>
        <v>8007.2409399999997</v>
      </c>
      <c r="AX24" s="11">
        <f t="shared" si="37"/>
        <v>16224</v>
      </c>
      <c r="AY24" s="11">
        <f t="shared" si="38"/>
        <v>5338.5425700000014</v>
      </c>
      <c r="AZ24" s="11">
        <f t="shared" si="39"/>
        <v>8007.2409399999997</v>
      </c>
      <c r="BA24" s="11">
        <f t="shared" si="40"/>
        <v>18610</v>
      </c>
      <c r="BB24" s="11">
        <v>1716</v>
      </c>
      <c r="BC24" s="11">
        <f t="shared" si="41"/>
        <v>16894</v>
      </c>
      <c r="BD24" s="29">
        <v>934</v>
      </c>
      <c r="BE24" s="28">
        <f t="shared" ref="BE24:BE30" si="43">AZ24/AR24</f>
        <v>0.800724094</v>
      </c>
      <c r="BF24" s="11">
        <v>24414</v>
      </c>
      <c r="BG24" s="11">
        <v>3375.1558808</v>
      </c>
      <c r="BH24" s="5">
        <f t="shared" si="42"/>
        <v>9.1498759062449142E-2</v>
      </c>
    </row>
    <row r="25" spans="1:60" ht="53.4" customHeight="1" x14ac:dyDescent="0.3">
      <c r="A25" s="40">
        <v>17</v>
      </c>
      <c r="B25" s="39" t="s">
        <v>18</v>
      </c>
      <c r="C25" s="45">
        <v>0</v>
      </c>
      <c r="D25" s="44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36">
        <v>0</v>
      </c>
      <c r="K25" s="36">
        <v>2235</v>
      </c>
      <c r="L25" s="36" t="s">
        <v>17</v>
      </c>
      <c r="M25" s="43">
        <v>94</v>
      </c>
      <c r="N25" s="43">
        <v>359.37</v>
      </c>
      <c r="O25" s="42">
        <v>94</v>
      </c>
      <c r="P25" s="42">
        <v>359.37</v>
      </c>
      <c r="Q25" s="42">
        <v>0</v>
      </c>
      <c r="R25" s="42">
        <v>0</v>
      </c>
      <c r="S25" s="42">
        <v>0</v>
      </c>
      <c r="T25" s="36">
        <v>0</v>
      </c>
      <c r="U25" s="36">
        <v>4297</v>
      </c>
      <c r="V25" s="36" t="s">
        <v>16</v>
      </c>
      <c r="W25" s="11">
        <v>180</v>
      </c>
      <c r="X25" s="11">
        <v>1395.6300000000003</v>
      </c>
      <c r="Y25" s="11">
        <v>180</v>
      </c>
      <c r="Z25" s="11">
        <v>1395.6300000000003</v>
      </c>
      <c r="AA25" s="11">
        <v>0</v>
      </c>
      <c r="AB25" s="11">
        <v>0</v>
      </c>
      <c r="AC25" s="11">
        <v>0</v>
      </c>
      <c r="AD25" s="11">
        <v>0</v>
      </c>
      <c r="AE25" s="11">
        <v>4508</v>
      </c>
      <c r="AF25" s="41" t="s">
        <v>15</v>
      </c>
      <c r="AG25" s="20">
        <f t="shared" si="22"/>
        <v>274</v>
      </c>
      <c r="AH25" s="20">
        <f t="shared" si="23"/>
        <v>1755.0000000000005</v>
      </c>
      <c r="AI25" s="20">
        <f t="shared" si="24"/>
        <v>274</v>
      </c>
      <c r="AJ25" s="20">
        <f t="shared" si="25"/>
        <v>1755.0000000000005</v>
      </c>
      <c r="AK25" s="20">
        <f t="shared" si="26"/>
        <v>0</v>
      </c>
      <c r="AL25" s="20">
        <f t="shared" si="27"/>
        <v>0</v>
      </c>
      <c r="AM25" s="20">
        <f t="shared" si="28"/>
        <v>0</v>
      </c>
      <c r="AN25" s="20">
        <f t="shared" si="29"/>
        <v>0</v>
      </c>
      <c r="AO25" s="20">
        <f t="shared" si="30"/>
        <v>11040</v>
      </c>
      <c r="AP25" s="20">
        <f t="shared" si="31"/>
        <v>22381.71</v>
      </c>
      <c r="AQ25" s="30"/>
      <c r="AR25" s="27">
        <v>10000</v>
      </c>
      <c r="AS25" s="11">
        <f t="shared" si="32"/>
        <v>7500</v>
      </c>
      <c r="AT25" s="11">
        <f t="shared" si="33"/>
        <v>274</v>
      </c>
      <c r="AU25" s="11">
        <f t="shared" si="34"/>
        <v>1755.0000000000005</v>
      </c>
      <c r="AV25" s="11">
        <f t="shared" si="35"/>
        <v>274</v>
      </c>
      <c r="AW25" s="11">
        <f t="shared" si="36"/>
        <v>1755.0000000000005</v>
      </c>
      <c r="AX25" s="11">
        <f t="shared" si="37"/>
        <v>0</v>
      </c>
      <c r="AY25" s="11">
        <f t="shared" si="38"/>
        <v>0</v>
      </c>
      <c r="AZ25" s="11">
        <f t="shared" si="39"/>
        <v>1755.0000000000005</v>
      </c>
      <c r="BA25" s="11">
        <f t="shared" si="40"/>
        <v>694</v>
      </c>
      <c r="BB25" s="11">
        <v>420</v>
      </c>
      <c r="BC25" s="11">
        <f t="shared" si="41"/>
        <v>274</v>
      </c>
      <c r="BD25" s="29">
        <v>210</v>
      </c>
      <c r="BE25" s="28">
        <f t="shared" si="43"/>
        <v>0.17550000000000004</v>
      </c>
      <c r="BF25" s="29">
        <v>452</v>
      </c>
      <c r="BG25" s="29" t="s">
        <v>14</v>
      </c>
      <c r="BH25" s="5">
        <f t="shared" si="42"/>
        <v>3.871330653466603E-2</v>
      </c>
    </row>
    <row r="26" spans="1:60" ht="53.4" customHeight="1" x14ac:dyDescent="0.4">
      <c r="A26" s="40">
        <v>18</v>
      </c>
      <c r="B26" s="39" t="s">
        <v>13</v>
      </c>
      <c r="C26" s="50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36">
        <v>0</v>
      </c>
      <c r="K26" s="36">
        <v>0</v>
      </c>
      <c r="L26" s="36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36">
        <v>0</v>
      </c>
      <c r="U26" s="36">
        <v>271</v>
      </c>
      <c r="V26" s="36">
        <v>210.53961760000001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479</v>
      </c>
      <c r="AF26" s="41">
        <v>820.84016870000016</v>
      </c>
      <c r="AG26" s="20">
        <f t="shared" si="22"/>
        <v>0</v>
      </c>
      <c r="AH26" s="20">
        <f t="shared" si="23"/>
        <v>0</v>
      </c>
      <c r="AI26" s="20">
        <f t="shared" si="24"/>
        <v>0</v>
      </c>
      <c r="AJ26" s="20">
        <f t="shared" si="25"/>
        <v>0</v>
      </c>
      <c r="AK26" s="20">
        <f t="shared" si="26"/>
        <v>0</v>
      </c>
      <c r="AL26" s="20">
        <f t="shared" si="27"/>
        <v>0</v>
      </c>
      <c r="AM26" s="20">
        <f t="shared" si="28"/>
        <v>0</v>
      </c>
      <c r="AN26" s="20">
        <f t="shared" si="29"/>
        <v>0</v>
      </c>
      <c r="AO26" s="20">
        <f t="shared" si="30"/>
        <v>750</v>
      </c>
      <c r="AP26" s="20">
        <f t="shared" si="31"/>
        <v>1031.3797863000002</v>
      </c>
      <c r="AQ26" s="48"/>
      <c r="AR26" s="47">
        <v>3500</v>
      </c>
      <c r="AS26" s="11">
        <f t="shared" si="32"/>
        <v>2625</v>
      </c>
      <c r="AT26" s="11">
        <f t="shared" si="33"/>
        <v>0</v>
      </c>
      <c r="AU26" s="11">
        <f t="shared" si="34"/>
        <v>0</v>
      </c>
      <c r="AV26" s="11">
        <f t="shared" si="35"/>
        <v>0</v>
      </c>
      <c r="AW26" s="11">
        <f t="shared" si="36"/>
        <v>0</v>
      </c>
      <c r="AX26" s="11">
        <f t="shared" si="37"/>
        <v>0</v>
      </c>
      <c r="AY26" s="11">
        <f t="shared" si="38"/>
        <v>0</v>
      </c>
      <c r="AZ26" s="11">
        <f t="shared" si="39"/>
        <v>0</v>
      </c>
      <c r="BA26" s="11">
        <f t="shared" si="40"/>
        <v>1</v>
      </c>
      <c r="BB26" s="11">
        <v>1</v>
      </c>
      <c r="BC26" s="11">
        <f t="shared" si="41"/>
        <v>0</v>
      </c>
      <c r="BD26" s="29">
        <v>1</v>
      </c>
      <c r="BE26" s="28">
        <f t="shared" si="43"/>
        <v>0</v>
      </c>
      <c r="BF26" s="11">
        <v>36</v>
      </c>
      <c r="BG26" s="11">
        <v>87.272179400000013</v>
      </c>
      <c r="BH26" s="5">
        <f t="shared" si="42"/>
        <v>8.461691857766826E-2</v>
      </c>
    </row>
    <row r="27" spans="1:60" ht="53.4" customHeight="1" x14ac:dyDescent="0.3">
      <c r="A27" s="40">
        <v>19</v>
      </c>
      <c r="B27" s="39" t="s">
        <v>12</v>
      </c>
      <c r="C27" s="45">
        <v>0</v>
      </c>
      <c r="D27" s="44">
        <v>0</v>
      </c>
      <c r="E27" s="43">
        <v>2526</v>
      </c>
      <c r="F27" s="43">
        <v>934</v>
      </c>
      <c r="G27" s="43">
        <v>0</v>
      </c>
      <c r="H27" s="43">
        <v>0</v>
      </c>
      <c r="I27" s="43">
        <v>0</v>
      </c>
      <c r="J27" s="36">
        <v>0</v>
      </c>
      <c r="K27" s="36">
        <v>45104</v>
      </c>
      <c r="L27" s="36">
        <v>9006</v>
      </c>
      <c r="M27" s="43">
        <v>0</v>
      </c>
      <c r="N27" s="43">
        <v>0</v>
      </c>
      <c r="O27" s="42">
        <v>17</v>
      </c>
      <c r="P27" s="42">
        <v>9</v>
      </c>
      <c r="Q27" s="42">
        <v>0</v>
      </c>
      <c r="R27" s="42">
        <v>0</v>
      </c>
      <c r="S27" s="42">
        <v>0</v>
      </c>
      <c r="T27" s="36">
        <v>0</v>
      </c>
      <c r="U27" s="36">
        <v>30</v>
      </c>
      <c r="V27" s="36">
        <v>16</v>
      </c>
      <c r="W27" s="11">
        <v>0</v>
      </c>
      <c r="X27" s="11">
        <v>0</v>
      </c>
      <c r="Y27" s="11">
        <v>1</v>
      </c>
      <c r="Z27" s="11">
        <v>9</v>
      </c>
      <c r="AA27" s="11">
        <v>0</v>
      </c>
      <c r="AB27" s="11">
        <v>0</v>
      </c>
      <c r="AC27" s="11">
        <v>0</v>
      </c>
      <c r="AD27" s="11">
        <v>0</v>
      </c>
      <c r="AE27" s="11">
        <v>6</v>
      </c>
      <c r="AF27" s="41">
        <v>38</v>
      </c>
      <c r="AG27" s="20">
        <f t="shared" si="22"/>
        <v>0</v>
      </c>
      <c r="AH27" s="20">
        <f t="shared" si="23"/>
        <v>0</v>
      </c>
      <c r="AI27" s="20">
        <f t="shared" si="24"/>
        <v>2544</v>
      </c>
      <c r="AJ27" s="20">
        <f t="shared" si="25"/>
        <v>952</v>
      </c>
      <c r="AK27" s="20">
        <f t="shared" si="26"/>
        <v>0</v>
      </c>
      <c r="AL27" s="20">
        <f t="shared" si="27"/>
        <v>0</v>
      </c>
      <c r="AM27" s="20">
        <f t="shared" si="28"/>
        <v>0</v>
      </c>
      <c r="AN27" s="20">
        <f t="shared" si="29"/>
        <v>0</v>
      </c>
      <c r="AO27" s="20">
        <f t="shared" si="30"/>
        <v>45140</v>
      </c>
      <c r="AP27" s="20">
        <f t="shared" si="31"/>
        <v>9060</v>
      </c>
      <c r="AQ27" s="30">
        <v>0</v>
      </c>
      <c r="AR27" s="27">
        <v>3000</v>
      </c>
      <c r="AS27" s="11">
        <f t="shared" si="32"/>
        <v>2250</v>
      </c>
      <c r="AT27" s="11">
        <f t="shared" si="33"/>
        <v>0</v>
      </c>
      <c r="AU27" s="11">
        <f t="shared" si="34"/>
        <v>0</v>
      </c>
      <c r="AV27" s="11">
        <f t="shared" si="35"/>
        <v>2544</v>
      </c>
      <c r="AW27" s="11">
        <f t="shared" si="36"/>
        <v>952</v>
      </c>
      <c r="AX27" s="11">
        <f t="shared" si="37"/>
        <v>0</v>
      </c>
      <c r="AY27" s="11">
        <f t="shared" si="38"/>
        <v>0</v>
      </c>
      <c r="AZ27" s="11">
        <f t="shared" si="39"/>
        <v>0</v>
      </c>
      <c r="BA27" s="11">
        <f t="shared" si="40"/>
        <v>0</v>
      </c>
      <c r="BB27" s="11">
        <v>0</v>
      </c>
      <c r="BC27" s="11">
        <f t="shared" si="41"/>
        <v>0</v>
      </c>
      <c r="BD27" s="29">
        <v>0</v>
      </c>
      <c r="BE27" s="28">
        <f t="shared" si="43"/>
        <v>0</v>
      </c>
      <c r="BF27" s="11">
        <v>3402</v>
      </c>
      <c r="BG27" s="11">
        <v>324</v>
      </c>
      <c r="BH27" s="5">
        <f t="shared" si="42"/>
        <v>3.5761589403973511E-2</v>
      </c>
    </row>
    <row r="28" spans="1:60" ht="53.4" customHeight="1" x14ac:dyDescent="0.3">
      <c r="A28" s="40">
        <v>20</v>
      </c>
      <c r="B28" s="39" t="s">
        <v>11</v>
      </c>
      <c r="C28" s="45">
        <v>101</v>
      </c>
      <c r="D28" s="44">
        <v>50.081347050000005</v>
      </c>
      <c r="E28" s="44">
        <v>25</v>
      </c>
      <c r="F28" s="44">
        <v>8.2292206500000002</v>
      </c>
      <c r="G28" s="44">
        <v>0</v>
      </c>
      <c r="H28" s="44">
        <v>0</v>
      </c>
      <c r="I28" s="44">
        <v>0</v>
      </c>
      <c r="J28" s="44">
        <v>0</v>
      </c>
      <c r="K28" s="44">
        <v>93</v>
      </c>
      <c r="L28" s="44">
        <v>31.134463500000003</v>
      </c>
      <c r="M28" s="44">
        <v>138</v>
      </c>
      <c r="N28" s="44">
        <v>365.8588815</v>
      </c>
      <c r="O28" s="44">
        <v>90</v>
      </c>
      <c r="P28" s="44">
        <v>173.71641735000003</v>
      </c>
      <c r="Q28" s="44">
        <v>0</v>
      </c>
      <c r="R28" s="44">
        <v>0</v>
      </c>
      <c r="S28" s="44">
        <v>0</v>
      </c>
      <c r="T28" s="44">
        <v>0</v>
      </c>
      <c r="U28" s="44">
        <v>108</v>
      </c>
      <c r="V28" s="44">
        <v>198.06842895000005</v>
      </c>
      <c r="W28" s="11">
        <v>76</v>
      </c>
      <c r="X28" s="11">
        <v>634.29814245000011</v>
      </c>
      <c r="Y28" s="11">
        <v>34</v>
      </c>
      <c r="Z28" s="11">
        <v>263.99478734999997</v>
      </c>
      <c r="AA28" s="11">
        <v>0</v>
      </c>
      <c r="AB28" s="11">
        <v>0</v>
      </c>
      <c r="AC28" s="11">
        <v>0</v>
      </c>
      <c r="AD28" s="11">
        <v>0</v>
      </c>
      <c r="AE28" s="11">
        <v>46</v>
      </c>
      <c r="AF28" s="41">
        <v>285.44168730000001</v>
      </c>
      <c r="AG28" s="20">
        <f t="shared" si="22"/>
        <v>315</v>
      </c>
      <c r="AH28" s="20">
        <f t="shared" si="23"/>
        <v>1050.2383710000001</v>
      </c>
      <c r="AI28" s="20">
        <f t="shared" si="24"/>
        <v>149</v>
      </c>
      <c r="AJ28" s="20">
        <f t="shared" si="25"/>
        <v>445.94042535</v>
      </c>
      <c r="AK28" s="20">
        <f t="shared" si="26"/>
        <v>0</v>
      </c>
      <c r="AL28" s="20">
        <f t="shared" si="27"/>
        <v>0</v>
      </c>
      <c r="AM28" s="20">
        <f t="shared" si="28"/>
        <v>0</v>
      </c>
      <c r="AN28" s="20">
        <f t="shared" si="29"/>
        <v>0</v>
      </c>
      <c r="AO28" s="20">
        <f t="shared" si="30"/>
        <v>247</v>
      </c>
      <c r="AP28" s="20">
        <f t="shared" si="31"/>
        <v>514.64457975000005</v>
      </c>
      <c r="AQ28" s="30">
        <v>0</v>
      </c>
      <c r="AR28" s="27">
        <v>3500</v>
      </c>
      <c r="AS28" s="11">
        <f t="shared" si="32"/>
        <v>2625</v>
      </c>
      <c r="AT28" s="11">
        <f t="shared" si="33"/>
        <v>315</v>
      </c>
      <c r="AU28" s="11">
        <f t="shared" si="34"/>
        <v>1050.2383710000001</v>
      </c>
      <c r="AV28" s="11">
        <f t="shared" si="35"/>
        <v>149</v>
      </c>
      <c r="AW28" s="11">
        <f t="shared" si="36"/>
        <v>445.94042535</v>
      </c>
      <c r="AX28" s="11">
        <f t="shared" si="37"/>
        <v>0</v>
      </c>
      <c r="AY28" s="11">
        <f t="shared" si="38"/>
        <v>0</v>
      </c>
      <c r="AZ28" s="11">
        <f t="shared" si="39"/>
        <v>1050.2383710000001</v>
      </c>
      <c r="BA28" s="11">
        <f t="shared" si="40"/>
        <v>663</v>
      </c>
      <c r="BB28" s="11">
        <v>348</v>
      </c>
      <c r="BC28" s="11">
        <f t="shared" si="41"/>
        <v>315</v>
      </c>
      <c r="BD28" s="29">
        <v>74</v>
      </c>
      <c r="BE28" s="28">
        <f t="shared" si="43"/>
        <v>0.30006810600000006</v>
      </c>
      <c r="BF28" s="11">
        <v>0</v>
      </c>
      <c r="BG28" s="11">
        <v>0</v>
      </c>
      <c r="BH28" s="5">
        <f t="shared" si="42"/>
        <v>0</v>
      </c>
    </row>
    <row r="29" spans="1:60" ht="53.4" customHeight="1" x14ac:dyDescent="0.3">
      <c r="A29" s="40">
        <v>21</v>
      </c>
      <c r="B29" s="39" t="s">
        <v>10</v>
      </c>
      <c r="C29" s="45">
        <v>37108</v>
      </c>
      <c r="D29" s="44">
        <v>10070.174290000001</v>
      </c>
      <c r="E29" s="43">
        <v>37108</v>
      </c>
      <c r="F29" s="43">
        <v>10070.174290000001</v>
      </c>
      <c r="G29" s="43">
        <v>0</v>
      </c>
      <c r="H29" s="43">
        <v>0</v>
      </c>
      <c r="I29" s="43">
        <v>0</v>
      </c>
      <c r="J29" s="36">
        <v>0</v>
      </c>
      <c r="K29" s="36">
        <v>263371</v>
      </c>
      <c r="L29" s="36">
        <v>38283.176861242995</v>
      </c>
      <c r="M29" s="43">
        <v>5378</v>
      </c>
      <c r="N29" s="43">
        <v>3676.0923799999996</v>
      </c>
      <c r="O29" s="42">
        <v>5378</v>
      </c>
      <c r="P29" s="42">
        <v>3676.0923799999996</v>
      </c>
      <c r="Q29" s="42">
        <v>2</v>
      </c>
      <c r="R29" s="42">
        <v>5.3029500000000001</v>
      </c>
      <c r="S29" s="42">
        <v>1</v>
      </c>
      <c r="T29" s="36">
        <v>2.58677</v>
      </c>
      <c r="U29" s="36">
        <v>76247</v>
      </c>
      <c r="V29" s="36">
        <v>46491.588424223999</v>
      </c>
      <c r="W29" s="11">
        <v>327</v>
      </c>
      <c r="X29" s="11">
        <v>2318.8844799999997</v>
      </c>
      <c r="Y29" s="11">
        <v>327</v>
      </c>
      <c r="Z29" s="11">
        <v>2318.8844799999997</v>
      </c>
      <c r="AA29" s="11">
        <v>5</v>
      </c>
      <c r="AB29" s="11">
        <v>37.997799999999998</v>
      </c>
      <c r="AC29" s="11">
        <v>2</v>
      </c>
      <c r="AD29" s="11">
        <v>11.568490000000001</v>
      </c>
      <c r="AE29" s="11">
        <v>6476</v>
      </c>
      <c r="AF29" s="41">
        <v>23334.268203656997</v>
      </c>
      <c r="AG29" s="20">
        <f t="shared" si="22"/>
        <v>42813</v>
      </c>
      <c r="AH29" s="20">
        <f t="shared" si="23"/>
        <v>16065.151150000002</v>
      </c>
      <c r="AI29" s="20">
        <f t="shared" si="24"/>
        <v>42813</v>
      </c>
      <c r="AJ29" s="20">
        <f t="shared" si="25"/>
        <v>16065.151150000002</v>
      </c>
      <c r="AK29" s="20">
        <f t="shared" si="26"/>
        <v>7</v>
      </c>
      <c r="AL29" s="20">
        <f t="shared" si="27"/>
        <v>43.300750000000001</v>
      </c>
      <c r="AM29" s="20">
        <f t="shared" si="28"/>
        <v>3</v>
      </c>
      <c r="AN29" s="20">
        <f t="shared" si="29"/>
        <v>14.15526</v>
      </c>
      <c r="AO29" s="20">
        <f t="shared" si="30"/>
        <v>346094</v>
      </c>
      <c r="AP29" s="20">
        <f t="shared" si="31"/>
        <v>108109.03348912401</v>
      </c>
      <c r="AQ29" s="30">
        <v>0</v>
      </c>
      <c r="AR29" s="27">
        <v>3000</v>
      </c>
      <c r="AS29" s="11">
        <f t="shared" si="32"/>
        <v>2250</v>
      </c>
      <c r="AT29" s="11">
        <f t="shared" si="33"/>
        <v>42813</v>
      </c>
      <c r="AU29" s="11">
        <f t="shared" si="34"/>
        <v>16065.151150000002</v>
      </c>
      <c r="AV29" s="11">
        <f t="shared" si="35"/>
        <v>42813</v>
      </c>
      <c r="AW29" s="11">
        <f t="shared" si="36"/>
        <v>16065.151150000002</v>
      </c>
      <c r="AX29" s="11">
        <f t="shared" si="37"/>
        <v>7</v>
      </c>
      <c r="AY29" s="11">
        <f t="shared" si="38"/>
        <v>43.300750000000001</v>
      </c>
      <c r="AZ29" s="11">
        <f t="shared" si="39"/>
        <v>16065.151150000002</v>
      </c>
      <c r="BA29" s="11">
        <f t="shared" si="40"/>
        <v>263204</v>
      </c>
      <c r="BB29" s="11">
        <v>220391</v>
      </c>
      <c r="BC29" s="11">
        <f t="shared" si="41"/>
        <v>42813</v>
      </c>
      <c r="BD29" s="29">
        <v>67218</v>
      </c>
      <c r="BE29" s="28">
        <f t="shared" si="43"/>
        <v>5.3550503833333343</v>
      </c>
      <c r="BF29" s="11">
        <v>0</v>
      </c>
      <c r="BG29" s="11">
        <v>0</v>
      </c>
      <c r="BH29" s="5">
        <f t="shared" si="42"/>
        <v>0</v>
      </c>
    </row>
    <row r="30" spans="1:60" ht="53.4" customHeight="1" x14ac:dyDescent="0.3">
      <c r="A30" s="40">
        <v>22</v>
      </c>
      <c r="B30" s="39" t="s">
        <v>9</v>
      </c>
      <c r="C30" s="45">
        <v>1208</v>
      </c>
      <c r="D30" s="44">
        <v>394.15</v>
      </c>
      <c r="E30" s="43">
        <v>1208</v>
      </c>
      <c r="F30" s="43">
        <v>394.15</v>
      </c>
      <c r="G30" s="43">
        <v>0</v>
      </c>
      <c r="H30" s="43">
        <v>0</v>
      </c>
      <c r="I30" s="43">
        <v>0</v>
      </c>
      <c r="J30" s="36">
        <v>0</v>
      </c>
      <c r="K30" s="36">
        <v>0</v>
      </c>
      <c r="L30" s="36">
        <v>0</v>
      </c>
      <c r="M30" s="43">
        <v>297</v>
      </c>
      <c r="N30" s="43">
        <v>796.54</v>
      </c>
      <c r="O30" s="42">
        <v>297</v>
      </c>
      <c r="P30" s="42">
        <v>796.54</v>
      </c>
      <c r="Q30" s="42">
        <v>0</v>
      </c>
      <c r="R30" s="42">
        <v>0</v>
      </c>
      <c r="S30" s="42">
        <v>0</v>
      </c>
      <c r="T30" s="36">
        <v>0</v>
      </c>
      <c r="U30" s="36">
        <v>0</v>
      </c>
      <c r="V30" s="36">
        <v>0</v>
      </c>
      <c r="W30" s="11">
        <v>100</v>
      </c>
      <c r="X30" s="11">
        <v>833.09</v>
      </c>
      <c r="Y30" s="11">
        <v>100</v>
      </c>
      <c r="Z30" s="11">
        <v>833.09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41">
        <v>0</v>
      </c>
      <c r="AG30" s="20">
        <f t="shared" si="22"/>
        <v>1605</v>
      </c>
      <c r="AH30" s="20">
        <f t="shared" si="23"/>
        <v>2023.7800000000002</v>
      </c>
      <c r="AI30" s="20">
        <f t="shared" si="24"/>
        <v>1605</v>
      </c>
      <c r="AJ30" s="20">
        <f t="shared" si="25"/>
        <v>2023.7800000000002</v>
      </c>
      <c r="AK30" s="20">
        <f t="shared" si="26"/>
        <v>0</v>
      </c>
      <c r="AL30" s="20">
        <f t="shared" si="27"/>
        <v>0</v>
      </c>
      <c r="AM30" s="20">
        <f t="shared" si="28"/>
        <v>0</v>
      </c>
      <c r="AN30" s="20">
        <f t="shared" si="29"/>
        <v>0</v>
      </c>
      <c r="AO30" s="20">
        <f t="shared" si="30"/>
        <v>0</v>
      </c>
      <c r="AP30" s="20">
        <f t="shared" si="31"/>
        <v>0</v>
      </c>
      <c r="AQ30" s="30"/>
      <c r="AR30" s="27">
        <v>10000</v>
      </c>
      <c r="AS30" s="11">
        <f t="shared" si="32"/>
        <v>7500</v>
      </c>
      <c r="AT30" s="11">
        <f t="shared" si="33"/>
        <v>1605</v>
      </c>
      <c r="AU30" s="11">
        <f t="shared" si="34"/>
        <v>2023.7800000000002</v>
      </c>
      <c r="AV30" s="11">
        <f t="shared" si="35"/>
        <v>1605</v>
      </c>
      <c r="AW30" s="11">
        <f t="shared" si="36"/>
        <v>2023.7800000000002</v>
      </c>
      <c r="AX30" s="11">
        <f t="shared" si="37"/>
        <v>0</v>
      </c>
      <c r="AY30" s="11">
        <f t="shared" si="38"/>
        <v>0</v>
      </c>
      <c r="AZ30" s="11">
        <f t="shared" si="39"/>
        <v>2023.7800000000002</v>
      </c>
      <c r="BA30" s="11">
        <f t="shared" si="40"/>
        <v>4515</v>
      </c>
      <c r="BB30" s="11">
        <v>2910</v>
      </c>
      <c r="BC30" s="11">
        <f t="shared" si="41"/>
        <v>1605</v>
      </c>
      <c r="BD30" s="29">
        <v>611</v>
      </c>
      <c r="BE30" s="28">
        <f t="shared" si="43"/>
        <v>0.20237800000000003</v>
      </c>
      <c r="BF30" s="11">
        <v>50</v>
      </c>
      <c r="BG30" s="11">
        <v>95.624219999999994</v>
      </c>
      <c r="BH30" s="5" t="e">
        <f t="shared" si="42"/>
        <v>#DIV/0!</v>
      </c>
    </row>
    <row r="31" spans="1:60" ht="53.4" customHeight="1" x14ac:dyDescent="0.3">
      <c r="A31" s="40">
        <v>23</v>
      </c>
      <c r="B31" s="39" t="s">
        <v>8</v>
      </c>
      <c r="C31" s="45">
        <v>3056</v>
      </c>
      <c r="D31" s="44">
        <v>2299.6036428999996</v>
      </c>
      <c r="E31" s="43">
        <v>3056</v>
      </c>
      <c r="F31" s="43">
        <v>4766.7826428999997</v>
      </c>
      <c r="G31" s="43">
        <v>3056</v>
      </c>
      <c r="H31" s="43">
        <v>2299.6036428999996</v>
      </c>
      <c r="I31" s="43">
        <v>0</v>
      </c>
      <c r="J31" s="36">
        <v>0</v>
      </c>
      <c r="K31" s="36">
        <v>3056</v>
      </c>
      <c r="L31" s="36">
        <v>2299.6036428999996</v>
      </c>
      <c r="M31" s="43">
        <v>0</v>
      </c>
      <c r="N31" s="43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36">
        <v>0</v>
      </c>
      <c r="U31" s="36">
        <v>0</v>
      </c>
      <c r="V31" s="36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41">
        <v>0</v>
      </c>
      <c r="AG31" s="20">
        <f t="shared" si="22"/>
        <v>3056</v>
      </c>
      <c r="AH31" s="20">
        <f t="shared" si="23"/>
        <v>2299.6036428999996</v>
      </c>
      <c r="AI31" s="20">
        <f t="shared" si="24"/>
        <v>3056</v>
      </c>
      <c r="AJ31" s="20">
        <f t="shared" si="25"/>
        <v>4766.7826428999997</v>
      </c>
      <c r="AK31" s="20">
        <f t="shared" si="26"/>
        <v>3056</v>
      </c>
      <c r="AL31" s="20">
        <f t="shared" si="27"/>
        <v>2299.6036428999996</v>
      </c>
      <c r="AM31" s="20">
        <f t="shared" si="28"/>
        <v>0</v>
      </c>
      <c r="AN31" s="20">
        <f t="shared" si="29"/>
        <v>0</v>
      </c>
      <c r="AO31" s="20">
        <f t="shared" si="30"/>
        <v>3056</v>
      </c>
      <c r="AP31" s="20">
        <f t="shared" si="31"/>
        <v>2299.6036428999996</v>
      </c>
      <c r="AQ31" s="30">
        <v>0</v>
      </c>
      <c r="AR31" s="27">
        <v>0</v>
      </c>
      <c r="AS31" s="11">
        <f t="shared" si="32"/>
        <v>0</v>
      </c>
      <c r="AT31" s="11">
        <f t="shared" si="33"/>
        <v>3056</v>
      </c>
      <c r="AU31" s="11">
        <f t="shared" si="34"/>
        <v>2299.6036428999996</v>
      </c>
      <c r="AV31" s="11">
        <f t="shared" si="35"/>
        <v>3056</v>
      </c>
      <c r="AW31" s="11">
        <f t="shared" si="36"/>
        <v>4766.7826428999997</v>
      </c>
      <c r="AX31" s="11">
        <f t="shared" si="37"/>
        <v>3056</v>
      </c>
      <c r="AY31" s="11">
        <f t="shared" si="38"/>
        <v>2299.6036428999996</v>
      </c>
      <c r="AZ31" s="11">
        <f t="shared" si="39"/>
        <v>2299.6036428999996</v>
      </c>
      <c r="BA31" s="11">
        <f t="shared" si="40"/>
        <v>3056</v>
      </c>
      <c r="BB31" s="11">
        <v>0</v>
      </c>
      <c r="BC31" s="11">
        <f t="shared" si="41"/>
        <v>3056</v>
      </c>
      <c r="BD31" s="29">
        <v>0</v>
      </c>
      <c r="BE31" s="28">
        <v>0</v>
      </c>
      <c r="BF31" s="11">
        <v>0</v>
      </c>
      <c r="BG31" s="11">
        <v>0</v>
      </c>
      <c r="BH31" s="5">
        <f t="shared" si="42"/>
        <v>0</v>
      </c>
    </row>
    <row r="32" spans="1:60" ht="53.4" customHeight="1" x14ac:dyDescent="0.3">
      <c r="A32" s="40">
        <v>24</v>
      </c>
      <c r="B32" s="39" t="s">
        <v>7</v>
      </c>
      <c r="C32" s="45">
        <v>1137</v>
      </c>
      <c r="D32" s="44">
        <v>120</v>
      </c>
      <c r="E32" s="43">
        <v>1137</v>
      </c>
      <c r="F32" s="43">
        <v>120</v>
      </c>
      <c r="G32" s="43">
        <v>1137</v>
      </c>
      <c r="H32" s="43">
        <v>120</v>
      </c>
      <c r="I32" s="43">
        <v>67</v>
      </c>
      <c r="J32" s="36">
        <v>7</v>
      </c>
      <c r="K32" s="36">
        <v>1565</v>
      </c>
      <c r="L32" s="36">
        <v>132</v>
      </c>
      <c r="M32" s="43">
        <v>0</v>
      </c>
      <c r="N32" s="43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36">
        <v>0</v>
      </c>
      <c r="U32" s="36">
        <v>1457</v>
      </c>
      <c r="V32" s="36">
        <v>1352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80</v>
      </c>
      <c r="AF32" s="41">
        <v>326</v>
      </c>
      <c r="AG32" s="20">
        <f t="shared" si="22"/>
        <v>1137</v>
      </c>
      <c r="AH32" s="20">
        <f t="shared" si="23"/>
        <v>120</v>
      </c>
      <c r="AI32" s="20">
        <f t="shared" si="24"/>
        <v>1137</v>
      </c>
      <c r="AJ32" s="20">
        <f t="shared" si="25"/>
        <v>120</v>
      </c>
      <c r="AK32" s="20">
        <f t="shared" si="26"/>
        <v>1137</v>
      </c>
      <c r="AL32" s="20">
        <f t="shared" si="27"/>
        <v>120</v>
      </c>
      <c r="AM32" s="20">
        <f t="shared" si="28"/>
        <v>67</v>
      </c>
      <c r="AN32" s="20">
        <f t="shared" si="29"/>
        <v>7</v>
      </c>
      <c r="AO32" s="20">
        <f t="shared" si="30"/>
        <v>3102</v>
      </c>
      <c r="AP32" s="20">
        <f t="shared" si="31"/>
        <v>1810</v>
      </c>
      <c r="AQ32" s="30"/>
      <c r="AR32" s="27"/>
      <c r="AS32" s="11">
        <f t="shared" si="32"/>
        <v>0</v>
      </c>
      <c r="AT32" s="11">
        <f t="shared" si="33"/>
        <v>1137</v>
      </c>
      <c r="AU32" s="11">
        <f t="shared" si="34"/>
        <v>120</v>
      </c>
      <c r="AV32" s="11">
        <f t="shared" si="35"/>
        <v>1137</v>
      </c>
      <c r="AW32" s="11">
        <f t="shared" si="36"/>
        <v>120</v>
      </c>
      <c r="AX32" s="11">
        <f t="shared" si="37"/>
        <v>1137</v>
      </c>
      <c r="AY32" s="11">
        <f t="shared" si="38"/>
        <v>120</v>
      </c>
      <c r="AZ32" s="11">
        <f t="shared" si="39"/>
        <v>120</v>
      </c>
      <c r="BA32" s="11">
        <f t="shared" si="40"/>
        <v>1137</v>
      </c>
      <c r="BB32" s="11">
        <v>0</v>
      </c>
      <c r="BC32" s="11">
        <f t="shared" si="41"/>
        <v>1137</v>
      </c>
      <c r="BD32" s="29">
        <v>0</v>
      </c>
      <c r="BE32" s="28">
        <v>0</v>
      </c>
      <c r="BF32" s="11">
        <v>0</v>
      </c>
      <c r="BG32" s="11">
        <v>0</v>
      </c>
      <c r="BH32" s="5">
        <f t="shared" si="42"/>
        <v>0</v>
      </c>
    </row>
    <row r="33" spans="1:60" ht="53.4" customHeight="1" x14ac:dyDescent="0.3">
      <c r="A33" s="40">
        <v>25</v>
      </c>
      <c r="B33" s="39" t="s">
        <v>6</v>
      </c>
      <c r="C33" s="45">
        <v>1</v>
      </c>
      <c r="D33" s="44">
        <v>50000</v>
      </c>
      <c r="E33" s="43">
        <v>1</v>
      </c>
      <c r="F33" s="43">
        <v>50000</v>
      </c>
      <c r="G33" s="43">
        <v>0</v>
      </c>
      <c r="H33" s="43">
        <v>0</v>
      </c>
      <c r="I33" s="43">
        <v>0</v>
      </c>
      <c r="J33" s="36">
        <v>0</v>
      </c>
      <c r="K33" s="36">
        <v>459</v>
      </c>
      <c r="L33" s="36">
        <v>162</v>
      </c>
      <c r="M33" s="43">
        <v>245</v>
      </c>
      <c r="N33" s="43">
        <v>758</v>
      </c>
      <c r="O33" s="42">
        <v>245</v>
      </c>
      <c r="P33" s="42">
        <v>758</v>
      </c>
      <c r="Q33" s="42">
        <v>9</v>
      </c>
      <c r="R33" s="42">
        <v>33</v>
      </c>
      <c r="S33" s="42">
        <v>0</v>
      </c>
      <c r="T33" s="36">
        <v>0</v>
      </c>
      <c r="U33" s="36">
        <v>12018</v>
      </c>
      <c r="V33" s="36">
        <v>20576</v>
      </c>
      <c r="W33" s="11">
        <v>181</v>
      </c>
      <c r="X33" s="11">
        <v>1182</v>
      </c>
      <c r="Y33" s="11">
        <v>180</v>
      </c>
      <c r="Z33" s="11">
        <v>1166</v>
      </c>
      <c r="AA33" s="11">
        <v>4</v>
      </c>
      <c r="AB33" s="11">
        <v>29</v>
      </c>
      <c r="AC33" s="11">
        <v>0</v>
      </c>
      <c r="AD33" s="11">
        <v>0</v>
      </c>
      <c r="AE33" s="11">
        <v>4441</v>
      </c>
      <c r="AF33" s="41">
        <v>20107</v>
      </c>
      <c r="AG33" s="20">
        <f t="shared" ref="AG33:AO36" si="44">C33+M33+W33</f>
        <v>427</v>
      </c>
      <c r="AH33" s="20">
        <f t="shared" si="44"/>
        <v>51940</v>
      </c>
      <c r="AI33" s="20">
        <f t="shared" si="44"/>
        <v>426</v>
      </c>
      <c r="AJ33" s="20">
        <f t="shared" si="44"/>
        <v>51924</v>
      </c>
      <c r="AK33" s="20">
        <f t="shared" si="44"/>
        <v>13</v>
      </c>
      <c r="AL33" s="20">
        <f t="shared" si="44"/>
        <v>62</v>
      </c>
      <c r="AM33" s="20">
        <f t="shared" si="44"/>
        <v>0</v>
      </c>
      <c r="AN33" s="20">
        <f t="shared" si="44"/>
        <v>0</v>
      </c>
      <c r="AO33" s="20">
        <f t="shared" si="44"/>
        <v>16918</v>
      </c>
      <c r="AP33" s="20">
        <v>40845</v>
      </c>
      <c r="AQ33" s="30">
        <v>0</v>
      </c>
      <c r="AR33" s="27">
        <v>0</v>
      </c>
      <c r="AS33" s="11">
        <f t="shared" si="32"/>
        <v>0</v>
      </c>
      <c r="AT33" s="11">
        <f t="shared" si="33"/>
        <v>427</v>
      </c>
      <c r="AU33" s="11">
        <f t="shared" si="34"/>
        <v>51940</v>
      </c>
      <c r="AV33" s="11">
        <f t="shared" si="35"/>
        <v>426</v>
      </c>
      <c r="AW33" s="11">
        <f t="shared" si="36"/>
        <v>51924</v>
      </c>
      <c r="AX33" s="11">
        <f t="shared" si="37"/>
        <v>13</v>
      </c>
      <c r="AY33" s="11">
        <f t="shared" si="38"/>
        <v>62</v>
      </c>
      <c r="AZ33" s="11">
        <v>1940</v>
      </c>
      <c r="BA33" s="11">
        <f t="shared" si="40"/>
        <v>3558</v>
      </c>
      <c r="BB33" s="11">
        <v>3131</v>
      </c>
      <c r="BC33" s="11">
        <f t="shared" si="41"/>
        <v>427</v>
      </c>
      <c r="BD33" s="29">
        <v>1668</v>
      </c>
      <c r="BE33" s="28">
        <v>0</v>
      </c>
      <c r="BF33" s="11">
        <v>1057</v>
      </c>
      <c r="BG33" s="11">
        <v>1860</v>
      </c>
      <c r="BH33" s="5">
        <f t="shared" si="42"/>
        <v>4.5538009548292326E-2</v>
      </c>
    </row>
    <row r="34" spans="1:60" ht="53.4" customHeight="1" x14ac:dyDescent="0.3">
      <c r="A34" s="40">
        <v>26</v>
      </c>
      <c r="B34" s="46" t="s">
        <v>5</v>
      </c>
      <c r="C34" s="45">
        <v>13603</v>
      </c>
      <c r="D34" s="44">
        <v>5509.4499999999989</v>
      </c>
      <c r="E34" s="43">
        <v>13603</v>
      </c>
      <c r="F34" s="43">
        <v>5509.4499999999989</v>
      </c>
      <c r="G34" s="43">
        <v>13603</v>
      </c>
      <c r="H34" s="43">
        <v>5509.4499999999989</v>
      </c>
      <c r="I34" s="43">
        <v>10079</v>
      </c>
      <c r="J34" s="36">
        <v>4019.7300000000005</v>
      </c>
      <c r="K34" s="36">
        <v>91139</v>
      </c>
      <c r="L34" s="36">
        <v>21319.318328000001</v>
      </c>
      <c r="M34" s="43">
        <v>7667</v>
      </c>
      <c r="N34" s="43">
        <v>6313.41</v>
      </c>
      <c r="O34" s="42">
        <v>7667</v>
      </c>
      <c r="P34" s="42">
        <v>6313.41</v>
      </c>
      <c r="Q34" s="42">
        <v>7662</v>
      </c>
      <c r="R34" s="42">
        <v>6305.7099999999991</v>
      </c>
      <c r="S34" s="42">
        <v>5159</v>
      </c>
      <c r="T34" s="36">
        <v>4153.5300000000007</v>
      </c>
      <c r="U34" s="36">
        <v>37789</v>
      </c>
      <c r="V34" s="36">
        <v>21571.961918199999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41">
        <v>0</v>
      </c>
      <c r="AG34" s="20">
        <f t="shared" si="44"/>
        <v>21270</v>
      </c>
      <c r="AH34" s="20">
        <f t="shared" si="44"/>
        <v>11822.859999999999</v>
      </c>
      <c r="AI34" s="20">
        <f t="shared" si="44"/>
        <v>21270</v>
      </c>
      <c r="AJ34" s="20">
        <f t="shared" si="44"/>
        <v>11822.859999999999</v>
      </c>
      <c r="AK34" s="20">
        <f t="shared" si="44"/>
        <v>21265</v>
      </c>
      <c r="AL34" s="20">
        <f t="shared" si="44"/>
        <v>11815.159999999998</v>
      </c>
      <c r="AM34" s="20">
        <f t="shared" si="44"/>
        <v>15238</v>
      </c>
      <c r="AN34" s="20">
        <f t="shared" si="44"/>
        <v>8173.2600000000011</v>
      </c>
      <c r="AO34" s="20">
        <f t="shared" si="44"/>
        <v>128928</v>
      </c>
      <c r="AP34" s="20">
        <f>L34+V34+AF34</f>
        <v>42891.280246199996</v>
      </c>
      <c r="AQ34" s="30"/>
      <c r="AR34" s="27">
        <v>0</v>
      </c>
      <c r="AS34" s="11">
        <f t="shared" si="32"/>
        <v>0</v>
      </c>
      <c r="AT34" s="11">
        <f t="shared" si="33"/>
        <v>21270</v>
      </c>
      <c r="AU34" s="11">
        <f t="shared" si="34"/>
        <v>11822.859999999999</v>
      </c>
      <c r="AV34" s="11">
        <f t="shared" si="35"/>
        <v>21270</v>
      </c>
      <c r="AW34" s="11">
        <f t="shared" si="36"/>
        <v>11822.859999999999</v>
      </c>
      <c r="AX34" s="11">
        <f t="shared" si="37"/>
        <v>21265</v>
      </c>
      <c r="AY34" s="11">
        <f t="shared" si="38"/>
        <v>11815.159999999998</v>
      </c>
      <c r="AZ34" s="11">
        <f>AH34</f>
        <v>11822.859999999999</v>
      </c>
      <c r="BA34" s="11">
        <f t="shared" si="40"/>
        <v>61630</v>
      </c>
      <c r="BB34" s="11">
        <v>40360</v>
      </c>
      <c r="BC34" s="11">
        <f t="shared" si="41"/>
        <v>21270</v>
      </c>
      <c r="BD34" s="29">
        <v>20180</v>
      </c>
      <c r="BE34" s="28">
        <v>0</v>
      </c>
      <c r="BF34" s="11">
        <v>12356</v>
      </c>
      <c r="BG34" s="11">
        <v>1843.3442136999995</v>
      </c>
      <c r="BH34" s="5">
        <f t="shared" si="42"/>
        <v>4.2977132021218063E-2</v>
      </c>
    </row>
    <row r="35" spans="1:60" ht="53.4" customHeight="1" x14ac:dyDescent="0.3">
      <c r="A35" s="40">
        <v>27</v>
      </c>
      <c r="B35" s="46" t="s">
        <v>4</v>
      </c>
      <c r="C35" s="45">
        <v>0</v>
      </c>
      <c r="D35" s="44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36">
        <v>0</v>
      </c>
      <c r="K35" s="36">
        <v>30</v>
      </c>
      <c r="L35" s="36">
        <v>6.1738420999999999</v>
      </c>
      <c r="M35" s="43">
        <v>0</v>
      </c>
      <c r="N35" s="43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36">
        <v>0</v>
      </c>
      <c r="U35" s="36">
        <v>69</v>
      </c>
      <c r="V35" s="36">
        <v>33.429611100000002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41">
        <v>0</v>
      </c>
      <c r="AG35" s="20">
        <f t="shared" si="44"/>
        <v>0</v>
      </c>
      <c r="AH35" s="20">
        <f t="shared" si="44"/>
        <v>0</v>
      </c>
      <c r="AI35" s="20">
        <f t="shared" si="44"/>
        <v>0</v>
      </c>
      <c r="AJ35" s="20">
        <f t="shared" si="44"/>
        <v>0</v>
      </c>
      <c r="AK35" s="20">
        <f t="shared" si="44"/>
        <v>0</v>
      </c>
      <c r="AL35" s="20">
        <f t="shared" si="44"/>
        <v>0</v>
      </c>
      <c r="AM35" s="20">
        <f t="shared" si="44"/>
        <v>0</v>
      </c>
      <c r="AN35" s="20">
        <f t="shared" si="44"/>
        <v>0</v>
      </c>
      <c r="AO35" s="20">
        <f t="shared" si="44"/>
        <v>99</v>
      </c>
      <c r="AP35" s="20">
        <f>L35+V35+AF35</f>
        <v>39.603453200000004</v>
      </c>
      <c r="AQ35" s="30"/>
      <c r="AR35" s="27">
        <v>0</v>
      </c>
      <c r="AS35" s="11">
        <f t="shared" si="32"/>
        <v>0</v>
      </c>
      <c r="AT35" s="11">
        <f t="shared" si="33"/>
        <v>0</v>
      </c>
      <c r="AU35" s="11">
        <f t="shared" si="34"/>
        <v>0</v>
      </c>
      <c r="AV35" s="11">
        <f t="shared" si="35"/>
        <v>0</v>
      </c>
      <c r="AW35" s="11">
        <f t="shared" si="36"/>
        <v>0</v>
      </c>
      <c r="AX35" s="11">
        <f t="shared" si="37"/>
        <v>0</v>
      </c>
      <c r="AY35" s="11">
        <f t="shared" si="38"/>
        <v>0</v>
      </c>
      <c r="AZ35" s="11">
        <f>AH35</f>
        <v>0</v>
      </c>
      <c r="BA35" s="11">
        <f t="shared" si="40"/>
        <v>0</v>
      </c>
      <c r="BB35" s="11">
        <v>0</v>
      </c>
      <c r="BC35" s="11">
        <f t="shared" si="41"/>
        <v>0</v>
      </c>
      <c r="BD35" s="29">
        <v>0</v>
      </c>
      <c r="BE35" s="28">
        <v>0</v>
      </c>
      <c r="BF35" s="11">
        <v>38</v>
      </c>
      <c r="BG35" s="11">
        <v>13.484752000000002</v>
      </c>
      <c r="BH35" s="5">
        <f t="shared" si="42"/>
        <v>0.34049434860897437</v>
      </c>
    </row>
    <row r="36" spans="1:60" ht="53.4" customHeight="1" x14ac:dyDescent="0.3">
      <c r="A36" s="40">
        <v>28</v>
      </c>
      <c r="B36" s="39" t="s">
        <v>3</v>
      </c>
      <c r="C36" s="38">
        <v>935</v>
      </c>
      <c r="D36" s="37">
        <v>417.37999999999994</v>
      </c>
      <c r="E36" s="35">
        <v>935</v>
      </c>
      <c r="F36" s="35">
        <v>417.37999999999994</v>
      </c>
      <c r="G36" s="35">
        <v>725</v>
      </c>
      <c r="H36" s="35">
        <v>322</v>
      </c>
      <c r="I36" s="35">
        <v>43</v>
      </c>
      <c r="J36" s="33">
        <v>20.329999999999998</v>
      </c>
      <c r="K36" s="36">
        <v>26262</v>
      </c>
      <c r="L36" s="36">
        <v>10689.308980800002</v>
      </c>
      <c r="M36" s="35">
        <v>2511</v>
      </c>
      <c r="N36" s="35">
        <v>4264.1200000000008</v>
      </c>
      <c r="O36" s="34">
        <v>2485</v>
      </c>
      <c r="P36" s="34">
        <v>4224.6900000000005</v>
      </c>
      <c r="Q36" s="34">
        <v>844</v>
      </c>
      <c r="R36" s="34">
        <v>1189.32</v>
      </c>
      <c r="S36" s="34">
        <v>127</v>
      </c>
      <c r="T36" s="33">
        <v>214.85999999999999</v>
      </c>
      <c r="U36" s="33">
        <v>39685</v>
      </c>
      <c r="V36" s="32">
        <v>46298.025318400003</v>
      </c>
      <c r="W36" s="27">
        <v>175</v>
      </c>
      <c r="X36" s="27">
        <v>1219.28</v>
      </c>
      <c r="Y36" s="27">
        <v>175</v>
      </c>
      <c r="Z36" s="27">
        <v>1219.28</v>
      </c>
      <c r="AA36" s="27">
        <v>13</v>
      </c>
      <c r="AB36" s="27">
        <v>97.210000000000008</v>
      </c>
      <c r="AC36" s="27">
        <v>1</v>
      </c>
      <c r="AD36" s="27">
        <v>6</v>
      </c>
      <c r="AE36" s="27">
        <v>1380</v>
      </c>
      <c r="AF36" s="31">
        <v>5488.2204469000008</v>
      </c>
      <c r="AG36" s="20">
        <f t="shared" si="44"/>
        <v>3621</v>
      </c>
      <c r="AH36" s="20">
        <f t="shared" si="44"/>
        <v>5900.7800000000007</v>
      </c>
      <c r="AI36" s="20">
        <f t="shared" si="44"/>
        <v>3595</v>
      </c>
      <c r="AJ36" s="20">
        <f t="shared" si="44"/>
        <v>5861.35</v>
      </c>
      <c r="AK36" s="20">
        <f t="shared" si="44"/>
        <v>1582</v>
      </c>
      <c r="AL36" s="20">
        <f t="shared" si="44"/>
        <v>1608.53</v>
      </c>
      <c r="AM36" s="20">
        <f t="shared" si="44"/>
        <v>171</v>
      </c>
      <c r="AN36" s="20">
        <f t="shared" si="44"/>
        <v>241.19</v>
      </c>
      <c r="AO36" s="20">
        <f t="shared" si="44"/>
        <v>67327</v>
      </c>
      <c r="AP36" s="20">
        <f>L36+V36+AF36</f>
        <v>62475.554746100002</v>
      </c>
      <c r="AQ36" s="30">
        <v>0</v>
      </c>
      <c r="AR36" s="27">
        <v>14000</v>
      </c>
      <c r="AS36" s="11">
        <f t="shared" si="32"/>
        <v>10500</v>
      </c>
      <c r="AT36" s="11">
        <f t="shared" si="33"/>
        <v>3621</v>
      </c>
      <c r="AU36" s="11">
        <f t="shared" si="34"/>
        <v>5900.7800000000007</v>
      </c>
      <c r="AV36" s="11">
        <f t="shared" si="35"/>
        <v>3595</v>
      </c>
      <c r="AW36" s="11">
        <f t="shared" si="36"/>
        <v>5861.35</v>
      </c>
      <c r="AX36" s="11">
        <f t="shared" si="37"/>
        <v>1582</v>
      </c>
      <c r="AY36" s="11">
        <f t="shared" si="38"/>
        <v>1608.53</v>
      </c>
      <c r="AZ36" s="11">
        <f>AH36</f>
        <v>5900.7800000000007</v>
      </c>
      <c r="BA36" s="11">
        <f t="shared" si="40"/>
        <v>9683</v>
      </c>
      <c r="BB36" s="11">
        <v>6062</v>
      </c>
      <c r="BC36" s="11">
        <f t="shared" si="41"/>
        <v>3621</v>
      </c>
      <c r="BD36" s="29">
        <v>3031</v>
      </c>
      <c r="BE36" s="28">
        <f>AZ36/AR36</f>
        <v>0.42148428571428576</v>
      </c>
      <c r="BF36" s="27">
        <v>13638</v>
      </c>
      <c r="BG36" s="26">
        <v>11228.382270000004</v>
      </c>
      <c r="BH36" s="5">
        <f t="shared" si="42"/>
        <v>0.17972441086168872</v>
      </c>
    </row>
    <row r="37" spans="1:60" ht="53.4" customHeight="1" thickBot="1" x14ac:dyDescent="0.35">
      <c r="A37" s="25">
        <v>29</v>
      </c>
      <c r="B37" s="24" t="s">
        <v>2</v>
      </c>
      <c r="C37" s="23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6</v>
      </c>
      <c r="L37" s="22">
        <v>1.93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21">
        <v>0</v>
      </c>
      <c r="AG37" s="20">
        <f t="shared" ref="AG37:AN37" si="45">C37+M37+W37</f>
        <v>0</v>
      </c>
      <c r="AH37" s="20">
        <f t="shared" si="45"/>
        <v>0</v>
      </c>
      <c r="AI37" s="20">
        <f t="shared" si="45"/>
        <v>0</v>
      </c>
      <c r="AJ37" s="20">
        <f t="shared" si="45"/>
        <v>0</v>
      </c>
      <c r="AK37" s="20">
        <f t="shared" si="45"/>
        <v>0</v>
      </c>
      <c r="AL37" s="20">
        <f t="shared" si="45"/>
        <v>0</v>
      </c>
      <c r="AM37" s="20">
        <f t="shared" si="45"/>
        <v>0</v>
      </c>
      <c r="AN37" s="20">
        <f t="shared" si="45"/>
        <v>0</v>
      </c>
      <c r="AO37" s="20">
        <v>5</v>
      </c>
      <c r="AP37" s="20">
        <v>1.51</v>
      </c>
      <c r="AQ37" s="19">
        <v>0</v>
      </c>
      <c r="AR37" s="18">
        <v>0</v>
      </c>
      <c r="AS37" s="15">
        <f t="shared" si="32"/>
        <v>0</v>
      </c>
      <c r="AT37" s="11">
        <f t="shared" si="33"/>
        <v>0</v>
      </c>
      <c r="AU37" s="11">
        <f t="shared" si="34"/>
        <v>0</v>
      </c>
      <c r="AV37" s="11">
        <f t="shared" si="35"/>
        <v>0</v>
      </c>
      <c r="AW37" s="11">
        <f t="shared" si="36"/>
        <v>0</v>
      </c>
      <c r="AX37" s="11">
        <f t="shared" si="37"/>
        <v>0</v>
      </c>
      <c r="AY37" s="11">
        <f t="shared" si="38"/>
        <v>0</v>
      </c>
      <c r="AZ37" s="11">
        <f>AH37</f>
        <v>0</v>
      </c>
      <c r="BA37" s="15">
        <f t="shared" si="40"/>
        <v>0</v>
      </c>
      <c r="BB37" s="15">
        <v>0</v>
      </c>
      <c r="BC37" s="15">
        <f t="shared" si="41"/>
        <v>0</v>
      </c>
      <c r="BD37" s="17">
        <v>0</v>
      </c>
      <c r="BE37" s="16">
        <v>0</v>
      </c>
      <c r="BF37" s="15">
        <v>0</v>
      </c>
      <c r="BG37" s="15">
        <v>0</v>
      </c>
      <c r="BH37" s="5">
        <f t="shared" si="42"/>
        <v>0</v>
      </c>
    </row>
    <row r="38" spans="1:60" s="4" customFormat="1" ht="41.4" customHeight="1" thickBot="1" x14ac:dyDescent="0.55000000000000004">
      <c r="A38" s="14"/>
      <c r="B38" s="13" t="s">
        <v>1</v>
      </c>
      <c r="C38" s="12">
        <f t="shared" ref="C38:AR38" si="46">SUM(C9:C37)</f>
        <v>93394</v>
      </c>
      <c r="D38" s="9">
        <f t="shared" si="46"/>
        <v>79000.291557950011</v>
      </c>
      <c r="E38" s="9">
        <f t="shared" si="46"/>
        <v>95756</v>
      </c>
      <c r="F38" s="9">
        <f t="shared" si="46"/>
        <v>82299.610322050008</v>
      </c>
      <c r="G38" s="9">
        <f t="shared" si="46"/>
        <v>38066</v>
      </c>
      <c r="H38" s="9">
        <f t="shared" si="46"/>
        <v>13488.9856052</v>
      </c>
      <c r="I38" s="9">
        <f t="shared" si="46"/>
        <v>24905</v>
      </c>
      <c r="J38" s="9">
        <f t="shared" si="46"/>
        <v>8491.3177099999994</v>
      </c>
      <c r="K38" s="9">
        <f t="shared" si="46"/>
        <v>758671</v>
      </c>
      <c r="L38" s="9">
        <f t="shared" si="46"/>
        <v>150153.18079434297</v>
      </c>
      <c r="M38" s="9">
        <f t="shared" si="46"/>
        <v>63706</v>
      </c>
      <c r="N38" s="9">
        <f t="shared" si="46"/>
        <v>106833.33444844995</v>
      </c>
      <c r="O38" s="9">
        <f t="shared" si="46"/>
        <v>64463</v>
      </c>
      <c r="P38" s="9">
        <f t="shared" si="46"/>
        <v>106227.75185850001</v>
      </c>
      <c r="Q38" s="9">
        <f t="shared" si="46"/>
        <v>16083.5</v>
      </c>
      <c r="R38" s="9">
        <f t="shared" si="46"/>
        <v>20226.747534599999</v>
      </c>
      <c r="S38" s="9">
        <f t="shared" si="46"/>
        <v>7038</v>
      </c>
      <c r="T38" s="9">
        <f t="shared" si="46"/>
        <v>6322.8034644810878</v>
      </c>
      <c r="U38" s="9">
        <f t="shared" si="46"/>
        <v>332076</v>
      </c>
      <c r="V38" s="9">
        <f t="shared" si="46"/>
        <v>372356.62085217406</v>
      </c>
      <c r="W38" s="9">
        <f t="shared" si="46"/>
        <v>15035</v>
      </c>
      <c r="X38" s="9">
        <f t="shared" si="46"/>
        <v>82841.710159300012</v>
      </c>
      <c r="Y38" s="9">
        <f t="shared" si="46"/>
        <v>15290</v>
      </c>
      <c r="Z38" s="9">
        <f t="shared" si="46"/>
        <v>82082.349969600007</v>
      </c>
      <c r="AA38" s="9">
        <f t="shared" si="46"/>
        <v>2818</v>
      </c>
      <c r="AB38" s="9">
        <f t="shared" si="46"/>
        <v>7626.8790159</v>
      </c>
      <c r="AC38" s="9">
        <f t="shared" si="46"/>
        <v>632</v>
      </c>
      <c r="AD38" s="9">
        <f t="shared" si="46"/>
        <v>1203.4631800000002</v>
      </c>
      <c r="AE38" s="9">
        <f t="shared" si="46"/>
        <v>85368</v>
      </c>
      <c r="AF38" s="9">
        <f t="shared" si="46"/>
        <v>260094.88791286806</v>
      </c>
      <c r="AG38" s="9">
        <f t="shared" si="46"/>
        <v>172135</v>
      </c>
      <c r="AH38" s="9">
        <f t="shared" si="46"/>
        <v>268675.33616570005</v>
      </c>
      <c r="AI38" s="9">
        <f t="shared" si="46"/>
        <v>175509</v>
      </c>
      <c r="AJ38" s="9">
        <f t="shared" si="46"/>
        <v>270609.71215014998</v>
      </c>
      <c r="AK38" s="9">
        <f t="shared" si="46"/>
        <v>56967.5</v>
      </c>
      <c r="AL38" s="9">
        <f t="shared" si="46"/>
        <v>41342.612155699993</v>
      </c>
      <c r="AM38" s="9">
        <f t="shared" si="46"/>
        <v>32575</v>
      </c>
      <c r="AN38" s="9">
        <f t="shared" si="46"/>
        <v>16017.584354481089</v>
      </c>
      <c r="AO38" s="9">
        <f t="shared" si="46"/>
        <v>1176114</v>
      </c>
      <c r="AP38" s="9">
        <f t="shared" si="46"/>
        <v>804985.9795593851</v>
      </c>
      <c r="AQ38" s="9">
        <f t="shared" si="46"/>
        <v>20230</v>
      </c>
      <c r="AR38" s="9">
        <f t="shared" si="46"/>
        <v>388340</v>
      </c>
      <c r="AS38" s="10">
        <f t="shared" si="32"/>
        <v>291255</v>
      </c>
      <c r="AT38" s="11">
        <f t="shared" si="33"/>
        <v>172135</v>
      </c>
      <c r="AU38" s="11">
        <f t="shared" si="34"/>
        <v>268675.33616570005</v>
      </c>
      <c r="AV38" s="11">
        <f t="shared" si="35"/>
        <v>175509</v>
      </c>
      <c r="AW38" s="11">
        <f t="shared" si="36"/>
        <v>270609.71215014998</v>
      </c>
      <c r="AX38" s="11">
        <f t="shared" si="37"/>
        <v>56967.5</v>
      </c>
      <c r="AY38" s="11">
        <f t="shared" si="38"/>
        <v>41342.612155699993</v>
      </c>
      <c r="AZ38" s="11">
        <f>AH38</f>
        <v>268675.33616570005</v>
      </c>
      <c r="BA38" s="10">
        <f t="shared" si="40"/>
        <v>492954</v>
      </c>
      <c r="BB38" s="10">
        <v>320819</v>
      </c>
      <c r="BC38" s="10">
        <f t="shared" si="41"/>
        <v>172135</v>
      </c>
      <c r="BD38" s="9">
        <v>105375.65331221929</v>
      </c>
      <c r="BE38" s="8">
        <f>AZ38/AR38</f>
        <v>0.69185594109723447</v>
      </c>
      <c r="BF38" s="7">
        <f>SUM(BF9:BF37)</f>
        <v>102112</v>
      </c>
      <c r="BG38" s="6">
        <f>SUM(BG9:BG37)</f>
        <v>70539.40049207423</v>
      </c>
      <c r="BH38" s="5">
        <f t="shared" si="42"/>
        <v>8.7628110654404789E-2</v>
      </c>
    </row>
    <row r="39" spans="1:60" x14ac:dyDescent="0.35">
      <c r="AD39" s="76" t="s">
        <v>0</v>
      </c>
      <c r="AE39" s="76"/>
      <c r="BG39" s="76" t="s">
        <v>0</v>
      </c>
      <c r="BH39" s="76"/>
    </row>
    <row r="45" spans="1:60" ht="23.4" x14ac:dyDescent="0.45">
      <c r="D45" s="3"/>
    </row>
  </sheetData>
  <mergeCells count="72">
    <mergeCell ref="AS4:AS7"/>
    <mergeCell ref="AT4:AT7"/>
    <mergeCell ref="AU4:AU7"/>
    <mergeCell ref="AV4:AV7"/>
    <mergeCell ref="A1:BH1"/>
    <mergeCell ref="A3:BH3"/>
    <mergeCell ref="A4:A7"/>
    <mergeCell ref="B4:B7"/>
    <mergeCell ref="C4:L4"/>
    <mergeCell ref="M4:V4"/>
    <mergeCell ref="W4:AF4"/>
    <mergeCell ref="AG4:AN4"/>
    <mergeCell ref="AO4:AP6"/>
    <mergeCell ref="BB4:BB7"/>
    <mergeCell ref="O6:P6"/>
    <mergeCell ref="BD4:BD7"/>
    <mergeCell ref="BE4:BE7"/>
    <mergeCell ref="BF4:BG6"/>
    <mergeCell ref="BH4:BH7"/>
    <mergeCell ref="AE5:AF6"/>
    <mergeCell ref="AG5:AN5"/>
    <mergeCell ref="AI6:AJ6"/>
    <mergeCell ref="AW4:AW7"/>
    <mergeCell ref="AX4:AX7"/>
    <mergeCell ref="AY4:AY7"/>
    <mergeCell ref="AZ4:AZ6"/>
    <mergeCell ref="BA4:BA7"/>
    <mergeCell ref="BC4:BC7"/>
    <mergeCell ref="AQ4:AQ6"/>
    <mergeCell ref="AR4:AR7"/>
    <mergeCell ref="C6:D6"/>
    <mergeCell ref="E6:F6"/>
    <mergeCell ref="G6:H6"/>
    <mergeCell ref="I6:J6"/>
    <mergeCell ref="M6:N6"/>
    <mergeCell ref="W5:AD5"/>
    <mergeCell ref="AK6:AL6"/>
    <mergeCell ref="AM6:AN6"/>
    <mergeCell ref="C8:D8"/>
    <mergeCell ref="E8:F8"/>
    <mergeCell ref="G8:H8"/>
    <mergeCell ref="I8:J8"/>
    <mergeCell ref="K8:L8"/>
    <mergeCell ref="M8:N8"/>
    <mergeCell ref="O8:P8"/>
    <mergeCell ref="Q6:R6"/>
    <mergeCell ref="S6:T6"/>
    <mergeCell ref="C5:J5"/>
    <mergeCell ref="K5:L6"/>
    <mergeCell ref="M5:T5"/>
    <mergeCell ref="U5:V6"/>
    <mergeCell ref="AG6:AH6"/>
    <mergeCell ref="S8:T8"/>
    <mergeCell ref="U8:V8"/>
    <mergeCell ref="W8:X8"/>
    <mergeCell ref="Y8:Z8"/>
    <mergeCell ref="Q8:R8"/>
    <mergeCell ref="W6:X6"/>
    <mergeCell ref="Y6:Z6"/>
    <mergeCell ref="AA6:AB6"/>
    <mergeCell ref="AC6:AD6"/>
    <mergeCell ref="AC8:AD8"/>
    <mergeCell ref="AA8:AB8"/>
    <mergeCell ref="BF8:BG8"/>
    <mergeCell ref="AD39:AE39"/>
    <mergeCell ref="BG39:BH39"/>
    <mergeCell ref="AE8:AF8"/>
    <mergeCell ref="AG8:AH8"/>
    <mergeCell ref="AI8:AJ8"/>
    <mergeCell ref="AK8:AL8"/>
    <mergeCell ref="AM8:AN8"/>
    <mergeCell ref="AO8:AP8"/>
  </mergeCells>
  <pageMargins left="0.39" right="0.18" top="1.0900000000000001" bottom="0.32" header="0.3" footer="0.17"/>
  <pageSetup scale="10" orientation="landscape" r:id="rId1"/>
  <colBreaks count="1" manualBreakCount="1"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28 PMMY</vt:lpstr>
      <vt:lpstr>'Ann 28 PMMY'!Print_Area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</cp:lastModifiedBy>
  <cp:lastPrinted>2022-08-16T08:03:54Z</cp:lastPrinted>
  <dcterms:created xsi:type="dcterms:W3CDTF">2022-08-16T05:48:03Z</dcterms:created>
  <dcterms:modified xsi:type="dcterms:W3CDTF">2022-08-16T08:04:58Z</dcterms:modified>
</cp:coreProperties>
</file>