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0" yWindow="0" windowWidth="23040" windowHeight="8496"/>
  </bookViews>
  <sheets>
    <sheet name="Comparison" sheetId="1" r:id="rId1"/>
  </sheets>
  <definedNames>
    <definedName name="_xlnm.Print_Area" localSheetId="0">Comparison!$A$1:$L$52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H32" i="1"/>
  <c r="G32" i="1"/>
  <c r="F31" i="1"/>
  <c r="E50" i="1" l="1"/>
  <c r="D50" i="1"/>
  <c r="F48" i="1"/>
  <c r="H47" i="1"/>
  <c r="G47" i="1"/>
  <c r="F47" i="1"/>
  <c r="H46" i="1"/>
  <c r="G46" i="1"/>
  <c r="F46" i="1"/>
  <c r="K44" i="1"/>
  <c r="L44" i="1" s="1"/>
  <c r="I44" i="1"/>
  <c r="F44" i="1"/>
  <c r="K43" i="1"/>
  <c r="L43" i="1" s="1"/>
  <c r="I43" i="1"/>
  <c r="F43" i="1"/>
  <c r="K42" i="1"/>
  <c r="L42" i="1" s="1"/>
  <c r="K41" i="1"/>
  <c r="L41" i="1" s="1"/>
  <c r="I41" i="1"/>
  <c r="F41" i="1"/>
  <c r="K40" i="1"/>
  <c r="L40" i="1" s="1"/>
  <c r="I40" i="1"/>
  <c r="F40" i="1"/>
  <c r="K39" i="1"/>
  <c r="L39" i="1" s="1"/>
  <c r="K38" i="1"/>
  <c r="L38" i="1" s="1"/>
  <c r="I38" i="1"/>
  <c r="F38" i="1"/>
  <c r="K37" i="1"/>
  <c r="L37" i="1" s="1"/>
  <c r="I37" i="1"/>
  <c r="F37" i="1"/>
  <c r="K36" i="1"/>
  <c r="L36" i="1" s="1"/>
  <c r="I36" i="1"/>
  <c r="F36" i="1"/>
  <c r="K35" i="1"/>
  <c r="L35" i="1" s="1"/>
  <c r="I35" i="1"/>
  <c r="F35" i="1"/>
  <c r="K34" i="1"/>
  <c r="L34" i="1" s="1"/>
  <c r="I34" i="1"/>
  <c r="F34" i="1"/>
  <c r="K33" i="1"/>
  <c r="L33" i="1" s="1"/>
  <c r="K32" i="1"/>
  <c r="L32" i="1" s="1"/>
  <c r="I32" i="1"/>
  <c r="F32" i="1"/>
  <c r="I31" i="1"/>
  <c r="J31" i="1" s="1"/>
  <c r="K30" i="1"/>
  <c r="L30" i="1" s="1"/>
  <c r="I30" i="1"/>
  <c r="F30" i="1"/>
  <c r="K29" i="1"/>
  <c r="L29" i="1" s="1"/>
  <c r="I29" i="1"/>
  <c r="F29" i="1"/>
  <c r="K28" i="1"/>
  <c r="L28" i="1" s="1"/>
  <c r="I28" i="1"/>
  <c r="F28" i="1"/>
  <c r="K27" i="1"/>
  <c r="L27" i="1" s="1"/>
  <c r="I27" i="1"/>
  <c r="F27" i="1"/>
  <c r="K26" i="1"/>
  <c r="L26" i="1" s="1"/>
  <c r="I26" i="1"/>
  <c r="F26" i="1"/>
  <c r="K25" i="1"/>
  <c r="L25" i="1" s="1"/>
  <c r="I25" i="1"/>
  <c r="F25" i="1"/>
  <c r="K24" i="1"/>
  <c r="L24" i="1" s="1"/>
  <c r="I24" i="1"/>
  <c r="F24" i="1"/>
  <c r="K23" i="1"/>
  <c r="L23" i="1" s="1"/>
  <c r="I23" i="1"/>
  <c r="F23" i="1"/>
  <c r="K22" i="1"/>
  <c r="L22" i="1" s="1"/>
  <c r="I22" i="1"/>
  <c r="F22" i="1"/>
  <c r="K21" i="1"/>
  <c r="L21" i="1" s="1"/>
  <c r="I21" i="1"/>
  <c r="F21" i="1"/>
  <c r="K20" i="1"/>
  <c r="L20" i="1" s="1"/>
  <c r="K19" i="1"/>
  <c r="L19" i="1" s="1"/>
  <c r="I19" i="1"/>
  <c r="F19" i="1"/>
  <c r="K18" i="1"/>
  <c r="L18" i="1" s="1"/>
  <c r="I18" i="1"/>
  <c r="F18" i="1"/>
  <c r="K17" i="1"/>
  <c r="L17" i="1" s="1"/>
  <c r="I17" i="1"/>
  <c r="F17" i="1"/>
  <c r="K16" i="1"/>
  <c r="L16" i="1" s="1"/>
  <c r="I16" i="1"/>
  <c r="F16" i="1"/>
  <c r="K15" i="1"/>
  <c r="L15" i="1" s="1"/>
  <c r="I15" i="1"/>
  <c r="F15" i="1"/>
  <c r="K14" i="1"/>
  <c r="L14" i="1" s="1"/>
  <c r="I14" i="1"/>
  <c r="F14" i="1"/>
  <c r="K13" i="1"/>
  <c r="L13" i="1" s="1"/>
  <c r="I13" i="1"/>
  <c r="F13" i="1"/>
  <c r="K12" i="1"/>
  <c r="L12" i="1" s="1"/>
  <c r="I12" i="1"/>
  <c r="F12" i="1"/>
  <c r="K11" i="1"/>
  <c r="L11" i="1" s="1"/>
  <c r="I11" i="1"/>
  <c r="F11" i="1"/>
  <c r="K10" i="1"/>
  <c r="L10" i="1" s="1"/>
  <c r="I10" i="1"/>
  <c r="F10" i="1"/>
  <c r="K9" i="1"/>
  <c r="L9" i="1" s="1"/>
  <c r="I9" i="1"/>
  <c r="F9" i="1"/>
  <c r="K8" i="1"/>
  <c r="L8" i="1" s="1"/>
  <c r="I8" i="1"/>
  <c r="F8" i="1"/>
  <c r="K7" i="1"/>
  <c r="L7" i="1" s="1"/>
  <c r="I7" i="1"/>
  <c r="F7" i="1"/>
  <c r="J10" i="1" l="1"/>
  <c r="J25" i="1"/>
  <c r="J44" i="1"/>
  <c r="J8" i="1"/>
  <c r="J17" i="1"/>
  <c r="J23" i="1"/>
  <c r="J36" i="1"/>
  <c r="I47" i="1"/>
  <c r="J47" i="1" s="1"/>
  <c r="G48" i="1"/>
  <c r="G50" i="1" s="1"/>
  <c r="I46" i="1"/>
  <c r="J46" i="1" s="1"/>
  <c r="H48" i="1"/>
  <c r="J16" i="1"/>
  <c r="F50" i="1"/>
  <c r="J43" i="1"/>
  <c r="J40" i="1"/>
  <c r="J41" i="1"/>
  <c r="J34" i="1"/>
  <c r="J38" i="1"/>
  <c r="J35" i="1"/>
  <c r="J37" i="1"/>
  <c r="J27" i="1"/>
  <c r="J29" i="1"/>
  <c r="J22" i="1"/>
  <c r="J24" i="1"/>
  <c r="J32" i="1"/>
  <c r="J26" i="1"/>
  <c r="J21" i="1"/>
  <c r="J28" i="1"/>
  <c r="J30" i="1"/>
  <c r="J12" i="1"/>
  <c r="J19" i="1"/>
  <c r="J14" i="1"/>
  <c r="J7" i="1"/>
  <c r="J9" i="1"/>
  <c r="J18" i="1"/>
  <c r="J11" i="1"/>
  <c r="J13" i="1"/>
  <c r="J15" i="1"/>
  <c r="I48" i="1" l="1"/>
  <c r="J48" i="1" s="1"/>
  <c r="H50" i="1"/>
  <c r="I50" i="1" s="1"/>
  <c r="J50" i="1" s="1"/>
</calcChain>
</file>

<file path=xl/sharedStrings.xml><?xml version="1.0" encoding="utf-8"?>
<sst xmlns="http://schemas.openxmlformats.org/spreadsheetml/2006/main" count="64" uniqueCount="57">
  <si>
    <t>(Amount in Lakhs)</t>
  </si>
  <si>
    <t>Sr. No</t>
  </si>
  <si>
    <t>BANK NAME</t>
  </si>
  <si>
    <t>OVERALL  CD RATIO</t>
  </si>
  <si>
    <t>AGG. TOTAL SEP 2021</t>
  </si>
  <si>
    <t>DIFF. OF CD RATIO</t>
  </si>
  <si>
    <t>DEPOSITS</t>
  </si>
  <si>
    <t>ADVANCES</t>
  </si>
  <si>
    <t>Change in deposit</t>
  </si>
  <si>
    <t>A.</t>
  </si>
  <si>
    <t>PUBLIC SECTOR BANKS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</si>
  <si>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</si>
  <si>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</si>
  <si>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</si>
  <si>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</si>
  <si>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</si>
  <si>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</si>
  <si>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</si>
  <si>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</si>
  <si>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</si>
  <si>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</si>
  <si>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PRIVATE SECTOR BANKS</t>
  </si>
  <si>
    <t>SMALL FINANCE BANKS</t>
  </si>
  <si>
    <t>AU SMALL FINANCE BANK</t>
  </si>
  <si>
    <t>CAPITAL SMALL FINANCE BK.</t>
  </si>
  <si>
    <t>UJJIVAN SMALL FINANCE BANK</t>
  </si>
  <si>
    <t xml:space="preserve">JANA SMALL FINANCE BANK </t>
  </si>
  <si>
    <t>D.</t>
  </si>
  <si>
    <t>REGIONAL RURAL BANKS</t>
  </si>
  <si>
    <t>E.</t>
  </si>
  <si>
    <t xml:space="preserve">COOPERATIVE BANKS 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</si>
  <si>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</si>
  <si>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</si>
  <si>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</si>
  <si>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</si>
  <si>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</si>
  <si>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</si>
  <si>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AGG. TOTAL SEP 2022</t>
  </si>
  <si>
    <t>BANKWISE CD RATIO SEPTEMBER  2021/ SEPTEMBER 2022 (YOY)</t>
  </si>
  <si>
    <t>Slbc Punjab</t>
  </si>
  <si>
    <t>PB. STATE COOPERATIVE BANK</t>
  </si>
  <si>
    <t>PUNJAB GRAMIN BANK</t>
  </si>
  <si>
    <t>IDBI BK LTD</t>
  </si>
  <si>
    <t>J&amp;K BK LTD</t>
  </si>
  <si>
    <t>HDFC BK LTD</t>
  </si>
  <si>
    <t>ICICI BK LTD</t>
  </si>
  <si>
    <t>KOTAK MAHINDRA BK. LTD.</t>
  </si>
  <si>
    <t>YES BANK</t>
  </si>
  <si>
    <t>FEDERAL BANK LTD.</t>
  </si>
  <si>
    <t>INDUSIND BANK</t>
  </si>
  <si>
    <t>AXIS BANK</t>
  </si>
  <si>
    <t>BANDHAN BANK</t>
  </si>
  <si>
    <t>RBL BANK</t>
  </si>
  <si>
    <t>PUNJAB &amp; SIND BANK</t>
  </si>
  <si>
    <t>BANK OF INDIA</t>
  </si>
  <si>
    <t>BANK OF MAHARASHTRA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</si>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</sst>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/>
    <xf numFmtId="1" fontId="10" fillId="0" borderId="20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0" fontId="5" fillId="0" borderId="22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/>
    </xf>
    <xf numFmtId="1" fontId="6" fillId="0" borderId="0" xfId="0" applyNumberFormat="1" applyFont="1"/>
    <xf numFmtId="2" fontId="6" fillId="0" borderId="0" xfId="0" applyNumberFormat="1" applyFont="1"/>
    <xf numFmtId="1" fontId="10" fillId="0" borderId="20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vertical="center"/>
    </xf>
    <xf numFmtId="10" fontId="5" fillId="0" borderId="28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/>
    </xf>
    <xf numFmtId="1" fontId="8" fillId="0" borderId="2" xfId="0" applyNumberFormat="1" applyFont="1" applyFill="1" applyBorder="1"/>
    <xf numFmtId="1" fontId="8" fillId="0" borderId="31" xfId="0" applyNumberFormat="1" applyFont="1" applyFill="1" applyBorder="1"/>
    <xf numFmtId="10" fontId="5" fillId="0" borderId="3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/>
    </xf>
    <xf numFmtId="0" fontId="11" fillId="0" borderId="0" xfId="0" applyFont="1"/>
    <xf numFmtId="1" fontId="10" fillId="0" borderId="23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0" fontId="1" fillId="0" borderId="32" xfId="0" applyFont="1" applyBorder="1"/>
    <xf numFmtId="10" fontId="5" fillId="0" borderId="32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vertical="center"/>
    </xf>
    <xf numFmtId="1" fontId="10" fillId="0" borderId="3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8" fillId="0" borderId="3" xfId="0" applyFont="1" applyFill="1" applyBorder="1"/>
    <xf numFmtId="1" fontId="8" fillId="0" borderId="13" xfId="0" applyNumberFormat="1" applyFont="1" applyFill="1" applyBorder="1"/>
    <xf numFmtId="1" fontId="8" fillId="0" borderId="3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vertical="center"/>
    </xf>
    <xf numFmtId="1" fontId="12" fillId="0" borderId="27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/>
    </xf>
    <xf numFmtId="0" fontId="8" fillId="0" borderId="0" xfId="0" applyFont="1" applyFill="1" applyBorder="1"/>
    <xf numFmtId="1" fontId="5" fillId="0" borderId="1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0" fontId="5" fillId="0" borderId="3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0" fontId="5" fillId="0" borderId="4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0" fontId="1" fillId="0" borderId="26" xfId="0" applyFont="1" applyBorder="1"/>
    <xf numFmtId="0" fontId="8" fillId="0" borderId="3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19" xfId="0" applyFont="1" applyFill="1" applyBorder="1" applyAlignment="1"/>
    <xf numFmtId="0" fontId="0" fillId="0" borderId="6" xfId="0" applyBorder="1" applyAlignment="1"/>
    <xf numFmtId="0" fontId="0" fillId="0" borderId="10" xfId="0" applyBorder="1" applyAlignment="1"/>
    <xf numFmtId="1" fontId="8" fillId="0" borderId="19" xfId="0" applyNumberFormat="1" applyFont="1" applyFill="1" applyBorder="1" applyAlignment="1"/>
    <xf numFmtId="1" fontId="8" fillId="0" borderId="2" xfId="0" applyNumberFormat="1" applyFont="1" applyFill="1" applyBorder="1" applyAlignment="1"/>
    <xf numFmtId="10" fontId="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SheetLayoutView="100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I1" sqref="I1:J1"/>
    </sheetView>
  </sheetViews>
  <sheetFormatPr defaultRowHeight="16.8" x14ac:dyDescent="0.3"/>
  <cols>
    <col min="1" max="1" width="3.44140625" customWidth="1"/>
    <col min="2" max="2" width="6.109375" style="1" customWidth="1"/>
    <col min="3" max="3" width="36.109375" style="2" customWidth="1"/>
    <col min="4" max="4" width="15.77734375" style="2" customWidth="1"/>
    <col min="5" max="5" width="14.6640625" style="2" customWidth="1"/>
    <col min="6" max="6" width="12.6640625" style="1" customWidth="1"/>
    <col min="7" max="7" width="14" style="1" customWidth="1"/>
    <col min="8" max="8" width="14.6640625" style="1" customWidth="1"/>
    <col min="9" max="9" width="13.109375" style="3" customWidth="1"/>
    <col min="10" max="10" width="13.5546875" style="3" customWidth="1"/>
    <col min="11" max="11" width="15.88671875" hidden="1" customWidth="1"/>
    <col min="12" max="12" width="11.6640625" hidden="1" customWidth="1"/>
  </cols>
  <sheetData>
    <row r="1" spans="2:12" ht="26.4" customHeight="1" thickBot="1" x14ac:dyDescent="0.35">
      <c r="B1" s="4"/>
      <c r="C1" s="5"/>
      <c r="D1" s="5"/>
      <c r="E1" s="5"/>
      <c r="F1" s="5"/>
      <c r="G1" s="5"/>
      <c r="H1" s="5"/>
      <c r="I1" s="84" t="s">
        <v>56</v>
      </c>
      <c r="J1" s="84"/>
      <c r="K1" s="6"/>
      <c r="L1" s="6"/>
    </row>
    <row r="2" spans="2:12" ht="36.6" customHeight="1" thickBot="1" x14ac:dyDescent="0.3">
      <c r="B2" s="85" t="s">
        <v>38</v>
      </c>
      <c r="C2" s="86"/>
      <c r="D2" s="86"/>
      <c r="E2" s="86"/>
      <c r="F2" s="86"/>
      <c r="G2" s="86"/>
      <c r="H2" s="86"/>
      <c r="I2" s="86"/>
      <c r="J2" s="87"/>
      <c r="K2" s="6"/>
      <c r="L2" s="6"/>
    </row>
    <row r="3" spans="2:12" ht="20.25" customHeight="1" thickBot="1" x14ac:dyDescent="0.35">
      <c r="B3" s="7"/>
      <c r="C3" s="8"/>
      <c r="D3" s="9"/>
      <c r="E3" s="8"/>
      <c r="F3" s="8"/>
      <c r="G3" s="8"/>
      <c r="H3" s="8"/>
      <c r="I3" s="88" t="s">
        <v>0</v>
      </c>
      <c r="J3" s="89"/>
      <c r="K3" s="6"/>
      <c r="L3" s="6"/>
    </row>
    <row r="4" spans="2:12" ht="18" customHeight="1" thickBot="1" x14ac:dyDescent="0.3">
      <c r="B4" s="90" t="s">
        <v>1</v>
      </c>
      <c r="C4" s="92" t="s">
        <v>2</v>
      </c>
      <c r="D4" s="94" t="s">
        <v>4</v>
      </c>
      <c r="E4" s="95"/>
      <c r="F4" s="96" t="s">
        <v>3</v>
      </c>
      <c r="G4" s="94" t="s">
        <v>37</v>
      </c>
      <c r="H4" s="98"/>
      <c r="I4" s="99" t="s">
        <v>3</v>
      </c>
      <c r="J4" s="99" t="s">
        <v>5</v>
      </c>
      <c r="K4" s="6"/>
      <c r="L4" s="6"/>
    </row>
    <row r="5" spans="2:12" ht="21.75" customHeight="1" thickBot="1" x14ac:dyDescent="0.3">
      <c r="B5" s="91"/>
      <c r="C5" s="93"/>
      <c r="D5" s="10" t="s">
        <v>6</v>
      </c>
      <c r="E5" s="11" t="s">
        <v>7</v>
      </c>
      <c r="F5" s="97"/>
      <c r="G5" s="12" t="s">
        <v>6</v>
      </c>
      <c r="H5" s="13" t="s">
        <v>7</v>
      </c>
      <c r="I5" s="100"/>
      <c r="J5" s="100"/>
      <c r="K5" s="6" t="s">
        <v>8</v>
      </c>
      <c r="L5" s="6"/>
    </row>
    <row r="6" spans="2:12" ht="18" customHeight="1" x14ac:dyDescent="0.3">
      <c r="B6" s="14" t="s">
        <v>9</v>
      </c>
      <c r="C6" s="15" t="s">
        <v>10</v>
      </c>
      <c r="D6" s="79"/>
      <c r="E6" s="80"/>
      <c r="F6" s="80"/>
      <c r="G6" s="80"/>
      <c r="H6" s="80"/>
      <c r="I6" s="80"/>
      <c r="J6" s="81"/>
      <c r="K6" s="6"/>
      <c r="L6" s="6"/>
    </row>
    <row r="7" spans="2:12" ht="25.2" customHeight="1" x14ac:dyDescent="0.3">
      <c r="B7" s="74">
        <v>1</v>
      </c>
      <c r="C7" s="73" t="s">
        <v>11</v>
      </c>
      <c r="D7" s="16">
        <v>10545739.623546699</v>
      </c>
      <c r="E7" s="17">
        <v>4483896.5871102978</v>
      </c>
      <c r="F7" s="18">
        <f>E7/D7</f>
        <v>0.42518559600111694</v>
      </c>
      <c r="G7" s="19">
        <v>11215135.272789702</v>
      </c>
      <c r="H7" s="20">
        <v>4524673.8623650996</v>
      </c>
      <c r="I7" s="21">
        <f>H7/G7</f>
        <v>0.40344353878128592</v>
      </c>
      <c r="J7" s="21">
        <f>I7-F7</f>
        <v>-2.1742057219831024E-2</v>
      </c>
      <c r="K7" s="22" t="e">
        <f>G7-#REF!</f>
        <v>#REF!</v>
      </c>
      <c r="L7" s="23" t="e">
        <f>K7/#REF!*100</f>
        <v>#REF!</v>
      </c>
    </row>
    <row r="8" spans="2:12" ht="25.2" customHeight="1" x14ac:dyDescent="0.3">
      <c r="B8" s="74">
        <v>2</v>
      </c>
      <c r="C8" s="73" t="s">
        <v>53</v>
      </c>
      <c r="D8" s="16">
        <v>3057668</v>
      </c>
      <c r="E8" s="17">
        <v>1233718.21123</v>
      </c>
      <c r="F8" s="18">
        <f t="shared" ref="F8:F19" si="0">E8/D8</f>
        <v>0.40348337727640804</v>
      </c>
      <c r="G8" s="24">
        <v>3359612</v>
      </c>
      <c r="H8" s="20">
        <v>1379872.2937400001</v>
      </c>
      <c r="I8" s="21">
        <f t="shared" ref="I8:I50" si="1">H8/G8</f>
        <v>0.41072370670779845</v>
      </c>
      <c r="J8" s="21">
        <f t="shared" ref="J8:J50" si="2">I8-F8</f>
        <v>7.2403294313904132E-3</v>
      </c>
      <c r="K8" s="22" t="e">
        <f>G8-#REF!</f>
        <v>#REF!</v>
      </c>
      <c r="L8" s="23" t="e">
        <f>K8/#REF!*100</f>
        <v>#REF!</v>
      </c>
    </row>
    <row r="9" spans="2:12" ht="25.2" customHeight="1" x14ac:dyDescent="0.3">
      <c r="B9" s="74">
        <v>3</v>
      </c>
      <c r="C9" s="73" t="s">
        <v>12</v>
      </c>
      <c r="D9" s="16">
        <v>931110</v>
      </c>
      <c r="E9" s="17">
        <v>494221.34202668333</v>
      </c>
      <c r="F9" s="18">
        <f t="shared" si="0"/>
        <v>0.53078727757910804</v>
      </c>
      <c r="G9" s="24">
        <v>893973.8585649</v>
      </c>
      <c r="H9" s="20">
        <v>385983.8963963</v>
      </c>
      <c r="I9" s="21">
        <f t="shared" si="1"/>
        <v>0.43176194997012729</v>
      </c>
      <c r="J9" s="21">
        <f t="shared" si="2"/>
        <v>-9.9025327608980751E-2</v>
      </c>
      <c r="K9" s="22" t="e">
        <f>G9-#REF!</f>
        <v>#REF!</v>
      </c>
      <c r="L9" s="23" t="e">
        <f>K9/#REF!*100</f>
        <v>#REF!</v>
      </c>
    </row>
    <row r="10" spans="2:12" ht="25.2" customHeight="1" x14ac:dyDescent="0.3">
      <c r="B10" s="74">
        <v>4</v>
      </c>
      <c r="C10" s="73" t="s">
        <v>13</v>
      </c>
      <c r="D10" s="16">
        <v>1129585.8968250775</v>
      </c>
      <c r="E10" s="17">
        <v>550493.48661799077</v>
      </c>
      <c r="F10" s="18">
        <f t="shared" si="0"/>
        <v>0.48734096996541881</v>
      </c>
      <c r="G10" s="24">
        <v>1274674</v>
      </c>
      <c r="H10" s="20">
        <v>638518</v>
      </c>
      <c r="I10" s="21">
        <f t="shared" si="1"/>
        <v>0.5009265114060536</v>
      </c>
      <c r="J10" s="21">
        <f t="shared" si="2"/>
        <v>1.3585541440634785E-2</v>
      </c>
      <c r="K10" s="22" t="e">
        <f>G10-#REF!</f>
        <v>#REF!</v>
      </c>
      <c r="L10" s="23" t="e">
        <f>K10/#REF!*100</f>
        <v>#REF!</v>
      </c>
    </row>
    <row r="11" spans="2:12" ht="25.2" customHeight="1" x14ac:dyDescent="0.3">
      <c r="B11" s="74">
        <v>5</v>
      </c>
      <c r="C11" s="73" t="s">
        <v>54</v>
      </c>
      <c r="D11" s="16">
        <v>1354033</v>
      </c>
      <c r="E11" s="17">
        <v>716008.368701</v>
      </c>
      <c r="F11" s="18">
        <f t="shared" si="0"/>
        <v>0.52879683781783748</v>
      </c>
      <c r="G11" s="24">
        <v>1387170</v>
      </c>
      <c r="H11" s="20">
        <v>689692.12780004309</v>
      </c>
      <c r="I11" s="21">
        <f t="shared" si="1"/>
        <v>0.49719365888827116</v>
      </c>
      <c r="J11" s="21">
        <f t="shared" si="2"/>
        <v>-3.1603178929566322E-2</v>
      </c>
      <c r="K11" s="22" t="e">
        <f>G11-#REF!</f>
        <v>#REF!</v>
      </c>
      <c r="L11" s="23" t="e">
        <f>K11/#REF!*100</f>
        <v>#REF!</v>
      </c>
    </row>
    <row r="12" spans="2:12" ht="25.2" customHeight="1" x14ac:dyDescent="0.3">
      <c r="B12" s="74">
        <v>6</v>
      </c>
      <c r="C12" s="73" t="s">
        <v>55</v>
      </c>
      <c r="D12" s="16">
        <v>109080.36923420001</v>
      </c>
      <c r="E12" s="17">
        <v>70784.549732700005</v>
      </c>
      <c r="F12" s="18">
        <f t="shared" si="0"/>
        <v>0.64892106828793994</v>
      </c>
      <c r="G12" s="24">
        <v>107116</v>
      </c>
      <c r="H12" s="20">
        <v>79746.583335500007</v>
      </c>
      <c r="I12" s="21">
        <f t="shared" si="1"/>
        <v>0.74448806280574342</v>
      </c>
      <c r="J12" s="21">
        <f t="shared" si="2"/>
        <v>9.5566994517803483E-2</v>
      </c>
      <c r="K12" s="22" t="e">
        <f>G12-#REF!</f>
        <v>#REF!</v>
      </c>
      <c r="L12" s="23" t="e">
        <f>K12/#REF!*100</f>
        <v>#REF!</v>
      </c>
    </row>
    <row r="13" spans="2:12" ht="25.2" customHeight="1" x14ac:dyDescent="0.3">
      <c r="B13" s="74">
        <v>7</v>
      </c>
      <c r="C13" s="73" t="s">
        <v>14</v>
      </c>
      <c r="D13" s="16">
        <v>1846253</v>
      </c>
      <c r="E13" s="17">
        <v>894915.34502709936</v>
      </c>
      <c r="F13" s="18">
        <f t="shared" si="0"/>
        <v>0.48471977839824737</v>
      </c>
      <c r="G13" s="24">
        <v>2074884.1462862003</v>
      </c>
      <c r="H13" s="20">
        <v>1069582.1199075</v>
      </c>
      <c r="I13" s="21">
        <f t="shared" si="1"/>
        <v>0.51549004402097665</v>
      </c>
      <c r="J13" s="21">
        <f t="shared" si="2"/>
        <v>3.0770265622729276E-2</v>
      </c>
      <c r="K13" s="22" t="e">
        <f>G13-#REF!</f>
        <v>#REF!</v>
      </c>
      <c r="L13" s="23" t="e">
        <f>K13/#REF!*100</f>
        <v>#REF!</v>
      </c>
    </row>
    <row r="14" spans="2:12" ht="25.2" customHeight="1" x14ac:dyDescent="0.3">
      <c r="B14" s="74">
        <v>8</v>
      </c>
      <c r="C14" s="73" t="s">
        <v>15</v>
      </c>
      <c r="D14" s="16">
        <v>851755.75538860005</v>
      </c>
      <c r="E14" s="17">
        <v>418566.54321029998</v>
      </c>
      <c r="F14" s="18">
        <f t="shared" si="0"/>
        <v>0.49141616075060818</v>
      </c>
      <c r="G14" s="24">
        <v>891946.17977429996</v>
      </c>
      <c r="H14" s="20">
        <v>434403.33478960005</v>
      </c>
      <c r="I14" s="21">
        <f t="shared" si="1"/>
        <v>0.4870286398889252</v>
      </c>
      <c r="J14" s="21">
        <f t="shared" si="2"/>
        <v>-4.3875208616829808E-3</v>
      </c>
      <c r="K14" s="22" t="e">
        <f>G14-#REF!</f>
        <v>#REF!</v>
      </c>
      <c r="L14" s="23" t="e">
        <f>K14/#REF!*100</f>
        <v>#REF!</v>
      </c>
    </row>
    <row r="15" spans="2:12" ht="25.2" customHeight="1" x14ac:dyDescent="0.3">
      <c r="B15" s="74">
        <v>9</v>
      </c>
      <c r="C15" s="73" t="s">
        <v>16</v>
      </c>
      <c r="D15" s="16">
        <v>1626095.0999999999</v>
      </c>
      <c r="E15" s="17">
        <v>769314.46</v>
      </c>
      <c r="F15" s="18">
        <f t="shared" si="0"/>
        <v>0.47310545367242052</v>
      </c>
      <c r="G15" s="24">
        <v>1097682.8712499</v>
      </c>
      <c r="H15" s="20">
        <v>704669.01874100009</v>
      </c>
      <c r="I15" s="21">
        <f t="shared" si="1"/>
        <v>0.64196047619711305</v>
      </c>
      <c r="J15" s="21">
        <f t="shared" si="2"/>
        <v>0.16885502252469253</v>
      </c>
      <c r="K15" s="22" t="e">
        <f>G15-#REF!</f>
        <v>#REF!</v>
      </c>
      <c r="L15" s="23" t="e">
        <f>K15/#REF!*100</f>
        <v>#REF!</v>
      </c>
    </row>
    <row r="16" spans="2:12" ht="25.2" customHeight="1" x14ac:dyDescent="0.3">
      <c r="B16" s="74">
        <v>10</v>
      </c>
      <c r="C16" s="73" t="s">
        <v>17</v>
      </c>
      <c r="D16" s="16">
        <v>702197.8</v>
      </c>
      <c r="E16" s="17">
        <v>652494.75119999994</v>
      </c>
      <c r="F16" s="18">
        <f t="shared" si="0"/>
        <v>0.92921788020412466</v>
      </c>
      <c r="G16" s="24">
        <v>711144.80955671007</v>
      </c>
      <c r="H16" s="20">
        <v>264268.9544556</v>
      </c>
      <c r="I16" s="21">
        <f t="shared" si="1"/>
        <v>0.37161060715655259</v>
      </c>
      <c r="J16" s="21">
        <f t="shared" si="2"/>
        <v>-0.55760727304757207</v>
      </c>
      <c r="K16" s="22" t="e">
        <f>G16-#REF!</f>
        <v>#REF!</v>
      </c>
      <c r="L16" s="23" t="e">
        <f>K16/#REF!*100</f>
        <v>#REF!</v>
      </c>
    </row>
    <row r="17" spans="1:12" ht="25.2" customHeight="1" x14ac:dyDescent="0.3">
      <c r="B17" s="74">
        <v>11</v>
      </c>
      <c r="C17" s="73" t="s">
        <v>18</v>
      </c>
      <c r="D17" s="16">
        <v>11532645</v>
      </c>
      <c r="E17" s="17">
        <v>6035435.4119352009</v>
      </c>
      <c r="F17" s="18">
        <f t="shared" si="0"/>
        <v>0.52333488214847512</v>
      </c>
      <c r="G17" s="24">
        <v>12426023</v>
      </c>
      <c r="H17" s="20">
        <v>6637786</v>
      </c>
      <c r="I17" s="21">
        <f t="shared" si="1"/>
        <v>0.53418426796731344</v>
      </c>
      <c r="J17" s="21">
        <f t="shared" si="2"/>
        <v>1.084938581883832E-2</v>
      </c>
      <c r="K17" s="22" t="e">
        <f>G17-#REF!</f>
        <v>#REF!</v>
      </c>
      <c r="L17" s="23" t="e">
        <f>K17/#REF!*100</f>
        <v>#REF!</v>
      </c>
    </row>
    <row r="18" spans="1:12" ht="25.2" customHeight="1" thickBot="1" x14ac:dyDescent="0.35">
      <c r="B18" s="52">
        <v>12</v>
      </c>
      <c r="C18" s="72" t="s">
        <v>19</v>
      </c>
      <c r="D18" s="25">
        <v>1589988.3744113001</v>
      </c>
      <c r="E18" s="26">
        <v>911447.11243444192</v>
      </c>
      <c r="F18" s="27">
        <f t="shared" si="0"/>
        <v>0.57324136899548661</v>
      </c>
      <c r="G18" s="28">
        <v>1771631.5656536999</v>
      </c>
      <c r="H18" s="29">
        <v>1186238.4468933002</v>
      </c>
      <c r="I18" s="30">
        <f t="shared" si="1"/>
        <v>0.66957400731093863</v>
      </c>
      <c r="J18" s="30">
        <f t="shared" si="2"/>
        <v>9.6332638315452024E-2</v>
      </c>
      <c r="K18" s="22" t="e">
        <f>G18-#REF!</f>
        <v>#REF!</v>
      </c>
      <c r="L18" s="23" t="e">
        <f>K18/#REF!*100</f>
        <v>#REF!</v>
      </c>
    </row>
    <row r="19" spans="1:12" s="37" customFormat="1" ht="25.2" customHeight="1" thickBot="1" x14ac:dyDescent="0.35">
      <c r="A19"/>
      <c r="B19" s="47"/>
      <c r="C19" s="48" t="s">
        <v>20</v>
      </c>
      <c r="D19" s="31">
        <v>35276151.919405878</v>
      </c>
      <c r="E19" s="32">
        <v>17231296.169225715</v>
      </c>
      <c r="F19" s="33">
        <f t="shared" si="0"/>
        <v>0.48846870283905741</v>
      </c>
      <c r="G19" s="34">
        <v>37210993.703875408</v>
      </c>
      <c r="H19" s="35">
        <v>17995434.638423942</v>
      </c>
      <c r="I19" s="70">
        <f t="shared" si="1"/>
        <v>0.48360532324482841</v>
      </c>
      <c r="J19" s="70">
        <f t="shared" si="2"/>
        <v>-4.8633795942290003E-3</v>
      </c>
      <c r="K19" s="22" t="e">
        <f>G19-#REF!</f>
        <v>#REF!</v>
      </c>
      <c r="L19" s="23" t="e">
        <f>K19/#REF!*100</f>
        <v>#REF!</v>
      </c>
    </row>
    <row r="20" spans="1:12" ht="25.2" customHeight="1" x14ac:dyDescent="0.3">
      <c r="B20" s="51"/>
      <c r="C20" s="15" t="s">
        <v>21</v>
      </c>
      <c r="D20" s="82"/>
      <c r="E20" s="80"/>
      <c r="F20" s="80"/>
      <c r="G20" s="80"/>
      <c r="H20" s="80"/>
      <c r="I20" s="80"/>
      <c r="J20" s="81"/>
      <c r="K20" s="22" t="e">
        <f>G20-#REF!</f>
        <v>#REF!</v>
      </c>
      <c r="L20" s="23" t="e">
        <f>K20/#REF!*100</f>
        <v>#REF!</v>
      </c>
    </row>
    <row r="21" spans="1:12" ht="25.2" customHeight="1" x14ac:dyDescent="0.3">
      <c r="B21" s="74">
        <v>13</v>
      </c>
      <c r="C21" s="73" t="s">
        <v>42</v>
      </c>
      <c r="D21" s="16">
        <v>462438.89243748796</v>
      </c>
      <c r="E21" s="17">
        <v>191415.91677078389</v>
      </c>
      <c r="F21" s="27">
        <f>E21/D21</f>
        <v>0.41392694235089517</v>
      </c>
      <c r="G21" s="28">
        <v>510550.82123956899</v>
      </c>
      <c r="H21" s="29">
        <v>228656.65142888215</v>
      </c>
      <c r="I21" s="21">
        <f t="shared" si="1"/>
        <v>0.44786266502074262</v>
      </c>
      <c r="J21" s="21">
        <f t="shared" si="2"/>
        <v>3.3935722669847457E-2</v>
      </c>
      <c r="K21" s="22" t="e">
        <f>G21-#REF!</f>
        <v>#REF!</v>
      </c>
      <c r="L21" s="23" t="e">
        <f>K21/#REF!*100</f>
        <v>#REF!</v>
      </c>
    </row>
    <row r="22" spans="1:12" ht="25.2" customHeight="1" x14ac:dyDescent="0.3">
      <c r="B22" s="74">
        <v>14</v>
      </c>
      <c r="C22" s="73" t="s">
        <v>43</v>
      </c>
      <c r="D22" s="16">
        <v>84892.828551432031</v>
      </c>
      <c r="E22" s="17">
        <v>66800.643396300002</v>
      </c>
      <c r="F22" s="27">
        <f t="shared" ref="F22:F32" si="3">E22/D22</f>
        <v>0.786882055129416</v>
      </c>
      <c r="G22" s="24">
        <v>92918.269000000015</v>
      </c>
      <c r="H22" s="38">
        <v>97204.52</v>
      </c>
      <c r="I22" s="21">
        <f t="shared" si="1"/>
        <v>1.0461292601135304</v>
      </c>
      <c r="J22" s="21">
        <f t="shared" si="2"/>
        <v>0.25924720498411435</v>
      </c>
      <c r="K22" s="22" t="e">
        <f>G22-#REF!</f>
        <v>#REF!</v>
      </c>
      <c r="L22" s="23" t="e">
        <f>K22/#REF!*100</f>
        <v>#REF!</v>
      </c>
    </row>
    <row r="23" spans="1:12" ht="25.2" customHeight="1" x14ac:dyDescent="0.3">
      <c r="B23" s="74">
        <v>15</v>
      </c>
      <c r="C23" s="73" t="s">
        <v>44</v>
      </c>
      <c r="D23" s="16">
        <v>4897380.7811194994</v>
      </c>
      <c r="E23" s="17">
        <v>4811424.0238346318</v>
      </c>
      <c r="F23" s="27">
        <f t="shared" si="3"/>
        <v>0.98244842271275901</v>
      </c>
      <c r="G23" s="24">
        <v>5895856.1411186997</v>
      </c>
      <c r="H23" s="38">
        <v>5924701.821655021</v>
      </c>
      <c r="I23" s="21">
        <f t="shared" si="1"/>
        <v>1.0048925346626332</v>
      </c>
      <c r="J23" s="21">
        <f t="shared" si="2"/>
        <v>2.2444111949874168E-2</v>
      </c>
      <c r="K23" s="22" t="e">
        <f>G23-#REF!</f>
        <v>#REF!</v>
      </c>
      <c r="L23" s="23" t="e">
        <f>K23/#REF!*100</f>
        <v>#REF!</v>
      </c>
    </row>
    <row r="24" spans="1:12" ht="25.2" customHeight="1" x14ac:dyDescent="0.3">
      <c r="B24" s="74">
        <v>16</v>
      </c>
      <c r="C24" s="73" t="s">
        <v>45</v>
      </c>
      <c r="D24" s="16">
        <v>1677650.7267793</v>
      </c>
      <c r="E24" s="17">
        <v>1764482.8984627998</v>
      </c>
      <c r="F24" s="27">
        <f t="shared" si="3"/>
        <v>1.051758193941952</v>
      </c>
      <c r="G24" s="24">
        <v>2052895.8492248997</v>
      </c>
      <c r="H24" s="38">
        <v>2238420.7502163998</v>
      </c>
      <c r="I24" s="21">
        <f t="shared" si="1"/>
        <v>1.0903722909574529</v>
      </c>
      <c r="J24" s="21">
        <f t="shared" si="2"/>
        <v>3.8614097015500892E-2</v>
      </c>
      <c r="K24" s="22" t="e">
        <f>G24-#REF!</f>
        <v>#REF!</v>
      </c>
      <c r="L24" s="23" t="e">
        <f>K24/#REF!*100</f>
        <v>#REF!</v>
      </c>
    </row>
    <row r="25" spans="1:12" ht="25.2" customHeight="1" x14ac:dyDescent="0.3">
      <c r="B25" s="74">
        <v>17</v>
      </c>
      <c r="C25" s="73" t="s">
        <v>46</v>
      </c>
      <c r="D25" s="16">
        <v>361177.74931400002</v>
      </c>
      <c r="E25" s="17">
        <v>455634.14518029999</v>
      </c>
      <c r="F25" s="27">
        <f t="shared" si="3"/>
        <v>1.2615232971734969</v>
      </c>
      <c r="G25" s="24">
        <v>414798.56124479999</v>
      </c>
      <c r="H25" s="38">
        <v>498728.5397422</v>
      </c>
      <c r="I25" s="21">
        <f t="shared" si="1"/>
        <v>1.2023391263593786</v>
      </c>
      <c r="J25" s="21">
        <f t="shared" si="2"/>
        <v>-5.9184170814118309E-2</v>
      </c>
      <c r="K25" s="22" t="e">
        <f>G25-#REF!</f>
        <v>#REF!</v>
      </c>
      <c r="L25" s="23" t="e">
        <f>K25/#REF!*100</f>
        <v>#REF!</v>
      </c>
    </row>
    <row r="26" spans="1:12" ht="25.2" customHeight="1" x14ac:dyDescent="0.3">
      <c r="B26" s="74">
        <v>18</v>
      </c>
      <c r="C26" s="73" t="s">
        <v>47</v>
      </c>
      <c r="D26" s="16">
        <v>547333.52040000004</v>
      </c>
      <c r="E26" s="17">
        <v>306562.73501597001</v>
      </c>
      <c r="F26" s="27">
        <f t="shared" si="3"/>
        <v>0.56010224769703321</v>
      </c>
      <c r="G26" s="24">
        <v>637423.86119999993</v>
      </c>
      <c r="H26" s="38">
        <v>405076.59901000001</v>
      </c>
      <c r="I26" s="21">
        <f t="shared" si="1"/>
        <v>0.6354901717162138</v>
      </c>
      <c r="J26" s="21">
        <f t="shared" si="2"/>
        <v>7.5387924019180597E-2</v>
      </c>
      <c r="K26" s="22" t="e">
        <f>G26-#REF!</f>
        <v>#REF!</v>
      </c>
      <c r="L26" s="23" t="e">
        <f>K26/#REF!*100</f>
        <v>#REF!</v>
      </c>
    </row>
    <row r="27" spans="1:12" ht="25.2" customHeight="1" x14ac:dyDescent="0.3">
      <c r="B27" s="74">
        <v>19</v>
      </c>
      <c r="C27" s="73" t="s">
        <v>48</v>
      </c>
      <c r="D27" s="16">
        <v>98606.550000000017</v>
      </c>
      <c r="E27" s="17">
        <v>107257.5</v>
      </c>
      <c r="F27" s="27">
        <f t="shared" si="3"/>
        <v>1.08773200157596</v>
      </c>
      <c r="G27" s="24">
        <v>119202.73288559998</v>
      </c>
      <c r="H27" s="38">
        <v>133603.356966975</v>
      </c>
      <c r="I27" s="21">
        <f t="shared" si="1"/>
        <v>1.1208078349612625</v>
      </c>
      <c r="J27" s="21">
        <f t="shared" si="2"/>
        <v>3.3075833385302511E-2</v>
      </c>
      <c r="K27" s="22" t="e">
        <f>G27-#REF!</f>
        <v>#REF!</v>
      </c>
      <c r="L27" s="23" t="e">
        <f>K27/#REF!*100</f>
        <v>#REF!</v>
      </c>
    </row>
    <row r="28" spans="1:12" ht="25.2" customHeight="1" x14ac:dyDescent="0.3">
      <c r="B28" s="74">
        <v>20</v>
      </c>
      <c r="C28" s="73" t="s">
        <v>49</v>
      </c>
      <c r="D28" s="16">
        <v>710469.91798283113</v>
      </c>
      <c r="E28" s="17">
        <v>383312.31675951602</v>
      </c>
      <c r="F28" s="27">
        <f t="shared" si="3"/>
        <v>0.53951941814484949</v>
      </c>
      <c r="G28" s="24">
        <v>838998.10963939992</v>
      </c>
      <c r="H28" s="38">
        <v>502507.03577189997</v>
      </c>
      <c r="I28" s="21">
        <f t="shared" si="1"/>
        <v>0.59893702977218477</v>
      </c>
      <c r="J28" s="21">
        <f t="shared" si="2"/>
        <v>5.9417611627335276E-2</v>
      </c>
      <c r="K28" s="22" t="e">
        <f>G28-#REF!</f>
        <v>#REF!</v>
      </c>
      <c r="L28" s="23" t="e">
        <f>K28/#REF!*100</f>
        <v>#REF!</v>
      </c>
    </row>
    <row r="29" spans="1:12" ht="25.2" customHeight="1" x14ac:dyDescent="0.3">
      <c r="B29" s="74">
        <v>21</v>
      </c>
      <c r="C29" s="73" t="s">
        <v>50</v>
      </c>
      <c r="D29" s="16">
        <v>1952044.0036500001</v>
      </c>
      <c r="E29" s="17">
        <v>1219323.4579139999</v>
      </c>
      <c r="F29" s="27">
        <f t="shared" si="3"/>
        <v>0.62463932966370961</v>
      </c>
      <c r="G29" s="28">
        <v>2230654.22053</v>
      </c>
      <c r="H29" s="39">
        <v>1466414.9175471002</v>
      </c>
      <c r="I29" s="21">
        <f t="shared" si="1"/>
        <v>0.65739230403835613</v>
      </c>
      <c r="J29" s="21">
        <f t="shared" si="2"/>
        <v>3.2752974374646526E-2</v>
      </c>
      <c r="K29" s="22" t="e">
        <f>G29-#REF!</f>
        <v>#REF!</v>
      </c>
      <c r="L29" s="23" t="e">
        <f>K29/#REF!*100</f>
        <v>#REF!</v>
      </c>
    </row>
    <row r="30" spans="1:12" ht="25.2" customHeight="1" thickBot="1" x14ac:dyDescent="0.35">
      <c r="B30" s="52">
        <v>22</v>
      </c>
      <c r="C30" s="72" t="s">
        <v>51</v>
      </c>
      <c r="D30" s="25">
        <v>129752</v>
      </c>
      <c r="E30" s="26">
        <v>24699.3</v>
      </c>
      <c r="F30" s="27">
        <f t="shared" si="3"/>
        <v>0.19035775941796657</v>
      </c>
      <c r="G30" s="28">
        <v>181902.22084905559</v>
      </c>
      <c r="H30" s="39">
        <v>35855.180537499997</v>
      </c>
      <c r="I30" s="30">
        <f t="shared" si="1"/>
        <v>0.1971123847204318</v>
      </c>
      <c r="J30" s="30">
        <f t="shared" si="2"/>
        <v>6.7546253024652336E-3</v>
      </c>
      <c r="K30" s="22" t="e">
        <f>G30-#REF!</f>
        <v>#REF!</v>
      </c>
      <c r="L30" s="23" t="e">
        <f>K30/#REF!*100</f>
        <v>#REF!</v>
      </c>
    </row>
    <row r="31" spans="1:12" ht="25.2" customHeight="1" thickBot="1" x14ac:dyDescent="0.35">
      <c r="B31" s="52">
        <v>23</v>
      </c>
      <c r="C31" s="72" t="s">
        <v>52</v>
      </c>
      <c r="D31" s="75">
        <v>74769.396266600001</v>
      </c>
      <c r="E31" s="40">
        <v>199702.11907820002</v>
      </c>
      <c r="F31" s="41">
        <f>D31/E31/100%</f>
        <v>0.37440462130159746</v>
      </c>
      <c r="G31" s="42">
        <v>120293.45941000001</v>
      </c>
      <c r="H31" s="43">
        <v>204461.75041870031</v>
      </c>
      <c r="I31" s="33">
        <f t="shared" si="1"/>
        <v>1.699691333356927</v>
      </c>
      <c r="J31" s="30">
        <f t="shared" si="2"/>
        <v>1.3252867120553296</v>
      </c>
      <c r="K31" s="22"/>
      <c r="L31" s="23"/>
    </row>
    <row r="32" spans="1:12" s="37" customFormat="1" ht="25.2" customHeight="1" thickBot="1" x14ac:dyDescent="0.35">
      <c r="A32"/>
      <c r="B32" s="47"/>
      <c r="C32" s="48" t="s">
        <v>20</v>
      </c>
      <c r="D32" s="44">
        <v>10996516.366501151</v>
      </c>
      <c r="E32" s="45">
        <v>9530615.0564125013</v>
      </c>
      <c r="F32" s="33">
        <f t="shared" si="3"/>
        <v>0.86669402734176382</v>
      </c>
      <c r="G32" s="34">
        <f>SUM(G21:G31)</f>
        <v>13095494.246342024</v>
      </c>
      <c r="H32" s="34">
        <f>SUM(H21:H31)</f>
        <v>11735631.123294678</v>
      </c>
      <c r="I32" s="33">
        <f t="shared" si="1"/>
        <v>0.89615793818341771</v>
      </c>
      <c r="J32" s="70">
        <f t="shared" si="2"/>
        <v>2.9463910841653895E-2</v>
      </c>
      <c r="K32" s="22" t="e">
        <f>G32-#REF!</f>
        <v>#REF!</v>
      </c>
      <c r="L32" s="23" t="e">
        <f>K32/#REF!*100</f>
        <v>#REF!</v>
      </c>
    </row>
    <row r="33" spans="1:12" ht="25.2" customHeight="1" x14ac:dyDescent="0.3">
      <c r="B33" s="51"/>
      <c r="C33" s="15" t="s">
        <v>22</v>
      </c>
      <c r="D33" s="82"/>
      <c r="E33" s="80"/>
      <c r="F33" s="80"/>
      <c r="G33" s="80"/>
      <c r="H33" s="80"/>
      <c r="I33" s="80"/>
      <c r="J33" s="81"/>
      <c r="K33" s="22" t="e">
        <f>G33-#REF!</f>
        <v>#REF!</v>
      </c>
      <c r="L33" s="23" t="e">
        <f>K33/#REF!*100</f>
        <v>#REF!</v>
      </c>
    </row>
    <row r="34" spans="1:12" ht="25.2" customHeight="1" x14ac:dyDescent="0.3">
      <c r="B34" s="74">
        <v>24</v>
      </c>
      <c r="C34" s="73" t="s">
        <v>23</v>
      </c>
      <c r="D34" s="16">
        <v>317944.41794540011</v>
      </c>
      <c r="E34" s="17">
        <v>182056.26691942397</v>
      </c>
      <c r="F34" s="18">
        <f>E34/D34</f>
        <v>0.57260406738981684</v>
      </c>
      <c r="G34" s="24">
        <v>403581.36978830129</v>
      </c>
      <c r="H34" s="38">
        <v>279723.4250418556</v>
      </c>
      <c r="I34" s="21">
        <f t="shared" si="1"/>
        <v>0.69310291797806378</v>
      </c>
      <c r="J34" s="21">
        <f t="shared" si="2"/>
        <v>0.12049885058824694</v>
      </c>
      <c r="K34" s="22" t="e">
        <f>G34-#REF!</f>
        <v>#REF!</v>
      </c>
      <c r="L34" s="23" t="e">
        <f>K34/#REF!*100</f>
        <v>#REF!</v>
      </c>
    </row>
    <row r="35" spans="1:12" ht="25.2" customHeight="1" x14ac:dyDescent="0.3">
      <c r="B35" s="74">
        <v>25</v>
      </c>
      <c r="C35" s="73" t="s">
        <v>24</v>
      </c>
      <c r="D35" s="16">
        <v>322367.3369776</v>
      </c>
      <c r="E35" s="17">
        <v>391159.27895139961</v>
      </c>
      <c r="F35" s="18">
        <f t="shared" ref="F35:F38" si="4">E35/D35</f>
        <v>1.2133961294551987</v>
      </c>
      <c r="G35" s="24">
        <v>593452.00550499989</v>
      </c>
      <c r="H35" s="38">
        <v>479928.0441492009</v>
      </c>
      <c r="I35" s="21">
        <f t="shared" si="1"/>
        <v>0.80870574148756069</v>
      </c>
      <c r="J35" s="21">
        <f t="shared" si="2"/>
        <v>-0.40469038796763801</v>
      </c>
      <c r="K35" s="22" t="e">
        <f>G35-#REF!</f>
        <v>#REF!</v>
      </c>
      <c r="L35" s="23" t="e">
        <f>K35/#REF!*100</f>
        <v>#REF!</v>
      </c>
    </row>
    <row r="36" spans="1:12" ht="25.2" customHeight="1" x14ac:dyDescent="0.3">
      <c r="B36" s="74">
        <v>26</v>
      </c>
      <c r="C36" s="73" t="s">
        <v>25</v>
      </c>
      <c r="D36" s="16">
        <v>376402.81524259999</v>
      </c>
      <c r="E36" s="17">
        <v>32880.4468452</v>
      </c>
      <c r="F36" s="18">
        <f t="shared" si="4"/>
        <v>8.7354412649671129E-2</v>
      </c>
      <c r="G36" s="24">
        <v>210404.78270909999</v>
      </c>
      <c r="H36" s="38">
        <v>56106.230349500001</v>
      </c>
      <c r="I36" s="21">
        <f t="shared" si="1"/>
        <v>0.26665853136556772</v>
      </c>
      <c r="J36" s="21">
        <f t="shared" si="2"/>
        <v>0.17930411871589658</v>
      </c>
      <c r="K36" s="22" t="e">
        <f>G36-#REF!</f>
        <v>#REF!</v>
      </c>
      <c r="L36" s="23" t="e">
        <f>K36/#REF!*100</f>
        <v>#REF!</v>
      </c>
    </row>
    <row r="37" spans="1:12" ht="25.2" customHeight="1" thickBot="1" x14ac:dyDescent="0.35">
      <c r="B37" s="52">
        <v>27</v>
      </c>
      <c r="C37" s="72" t="s">
        <v>26</v>
      </c>
      <c r="D37" s="25">
        <v>90706.590166400012</v>
      </c>
      <c r="E37" s="26">
        <v>29806.361900000014</v>
      </c>
      <c r="F37" s="27">
        <f t="shared" si="4"/>
        <v>0.32860194441573259</v>
      </c>
      <c r="G37" s="28">
        <v>121427.20755000002</v>
      </c>
      <c r="H37" s="39">
        <v>40624.846390000006</v>
      </c>
      <c r="I37" s="30">
        <f t="shared" si="1"/>
        <v>0.33456131627890673</v>
      </c>
      <c r="J37" s="30">
        <f t="shared" si="2"/>
        <v>5.9593718631741344E-3</v>
      </c>
      <c r="K37" s="22" t="e">
        <f>G37-#REF!</f>
        <v>#REF!</v>
      </c>
      <c r="L37" s="23" t="e">
        <f>K37/#REF!*100</f>
        <v>#REF!</v>
      </c>
    </row>
    <row r="38" spans="1:12" s="37" customFormat="1" ht="25.2" customHeight="1" thickBot="1" x14ac:dyDescent="0.35">
      <c r="A38"/>
      <c r="B38" s="47"/>
      <c r="C38" s="48" t="s">
        <v>20</v>
      </c>
      <c r="D38" s="49">
        <v>1107421.1603320001</v>
      </c>
      <c r="E38" s="50">
        <v>635902.3546160236</v>
      </c>
      <c r="F38" s="33">
        <f t="shared" si="4"/>
        <v>0.57421907526616411</v>
      </c>
      <c r="G38" s="34">
        <f>SUM(G34:G37)</f>
        <v>1328865.3655524012</v>
      </c>
      <c r="H38" s="46">
        <f>SUM(H34:H37)</f>
        <v>856382.54593055637</v>
      </c>
      <c r="I38" s="33">
        <f t="shared" si="1"/>
        <v>0.6444464338752357</v>
      </c>
      <c r="J38" s="70">
        <f t="shared" si="2"/>
        <v>7.0227358609071588E-2</v>
      </c>
      <c r="K38" s="22" t="e">
        <f>G38-#REF!</f>
        <v>#REF!</v>
      </c>
      <c r="L38" s="23" t="e">
        <f>K38/#REF!*100</f>
        <v>#REF!</v>
      </c>
    </row>
    <row r="39" spans="1:12" ht="25.2" customHeight="1" x14ac:dyDescent="0.3">
      <c r="B39" s="51" t="s">
        <v>27</v>
      </c>
      <c r="C39" s="15" t="s">
        <v>28</v>
      </c>
      <c r="D39" s="82"/>
      <c r="E39" s="80"/>
      <c r="F39" s="80"/>
      <c r="G39" s="80"/>
      <c r="H39" s="80"/>
      <c r="I39" s="80"/>
      <c r="J39" s="81"/>
      <c r="K39" s="22" t="e">
        <f>G39-#REF!</f>
        <v>#REF!</v>
      </c>
      <c r="L39" s="23" t="e">
        <f>K39/#REF!*100</f>
        <v>#REF!</v>
      </c>
    </row>
    <row r="40" spans="1:12" ht="25.2" customHeight="1" thickBot="1" x14ac:dyDescent="0.35">
      <c r="B40" s="52">
        <v>28</v>
      </c>
      <c r="C40" s="72" t="s">
        <v>41</v>
      </c>
      <c r="D40" s="25">
        <v>1135784</v>
      </c>
      <c r="E40" s="26">
        <v>782462</v>
      </c>
      <c r="F40" s="27">
        <f>E40/D40</f>
        <v>0.68891796327470711</v>
      </c>
      <c r="G40" s="28">
        <v>1222812</v>
      </c>
      <c r="H40" s="39">
        <v>907780</v>
      </c>
      <c r="I40" s="30">
        <f t="shared" si="1"/>
        <v>0.74237086322345547</v>
      </c>
      <c r="J40" s="30">
        <f t="shared" si="2"/>
        <v>5.3452899948748356E-2</v>
      </c>
      <c r="K40" s="22" t="e">
        <f>G40-#REF!</f>
        <v>#REF!</v>
      </c>
      <c r="L40" s="23" t="e">
        <f>K40/#REF!*100</f>
        <v>#REF!</v>
      </c>
    </row>
    <row r="41" spans="1:12" s="37" customFormat="1" ht="25.2" customHeight="1" thickBot="1" x14ac:dyDescent="0.35">
      <c r="A41"/>
      <c r="B41" s="47"/>
      <c r="C41" s="48" t="s">
        <v>20</v>
      </c>
      <c r="D41" s="49">
        <v>1135784</v>
      </c>
      <c r="E41" s="49">
        <v>782462</v>
      </c>
      <c r="F41" s="33">
        <f>E41/D41</f>
        <v>0.68891796327470711</v>
      </c>
      <c r="G41" s="67">
        <v>1222812</v>
      </c>
      <c r="H41" s="68">
        <v>907780</v>
      </c>
      <c r="I41" s="33">
        <f t="shared" si="1"/>
        <v>0.74237086322345547</v>
      </c>
      <c r="J41" s="30">
        <f t="shared" si="2"/>
        <v>5.3452899948748356E-2</v>
      </c>
      <c r="K41" s="22" t="e">
        <f>G41-#REF!</f>
        <v>#REF!</v>
      </c>
      <c r="L41" s="23" t="e">
        <f>K41/#REF!*100</f>
        <v>#REF!</v>
      </c>
    </row>
    <row r="42" spans="1:12" ht="25.2" customHeight="1" x14ac:dyDescent="0.3">
      <c r="B42" s="51" t="s">
        <v>29</v>
      </c>
      <c r="C42" s="15" t="s">
        <v>30</v>
      </c>
      <c r="D42" s="82"/>
      <c r="E42" s="80"/>
      <c r="F42" s="80"/>
      <c r="G42" s="80"/>
      <c r="H42" s="80"/>
      <c r="I42" s="80"/>
      <c r="J42" s="81"/>
      <c r="K42" s="22" t="e">
        <f>G42-#REF!</f>
        <v>#REF!</v>
      </c>
      <c r="L42" s="23" t="e">
        <f>K42/#REF!*100</f>
        <v>#REF!</v>
      </c>
    </row>
    <row r="43" spans="1:12" ht="25.2" customHeight="1" thickBot="1" x14ac:dyDescent="0.35">
      <c r="B43" s="52">
        <v>29</v>
      </c>
      <c r="C43" s="72" t="s">
        <v>40</v>
      </c>
      <c r="D43" s="53">
        <v>1720971.27</v>
      </c>
      <c r="E43" s="54">
        <v>1124796.2489686999</v>
      </c>
      <c r="F43" s="27">
        <f>E43/D43</f>
        <v>0.65358223497170875</v>
      </c>
      <c r="G43" s="28">
        <v>1782207.1924123976</v>
      </c>
      <c r="H43" s="39">
        <v>1173678.5482382001</v>
      </c>
      <c r="I43" s="30">
        <f t="shared" si="1"/>
        <v>0.65855336755178706</v>
      </c>
      <c r="J43" s="30">
        <f t="shared" si="2"/>
        <v>4.9711325800783079E-3</v>
      </c>
      <c r="K43" s="22" t="e">
        <f>G43-#REF!</f>
        <v>#REF!</v>
      </c>
      <c r="L43" s="23" t="e">
        <f>K43/#REF!*100</f>
        <v>#REF!</v>
      </c>
    </row>
    <row r="44" spans="1:12" s="37" customFormat="1" ht="25.2" customHeight="1" thickBot="1" x14ac:dyDescent="0.35">
      <c r="B44" s="47"/>
      <c r="C44" s="48" t="s">
        <v>20</v>
      </c>
      <c r="D44" s="49">
        <v>1720971.27</v>
      </c>
      <c r="E44" s="49">
        <v>1124796.2489686999</v>
      </c>
      <c r="F44" s="33">
        <f>E44/D44</f>
        <v>0.65358223497170875</v>
      </c>
      <c r="G44" s="67">
        <v>1782207.1924123976</v>
      </c>
      <c r="H44" s="68">
        <v>1173678.5482382001</v>
      </c>
      <c r="I44" s="33">
        <f t="shared" si="1"/>
        <v>0.65855336755178706</v>
      </c>
      <c r="J44" s="30">
        <f t="shared" si="2"/>
        <v>4.9711325800783079E-3</v>
      </c>
      <c r="K44" s="22" t="e">
        <f>G44-#REF!</f>
        <v>#REF!</v>
      </c>
      <c r="L44" s="23" t="e">
        <f>K44/#REF!*100</f>
        <v>#REF!</v>
      </c>
    </row>
    <row r="45" spans="1:12" ht="37.799999999999997" customHeight="1" thickBot="1" x14ac:dyDescent="0.35">
      <c r="B45" s="55"/>
      <c r="C45" s="69" t="s">
        <v>31</v>
      </c>
      <c r="D45" s="83"/>
      <c r="E45" s="77"/>
      <c r="F45" s="77"/>
      <c r="G45" s="77"/>
      <c r="H45" s="77"/>
      <c r="I45" s="77"/>
      <c r="J45" s="78"/>
      <c r="K45" s="6"/>
      <c r="L45" s="6"/>
    </row>
    <row r="46" spans="1:12" ht="25.2" customHeight="1" thickBot="1" x14ac:dyDescent="0.35">
      <c r="B46" s="47"/>
      <c r="C46" s="48" t="s">
        <v>32</v>
      </c>
      <c r="D46" s="32">
        <v>47380089.446239032</v>
      </c>
      <c r="E46" s="50">
        <v>27397813.580254242</v>
      </c>
      <c r="F46" s="33">
        <f>E46/D46</f>
        <v>0.57825584333988722</v>
      </c>
      <c r="G46" s="57">
        <f>SUM(G19+G32+G38)</f>
        <v>51635353.315769836</v>
      </c>
      <c r="H46" s="58">
        <f>SUM(H19+H32+H38)</f>
        <v>30587448.307649177</v>
      </c>
      <c r="I46" s="33">
        <f t="shared" si="1"/>
        <v>0.59237414568648905</v>
      </c>
      <c r="J46" s="70">
        <f t="shared" si="2"/>
        <v>1.411830234660183E-2</v>
      </c>
      <c r="K46" s="6"/>
      <c r="L46" s="6"/>
    </row>
    <row r="47" spans="1:12" ht="25.2" customHeight="1" thickBot="1" x14ac:dyDescent="0.35">
      <c r="B47" s="55"/>
      <c r="C47" s="56" t="s">
        <v>33</v>
      </c>
      <c r="D47" s="32">
        <v>1135784</v>
      </c>
      <c r="E47" s="59">
        <v>782462</v>
      </c>
      <c r="F47" s="33">
        <f t="shared" ref="F47:F50" si="5">E47/D47</f>
        <v>0.68891796327470711</v>
      </c>
      <c r="G47" s="60">
        <f t="shared" ref="G47:H47" si="6">SUM(G41)</f>
        <v>1222812</v>
      </c>
      <c r="H47" s="61">
        <f t="shared" si="6"/>
        <v>907780</v>
      </c>
      <c r="I47" s="33">
        <f t="shared" si="1"/>
        <v>0.74237086322345547</v>
      </c>
      <c r="J47" s="62">
        <f t="shared" si="2"/>
        <v>5.3452899948748356E-2</v>
      </c>
      <c r="K47" s="6"/>
      <c r="L47" s="6"/>
    </row>
    <row r="48" spans="1:12" ht="25.2" customHeight="1" thickBot="1" x14ac:dyDescent="0.35">
      <c r="B48" s="47"/>
      <c r="C48" s="48" t="s">
        <v>34</v>
      </c>
      <c r="D48" s="32">
        <v>48515873.446239032</v>
      </c>
      <c r="E48" s="50">
        <v>28180275.580254242</v>
      </c>
      <c r="F48" s="33">
        <f t="shared" si="5"/>
        <v>0.58084650607148425</v>
      </c>
      <c r="G48" s="63">
        <f t="shared" ref="G48:H48" si="7">SUM(G46:G47)</f>
        <v>52858165.315769836</v>
      </c>
      <c r="H48" s="58">
        <f t="shared" si="7"/>
        <v>31495228.307649177</v>
      </c>
      <c r="I48" s="33">
        <f t="shared" si="1"/>
        <v>0.59584414478821901</v>
      </c>
      <c r="J48" s="70">
        <f t="shared" si="2"/>
        <v>1.4997638716734762E-2</v>
      </c>
      <c r="K48" s="6"/>
      <c r="L48" s="6"/>
    </row>
    <row r="49" spans="2:12" ht="25.2" customHeight="1" thickBot="1" x14ac:dyDescent="0.35">
      <c r="B49" s="55"/>
      <c r="C49" s="76" t="s">
        <v>35</v>
      </c>
      <c r="D49" s="77"/>
      <c r="E49" s="77"/>
      <c r="F49" s="77"/>
      <c r="G49" s="77"/>
      <c r="H49" s="77"/>
      <c r="I49" s="77"/>
      <c r="J49" s="78"/>
      <c r="K49" s="6"/>
      <c r="L49" s="6"/>
    </row>
    <row r="50" spans="2:12" ht="25.2" customHeight="1" thickBot="1" x14ac:dyDescent="0.35">
      <c r="B50" s="47"/>
      <c r="C50" s="48" t="s">
        <v>36</v>
      </c>
      <c r="D50" s="32">
        <f>D48+D44</f>
        <v>50236844.716239035</v>
      </c>
      <c r="E50" s="32">
        <f>E48+E44</f>
        <v>29305071.82922294</v>
      </c>
      <c r="F50" s="33">
        <f t="shared" si="5"/>
        <v>0.58333822505675981</v>
      </c>
      <c r="G50" s="57">
        <f t="shared" ref="G50" si="8">SUM(G44+G48)</f>
        <v>54640372.508182235</v>
      </c>
      <c r="H50" s="58">
        <f>SUM(H44+H48)</f>
        <v>32668906.855887376</v>
      </c>
      <c r="I50" s="33">
        <f t="shared" si="1"/>
        <v>0.59788953398872424</v>
      </c>
      <c r="J50" s="36">
        <f t="shared" si="2"/>
        <v>1.4551308931964435E-2</v>
      </c>
      <c r="K50" s="6"/>
      <c r="L50" s="6"/>
    </row>
    <row r="51" spans="2:12" x14ac:dyDescent="0.3">
      <c r="B51" s="64"/>
      <c r="C51" s="65"/>
      <c r="D51" s="65"/>
      <c r="E51" s="65"/>
      <c r="F51" s="66"/>
      <c r="G51" s="3"/>
      <c r="H51" s="66"/>
      <c r="J51" s="71" t="s">
        <v>39</v>
      </c>
    </row>
    <row r="52" spans="2:12" x14ac:dyDescent="0.3">
      <c r="G52" s="3"/>
    </row>
    <row r="53" spans="2:12" x14ac:dyDescent="0.3">
      <c r="G53" s="3"/>
    </row>
    <row r="54" spans="2:12" x14ac:dyDescent="0.3">
      <c r="G54" s="3"/>
    </row>
    <row r="55" spans="2:12" x14ac:dyDescent="0.3">
      <c r="G55" s="3"/>
    </row>
    <row r="56" spans="2:12" x14ac:dyDescent="0.3">
      <c r="G56" s="3"/>
    </row>
    <row r="57" spans="2:12" x14ac:dyDescent="0.3">
      <c r="G57" s="3"/>
    </row>
    <row r="58" spans="2:12" x14ac:dyDescent="0.3">
      <c r="G58" s="3"/>
    </row>
    <row r="59" spans="2:12" x14ac:dyDescent="0.3">
      <c r="G59" s="3"/>
    </row>
    <row r="60" spans="2:12" x14ac:dyDescent="0.3">
      <c r="G60" s="3"/>
    </row>
    <row r="61" spans="2:12" x14ac:dyDescent="0.3">
      <c r="G61" s="3"/>
    </row>
  </sheetData>
  <mergeCells count="17">
    <mergeCell ref="I1:J1"/>
    <mergeCell ref="B2:J2"/>
    <mergeCell ref="I3:J3"/>
    <mergeCell ref="B4:B5"/>
    <mergeCell ref="C4:C5"/>
    <mergeCell ref="D4:E4"/>
    <mergeCell ref="F4:F5"/>
    <mergeCell ref="G4:H4"/>
    <mergeCell ref="I4:I5"/>
    <mergeCell ref="J4:J5"/>
    <mergeCell ref="C49:J49"/>
    <mergeCell ref="D6:J6"/>
    <mergeCell ref="D20:J20"/>
    <mergeCell ref="D33:J33"/>
    <mergeCell ref="D39:J39"/>
    <mergeCell ref="D42:J42"/>
    <mergeCell ref="D45:J45"/>
  </mergeCells>
  <pageMargins left="0.75" right="0.24" top="0.66" bottom="0" header="0.17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2022-11-15T06:22:12Z</cp:lastPrinted>
  <dcterms:created xsi:type="dcterms:W3CDTF">2022-11-03T10:05:01Z</dcterms:created>
  <dcterms:modified xsi:type="dcterms:W3CDTF">2022-11-24T04:56:06Z</dcterms:modified>
</cp:coreProperties>
</file>