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SLBC 162\162nd SLBC Final Annexures\SLBC ANNEXURES\"/>
    </mc:Choice>
  </mc:AlternateContent>
  <bookViews>
    <workbookView xWindow="-108" yWindow="-108" windowWidth="23268" windowHeight="12576"/>
  </bookViews>
  <sheets>
    <sheet name="CD Ratio" sheetId="1" r:id="rId1"/>
  </sheets>
  <definedNames>
    <definedName name="_xlnm.Print_Area" localSheetId="0">'CD Ratio'!$A$1:$O$52</definedName>
  </definedNames>
  <calcPr calcId="162913"/>
</workbook>
</file>

<file path=xl/calcChain.xml><?xml version="1.0" encoding="utf-8"?>
<calcChain xmlns="http://schemas.openxmlformats.org/spreadsheetml/2006/main">
  <c r="K33" i="1" l="1"/>
  <c r="J33" i="1"/>
  <c r="N39" i="1"/>
  <c r="M39" i="1"/>
  <c r="K39" i="1"/>
  <c r="J39" i="1"/>
  <c r="H39" i="1"/>
  <c r="G39" i="1"/>
  <c r="N33" i="1"/>
  <c r="M33" i="1"/>
  <c r="N20" i="1"/>
  <c r="M20" i="1"/>
  <c r="H20" i="1"/>
  <c r="G20" i="1"/>
  <c r="K20" i="1"/>
  <c r="J20" i="1"/>
  <c r="E20" i="1"/>
  <c r="D20" i="1"/>
  <c r="O32" i="1" l="1"/>
  <c r="L32" i="1"/>
  <c r="H33" i="1"/>
  <c r="G33" i="1"/>
  <c r="F32" i="1" l="1"/>
  <c r="O44" i="1"/>
  <c r="O41" i="1"/>
  <c r="O36" i="1"/>
  <c r="O37" i="1"/>
  <c r="O38" i="1"/>
  <c r="O35" i="1"/>
  <c r="O23" i="1"/>
  <c r="O24" i="1"/>
  <c r="O25" i="1"/>
  <c r="O26" i="1"/>
  <c r="O27" i="1"/>
  <c r="O28" i="1"/>
  <c r="O29" i="1"/>
  <c r="O30" i="1"/>
  <c r="O31" i="1"/>
  <c r="O22" i="1"/>
  <c r="O9" i="1"/>
  <c r="O10" i="1"/>
  <c r="O11" i="1"/>
  <c r="O12" i="1"/>
  <c r="O13" i="1"/>
  <c r="O14" i="1"/>
  <c r="O15" i="1"/>
  <c r="O16" i="1"/>
  <c r="O17" i="1"/>
  <c r="O18" i="1"/>
  <c r="O19" i="1"/>
  <c r="O8" i="1"/>
  <c r="L44" i="1"/>
  <c r="L41" i="1"/>
  <c r="L36" i="1"/>
  <c r="L37" i="1"/>
  <c r="L38" i="1"/>
  <c r="L35" i="1"/>
  <c r="L24" i="1"/>
  <c r="L25" i="1"/>
  <c r="L27" i="1"/>
  <c r="L28" i="1"/>
  <c r="L29" i="1"/>
  <c r="L30" i="1"/>
  <c r="L22" i="1"/>
  <c r="L9" i="1"/>
  <c r="L10" i="1"/>
  <c r="L11" i="1"/>
  <c r="L12" i="1"/>
  <c r="L13" i="1"/>
  <c r="L14" i="1"/>
  <c r="L15" i="1"/>
  <c r="L16" i="1"/>
  <c r="L17" i="1"/>
  <c r="L18" i="1"/>
  <c r="L19" i="1"/>
  <c r="L8" i="1"/>
  <c r="I44" i="1"/>
  <c r="I41" i="1"/>
  <c r="I36" i="1"/>
  <c r="I24" i="1"/>
  <c r="I25" i="1"/>
  <c r="I27" i="1"/>
  <c r="I29" i="1"/>
  <c r="I30" i="1"/>
  <c r="I22" i="1"/>
  <c r="I9" i="1"/>
  <c r="I10" i="1"/>
  <c r="I11" i="1"/>
  <c r="I12" i="1"/>
  <c r="I13" i="1"/>
  <c r="I14" i="1"/>
  <c r="I15" i="1"/>
  <c r="I16" i="1"/>
  <c r="I17" i="1"/>
  <c r="I18" i="1"/>
  <c r="I19" i="1"/>
  <c r="I8" i="1"/>
  <c r="D48" i="1"/>
  <c r="F36" i="1"/>
  <c r="F37" i="1"/>
  <c r="F38" i="1"/>
  <c r="F27" i="1"/>
  <c r="F9" i="1"/>
  <c r="F15" i="1"/>
  <c r="I33" i="1"/>
  <c r="O33" i="1"/>
  <c r="I39" i="1"/>
  <c r="L33" i="1"/>
  <c r="M47" i="1"/>
  <c r="N48" i="1"/>
  <c r="O45" i="1"/>
  <c r="H47" i="1"/>
  <c r="G48" i="1"/>
  <c r="J47" i="1"/>
  <c r="J48" i="1"/>
  <c r="J49" i="1" l="1"/>
  <c r="J51" i="1" s="1"/>
  <c r="L42" i="1"/>
  <c r="O42" i="1"/>
  <c r="O39" i="1"/>
  <c r="O20" i="1"/>
  <c r="K48" i="1"/>
  <c r="L48" i="1" s="1"/>
  <c r="E48" i="1"/>
  <c r="F48" i="1" s="1"/>
  <c r="L39" i="1"/>
  <c r="K47" i="1"/>
  <c r="L47" i="1" s="1"/>
  <c r="L20" i="1"/>
  <c r="H48" i="1"/>
  <c r="I48" i="1" s="1"/>
  <c r="I42" i="1"/>
  <c r="F41" i="1"/>
  <c r="F35" i="1"/>
  <c r="F22" i="1"/>
  <c r="I20" i="1"/>
  <c r="F8" i="1"/>
  <c r="F19" i="1"/>
  <c r="F13" i="1"/>
  <c r="F31" i="1"/>
  <c r="F25" i="1"/>
  <c r="F14" i="1"/>
  <c r="F17" i="1"/>
  <c r="F11" i="1"/>
  <c r="F29" i="1"/>
  <c r="F23" i="1"/>
  <c r="G47" i="1"/>
  <c r="M48" i="1"/>
  <c r="N47" i="1"/>
  <c r="F26" i="1"/>
  <c r="F18" i="1"/>
  <c r="F12" i="1"/>
  <c r="F30" i="1"/>
  <c r="F24" i="1"/>
  <c r="F16" i="1"/>
  <c r="F10" i="1"/>
  <c r="F28" i="1"/>
  <c r="L45" i="1"/>
  <c r="F44" i="1"/>
  <c r="I45" i="1"/>
  <c r="F39" i="1" l="1"/>
  <c r="F42" i="1"/>
  <c r="K49" i="1"/>
  <c r="K51" i="1" s="1"/>
  <c r="L51" i="1" s="1"/>
  <c r="H49" i="1"/>
  <c r="H51" i="1" s="1"/>
  <c r="I47" i="1"/>
  <c r="G49" i="1"/>
  <c r="O48" i="1"/>
  <c r="M49" i="1"/>
  <c r="M51" i="1" s="1"/>
  <c r="F33" i="1"/>
  <c r="D47" i="1"/>
  <c r="D49" i="1" s="1"/>
  <c r="D51" i="1" s="1"/>
  <c r="O47" i="1"/>
  <c r="N49" i="1"/>
  <c r="E47" i="1"/>
  <c r="E49" i="1" s="1"/>
  <c r="F20" i="1"/>
  <c r="F45" i="1"/>
  <c r="L49" i="1" l="1"/>
  <c r="N51" i="1"/>
  <c r="O51" i="1" s="1"/>
  <c r="O49" i="1"/>
  <c r="G51" i="1"/>
  <c r="I51" i="1" s="1"/>
  <c r="I49" i="1"/>
  <c r="F47" i="1"/>
  <c r="F49" i="1" l="1"/>
  <c r="E51" i="1"/>
  <c r="F51" i="1" s="1"/>
</calcChain>
</file>

<file path=xl/sharedStrings.xml><?xml version="1.0" encoding="utf-8"?>
<sst xmlns="http://schemas.openxmlformats.org/spreadsheetml/2006/main" count="73" uniqueCount="61">
  <si>
    <t>BANK NAME</t>
  </si>
  <si>
    <t>TOTAL</t>
  </si>
  <si>
    <t>DEPOSITS</t>
  </si>
  <si>
    <t>ADVANCES</t>
  </si>
  <si>
    <t>RURAL</t>
  </si>
  <si>
    <t xml:space="preserve"> </t>
  </si>
  <si>
    <t>Sr. No</t>
  </si>
  <si>
    <t>PUBLIC SECTOR BANKS</t>
  </si>
  <si>
    <t>UCO BANK</t>
  </si>
  <si>
    <t>B.</t>
  </si>
  <si>
    <t>PRIVATE SECTOR BANKS</t>
  </si>
  <si>
    <t>REGIONAL RURAL BANKS</t>
  </si>
  <si>
    <t xml:space="preserve">COOPERATIVE BANKS </t>
  </si>
  <si>
    <t>SCHEDULED COMMERCIAL BANKS</t>
  </si>
  <si>
    <t xml:space="preserve">SYSTEM                                                            </t>
  </si>
  <si>
    <t>A.</t>
  </si>
  <si>
    <t xml:space="preserve">CD RATIO </t>
  </si>
  <si>
    <t>SEMI URBAN</t>
  </si>
  <si>
    <t>AGG. TOTAL</t>
  </si>
  <si>
    <t>OVERALL  CD RATIO</t>
  </si>
  <si>
    <t>URBAN</t>
  </si>
  <si>
    <t>CAPITAL SMALL FINANCE BANK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</si>
  <si>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</si>
  <si>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</si>
  <si>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</si>
  <si>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</si>
  <si>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</si>
  <si>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</si>
  <si>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</si>
  <si>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</si>
  <si>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</si>
  <si>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</si>
  <si>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</si>
  <si>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</si>
  <si>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</si>
  <si>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</si>
  <si>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</si>
  <si>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</si>
  <si>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</si>
  <si>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</si>
  <si>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</si>
  <si>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PUNJAB GRAMIN BANK</t>
  </si>
  <si>
    <t>PB. STATE COOPERATIVE BANK</t>
  </si>
  <si>
    <t>AU SMALL FINANCE BANK</t>
  </si>
  <si>
    <t>UJJIVAN SMALL FINANCE BANK</t>
  </si>
  <si>
    <t>JANA SMALL FINANCE BANK</t>
  </si>
  <si>
    <t xml:space="preserve">HDFC BANK </t>
  </si>
  <si>
    <t>ICICI BANK</t>
  </si>
  <si>
    <t>SLBC PUNJAB</t>
  </si>
  <si>
    <t>SMALL FINANCE BANK</t>
  </si>
  <si>
    <t>C</t>
  </si>
  <si>
    <t>D</t>
  </si>
  <si>
    <t>E</t>
  </si>
  <si>
    <t>Comm.Bks (A+B+C)</t>
  </si>
  <si>
    <t>RRBs ( D)</t>
  </si>
  <si>
    <t>TOTAL (A+B+C+D)</t>
  </si>
  <si>
    <t>G. TOTAL (A+B+C+D+E)</t>
  </si>
  <si>
    <t>RBL Bank</t>
  </si>
  <si>
    <t>(Amount in lacs)</t>
  </si>
  <si>
    <t>BANKWISE/ AREA WISE CD RATIO AS ON SEPTEMBER 2022</t>
  </si>
  <si>
    <t>Annexure 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</si>
</sst>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b/>
      <sz val="18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3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4"/>
      <color theme="1"/>
      <name val="Tahoma"/>
      <family val="2"/>
    </font>
    <font>
      <b/>
      <sz val="13"/>
      <color theme="1"/>
      <name val="Tahoma"/>
      <family val="2"/>
    </font>
    <font>
      <b/>
      <sz val="14"/>
      <color rgb="FFFF0000"/>
      <name val="Tahoma"/>
      <family val="2"/>
    </font>
    <font>
      <sz val="12"/>
      <color theme="1"/>
      <name val="Tahoma"/>
      <family val="2"/>
    </font>
    <font>
      <b/>
      <sz val="9"/>
      <name val="Tahoma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5" fillId="0" borderId="15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/>
    <xf numFmtId="0" fontId="6" fillId="0" borderId="2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4" fillId="0" borderId="19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4" fillId="0" borderId="20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8" fillId="0" borderId="8" xfId="0" applyFont="1" applyFill="1" applyBorder="1"/>
    <xf numFmtId="1" fontId="9" fillId="0" borderId="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" fontId="9" fillId="0" borderId="2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1" fontId="9" fillId="0" borderId="6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 vertical="center" wrapText="1"/>
    </xf>
    <xf numFmtId="9" fontId="6" fillId="0" borderId="0" xfId="1" applyFont="1" applyAlignment="1">
      <alignment horizontal="center"/>
    </xf>
    <xf numFmtId="9" fontId="3" fillId="0" borderId="11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" fillId="0" borderId="0" xfId="0" applyFont="1" applyFill="1"/>
    <xf numFmtId="1" fontId="9" fillId="0" borderId="8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 vertical="center"/>
    </xf>
    <xf numFmtId="2" fontId="9" fillId="0" borderId="20" xfId="1" applyNumberFormat="1" applyFont="1" applyFill="1" applyBorder="1" applyAlignment="1">
      <alignment horizontal="center"/>
    </xf>
    <xf numFmtId="2" fontId="9" fillId="0" borderId="21" xfId="1" applyNumberFormat="1" applyFont="1" applyFill="1" applyBorder="1" applyAlignment="1">
      <alignment horizontal="center"/>
    </xf>
    <xf numFmtId="2" fontId="9" fillId="0" borderId="11" xfId="1" applyNumberFormat="1" applyFont="1" applyFill="1" applyBorder="1" applyAlignment="1">
      <alignment horizontal="center"/>
    </xf>
    <xf numFmtId="2" fontId="9" fillId="0" borderId="9" xfId="1" applyNumberFormat="1" applyFont="1" applyFill="1" applyBorder="1" applyAlignment="1">
      <alignment horizontal="center"/>
    </xf>
    <xf numFmtId="2" fontId="3" fillId="0" borderId="11" xfId="1" applyNumberFormat="1" applyFont="1" applyFill="1" applyBorder="1" applyAlignment="1">
      <alignment horizontal="center" vertical="center" wrapText="1"/>
    </xf>
    <xf numFmtId="2" fontId="7" fillId="0" borderId="0" xfId="1" applyNumberFormat="1" applyFont="1"/>
    <xf numFmtId="2" fontId="3" fillId="0" borderId="0" xfId="1" applyNumberFormat="1" applyFont="1" applyFill="1" applyAlignment="1">
      <alignment horizontal="center"/>
    </xf>
    <xf numFmtId="2" fontId="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Alignment="1">
      <alignment horizontal="center"/>
    </xf>
    <xf numFmtId="2" fontId="6" fillId="0" borderId="0" xfId="1" applyNumberFormat="1" applyFont="1" applyAlignment="1">
      <alignment horizontal="center"/>
    </xf>
    <xf numFmtId="0" fontId="5" fillId="0" borderId="0" xfId="0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horizontal="center" vertical="center"/>
    </xf>
    <xf numFmtId="2" fontId="9" fillId="0" borderId="24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1" fontId="5" fillId="0" borderId="36" xfId="0" applyNumberFormat="1" applyFont="1" applyFill="1" applyBorder="1" applyAlignment="1">
      <alignment horizontal="center" vertical="center"/>
    </xf>
    <xf numFmtId="2" fontId="9" fillId="0" borderId="19" xfId="1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3" fillId="0" borderId="31" xfId="1" applyNumberFormat="1" applyFont="1" applyFill="1" applyBorder="1" applyAlignment="1">
      <alignment horizontal="center" vertical="center" wrapText="1"/>
    </xf>
    <xf numFmtId="2" fontId="3" fillId="0" borderId="32" xfId="1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0" fontId="5" fillId="0" borderId="28" xfId="1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3"/>
  <sheetViews>
    <sheetView tabSelected="1" view="pageBreakPreview" zoomScale="84" zoomScaleSheetLayoutView="84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I2" sqref="I2:O2"/>
    </sheetView>
  </sheetViews>
  <sheetFormatPr defaultColWidth="9.109375" defaultRowHeight="15" x14ac:dyDescent="0.25"/>
  <cols>
    <col min="1" max="1" width="2.44140625" style="6" customWidth="1"/>
    <col min="2" max="2" width="6.109375" style="27" customWidth="1"/>
    <col min="3" max="3" width="47.6640625" style="28" customWidth="1"/>
    <col min="4" max="4" width="17.33203125" style="4" customWidth="1"/>
    <col min="5" max="5" width="16.33203125" style="4" customWidth="1"/>
    <col min="6" max="6" width="12.21875" style="59" customWidth="1"/>
    <col min="7" max="7" width="15.44140625" style="27" customWidth="1"/>
    <col min="8" max="8" width="14.44140625" style="27" customWidth="1"/>
    <col min="9" max="9" width="13.77734375" style="38" customWidth="1"/>
    <col min="10" max="10" width="15.44140625" style="29" customWidth="1"/>
    <col min="11" max="11" width="14.33203125" style="27" customWidth="1"/>
    <col min="12" max="12" width="12.6640625" style="38" customWidth="1"/>
    <col min="13" max="13" width="16.6640625" style="6" customWidth="1"/>
    <col min="14" max="14" width="16.109375" style="6" customWidth="1"/>
    <col min="15" max="15" width="12.6640625" style="55" customWidth="1"/>
    <col min="16" max="17" width="9.109375" style="6" customWidth="1"/>
    <col min="18" max="18" width="9.109375" style="6"/>
    <col min="19" max="21" width="9.109375" style="6" customWidth="1"/>
    <col min="22" max="16384" width="9.109375" style="6"/>
  </cols>
  <sheetData>
    <row r="2" spans="2:15" ht="26.4" customHeight="1" thickBot="1" x14ac:dyDescent="0.3">
      <c r="B2" s="4"/>
      <c r="C2" s="5"/>
      <c r="D2" s="5"/>
      <c r="E2" s="5"/>
      <c r="F2" s="56"/>
      <c r="G2" s="5"/>
      <c r="H2" s="5"/>
      <c r="I2" s="87" t="s">
        <v>60</v>
      </c>
      <c r="J2" s="87"/>
      <c r="K2" s="87"/>
      <c r="L2" s="87"/>
      <c r="M2" s="87"/>
      <c r="N2" s="87"/>
      <c r="O2" s="87"/>
    </row>
    <row r="3" spans="2:15" ht="31.8" customHeight="1" thickBot="1" x14ac:dyDescent="0.3">
      <c r="B3" s="84" t="s">
        <v>59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20.25" customHeight="1" thickBot="1" x14ac:dyDescent="0.3">
      <c r="B4" s="7"/>
      <c r="C4" s="8"/>
      <c r="D4" s="8"/>
      <c r="E4" s="8"/>
      <c r="F4" s="57"/>
      <c r="G4" s="8"/>
      <c r="H4" s="8"/>
      <c r="I4" s="37"/>
      <c r="J4" s="9"/>
      <c r="K4" s="91" t="s">
        <v>58</v>
      </c>
      <c r="L4" s="91"/>
      <c r="M4" s="91"/>
      <c r="N4" s="91"/>
      <c r="O4" s="92"/>
    </row>
    <row r="5" spans="2:15" ht="18" customHeight="1" thickBot="1" x14ac:dyDescent="0.3">
      <c r="B5" s="94" t="s">
        <v>6</v>
      </c>
      <c r="C5" s="96" t="s">
        <v>0</v>
      </c>
      <c r="D5" s="98" t="s">
        <v>18</v>
      </c>
      <c r="E5" s="100"/>
      <c r="F5" s="104" t="s">
        <v>19</v>
      </c>
      <c r="G5" s="98" t="s">
        <v>4</v>
      </c>
      <c r="H5" s="99"/>
      <c r="I5" s="100"/>
      <c r="J5" s="101" t="s">
        <v>17</v>
      </c>
      <c r="K5" s="102"/>
      <c r="L5" s="103"/>
      <c r="M5" s="101" t="s">
        <v>20</v>
      </c>
      <c r="N5" s="102"/>
      <c r="O5" s="103"/>
    </row>
    <row r="6" spans="2:15" ht="21.75" customHeight="1" thickBot="1" x14ac:dyDescent="0.3">
      <c r="B6" s="95"/>
      <c r="C6" s="97"/>
      <c r="D6" s="40" t="s">
        <v>2</v>
      </c>
      <c r="E6" s="41" t="s">
        <v>3</v>
      </c>
      <c r="F6" s="105"/>
      <c r="G6" s="3" t="s">
        <v>2</v>
      </c>
      <c r="H6" s="32" t="s">
        <v>3</v>
      </c>
      <c r="I6" s="39" t="s">
        <v>16</v>
      </c>
      <c r="J6" s="3" t="s">
        <v>2</v>
      </c>
      <c r="K6" s="32" t="s">
        <v>3</v>
      </c>
      <c r="L6" s="39" t="s">
        <v>16</v>
      </c>
      <c r="M6" s="2" t="s">
        <v>2</v>
      </c>
      <c r="N6" s="32" t="s">
        <v>3</v>
      </c>
      <c r="O6" s="54" t="s">
        <v>16</v>
      </c>
    </row>
    <row r="7" spans="2:15" ht="18" customHeight="1" thickBot="1" x14ac:dyDescent="0.35">
      <c r="B7" s="11" t="s">
        <v>15</v>
      </c>
      <c r="C7" s="12" t="s">
        <v>7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15" ht="18" customHeight="1" x14ac:dyDescent="0.3">
      <c r="B8" s="13">
        <v>1</v>
      </c>
      <c r="C8" s="1" t="s">
        <v>22</v>
      </c>
      <c r="D8" s="61">
        <v>11215135.272789702</v>
      </c>
      <c r="E8" s="73">
        <v>4524673.8623650996</v>
      </c>
      <c r="F8" s="74">
        <f>E8/D8*100</f>
        <v>40.344353878128594</v>
      </c>
      <c r="G8" s="75">
        <v>3392551.9811455999</v>
      </c>
      <c r="H8" s="73">
        <v>1062326.4164474998</v>
      </c>
      <c r="I8" s="74">
        <f>H8/G8*100</f>
        <v>31.313489737267709</v>
      </c>
      <c r="J8" s="66">
        <v>3485255.6331752003</v>
      </c>
      <c r="K8" s="73">
        <v>1137384.8299529999</v>
      </c>
      <c r="L8" s="74">
        <f>K8/J8*100</f>
        <v>32.634186689967393</v>
      </c>
      <c r="M8" s="75">
        <v>4337326.8184689004</v>
      </c>
      <c r="N8" s="73">
        <v>2324962.6084245997</v>
      </c>
      <c r="O8" s="74">
        <f>N8/M8*100</f>
        <v>53.603583629543607</v>
      </c>
    </row>
    <row r="9" spans="2:15" ht="18" customHeight="1" x14ac:dyDescent="0.3">
      <c r="B9" s="13">
        <v>2</v>
      </c>
      <c r="C9" s="1" t="s">
        <v>23</v>
      </c>
      <c r="D9" s="15">
        <v>3359612</v>
      </c>
      <c r="E9" s="31">
        <v>1379872.2937400001</v>
      </c>
      <c r="F9" s="50">
        <f t="shared" ref="F9:F20" si="0">E9/D9*100</f>
        <v>41.072370670779847</v>
      </c>
      <c r="G9" s="16">
        <v>1203659</v>
      </c>
      <c r="H9" s="31">
        <v>497352.95744999999</v>
      </c>
      <c r="I9" s="50">
        <f t="shared" ref="I9:I20" si="1">H9/G9*100</f>
        <v>41.320087952651043</v>
      </c>
      <c r="J9" s="21">
        <v>945536</v>
      </c>
      <c r="K9" s="31">
        <v>418463.25475000008</v>
      </c>
      <c r="L9" s="50">
        <f t="shared" ref="L9:L20" si="2">K9/J9*100</f>
        <v>44.25672367313355</v>
      </c>
      <c r="M9" s="16">
        <v>1210417</v>
      </c>
      <c r="N9" s="31">
        <v>464056.08153999993</v>
      </c>
      <c r="O9" s="50">
        <f t="shared" ref="O9:O20" si="3">N9/M9*100</f>
        <v>38.338529741403164</v>
      </c>
    </row>
    <row r="10" spans="2:15" ht="18" customHeight="1" x14ac:dyDescent="0.3">
      <c r="B10" s="13">
        <v>3</v>
      </c>
      <c r="C10" s="1" t="s">
        <v>8</v>
      </c>
      <c r="D10" s="15">
        <v>893973.8585649</v>
      </c>
      <c r="E10" s="31">
        <v>385983.8963963</v>
      </c>
      <c r="F10" s="50">
        <f t="shared" si="0"/>
        <v>43.176194997012729</v>
      </c>
      <c r="G10" s="16">
        <v>305160.05005299998</v>
      </c>
      <c r="H10" s="31">
        <v>77626.027806100014</v>
      </c>
      <c r="I10" s="50">
        <f t="shared" si="1"/>
        <v>25.437808059284951</v>
      </c>
      <c r="J10" s="21">
        <v>258406.14298189993</v>
      </c>
      <c r="K10" s="31">
        <v>102353.9212843</v>
      </c>
      <c r="L10" s="50">
        <f t="shared" si="2"/>
        <v>39.609709004274478</v>
      </c>
      <c r="M10" s="16">
        <v>330407.66553</v>
      </c>
      <c r="N10" s="31">
        <v>206003.94730600002</v>
      </c>
      <c r="O10" s="50">
        <f t="shared" si="3"/>
        <v>62.348416455639253</v>
      </c>
    </row>
    <row r="11" spans="2:15" ht="18" customHeight="1" x14ac:dyDescent="0.3">
      <c r="B11" s="13">
        <v>4</v>
      </c>
      <c r="C11" s="1" t="s">
        <v>24</v>
      </c>
      <c r="D11" s="15">
        <v>1274674</v>
      </c>
      <c r="E11" s="31">
        <v>638518</v>
      </c>
      <c r="F11" s="50">
        <f t="shared" si="0"/>
        <v>50.092651140605362</v>
      </c>
      <c r="G11" s="16">
        <v>80032.51238</v>
      </c>
      <c r="H11" s="31">
        <v>38588.427566600003</v>
      </c>
      <c r="I11" s="50">
        <f t="shared" si="1"/>
        <v>48.215939271504354</v>
      </c>
      <c r="J11" s="21">
        <v>436475.07463999995</v>
      </c>
      <c r="K11" s="31">
        <v>191331.85281760001</v>
      </c>
      <c r="L11" s="50">
        <f t="shared" si="2"/>
        <v>43.83568820634455</v>
      </c>
      <c r="M11" s="16">
        <v>758167.95042999997</v>
      </c>
      <c r="N11" s="31">
        <v>408594.92530370009</v>
      </c>
      <c r="O11" s="50">
        <f t="shared" si="3"/>
        <v>53.892402741630377</v>
      </c>
    </row>
    <row r="12" spans="2:15" ht="18" customHeight="1" x14ac:dyDescent="0.3">
      <c r="B12" s="13">
        <v>5</v>
      </c>
      <c r="C12" s="1" t="s">
        <v>25</v>
      </c>
      <c r="D12" s="15">
        <v>1387170</v>
      </c>
      <c r="E12" s="31">
        <v>689692.12780004309</v>
      </c>
      <c r="F12" s="50">
        <f t="shared" si="0"/>
        <v>49.719365888827113</v>
      </c>
      <c r="G12" s="15">
        <v>246759</v>
      </c>
      <c r="H12" s="34">
        <v>108638</v>
      </c>
      <c r="I12" s="50">
        <f t="shared" si="1"/>
        <v>44.025952447529775</v>
      </c>
      <c r="J12" s="21">
        <v>422347</v>
      </c>
      <c r="K12" s="31">
        <v>197481</v>
      </c>
      <c r="L12" s="50">
        <f t="shared" si="2"/>
        <v>46.757997570717919</v>
      </c>
      <c r="M12" s="16">
        <v>718064</v>
      </c>
      <c r="N12" s="31">
        <v>383583</v>
      </c>
      <c r="O12" s="50">
        <f t="shared" si="3"/>
        <v>53.41905456895207</v>
      </c>
    </row>
    <row r="13" spans="2:15" ht="18" customHeight="1" x14ac:dyDescent="0.3">
      <c r="B13" s="13">
        <v>6</v>
      </c>
      <c r="C13" s="1" t="s">
        <v>26</v>
      </c>
      <c r="D13" s="15">
        <v>107116</v>
      </c>
      <c r="E13" s="31">
        <v>79746.583335500007</v>
      </c>
      <c r="F13" s="50">
        <f t="shared" si="0"/>
        <v>74.448806280574345</v>
      </c>
      <c r="G13" s="15">
        <v>1322</v>
      </c>
      <c r="H13" s="34">
        <v>497</v>
      </c>
      <c r="I13" s="50">
        <f t="shared" si="1"/>
        <v>37.594553706505295</v>
      </c>
      <c r="J13" s="21">
        <v>22431</v>
      </c>
      <c r="K13" s="31">
        <v>14871.5833355</v>
      </c>
      <c r="L13" s="50">
        <f t="shared" si="2"/>
        <v>66.299243615977886</v>
      </c>
      <c r="M13" s="15">
        <v>83363</v>
      </c>
      <c r="N13" s="34">
        <v>64378</v>
      </c>
      <c r="O13" s="50">
        <f t="shared" si="3"/>
        <v>77.226107505727953</v>
      </c>
    </row>
    <row r="14" spans="2:15" ht="18" customHeight="1" x14ac:dyDescent="0.3">
      <c r="B14" s="13">
        <v>7</v>
      </c>
      <c r="C14" s="1" t="s">
        <v>27</v>
      </c>
      <c r="D14" s="15">
        <v>2074884.1462862003</v>
      </c>
      <c r="E14" s="31">
        <v>1069582.1199075</v>
      </c>
      <c r="F14" s="50">
        <f t="shared" si="0"/>
        <v>51.549004402097665</v>
      </c>
      <c r="G14" s="15">
        <v>466318.03687460005</v>
      </c>
      <c r="H14" s="34">
        <v>176658.22090309995</v>
      </c>
      <c r="I14" s="50">
        <f t="shared" si="1"/>
        <v>37.883634544165403</v>
      </c>
      <c r="J14" s="21">
        <v>665661.78804259992</v>
      </c>
      <c r="K14" s="31">
        <v>377613.60941080004</v>
      </c>
      <c r="L14" s="50">
        <f t="shared" si="2"/>
        <v>56.727547861983354</v>
      </c>
      <c r="M14" s="15">
        <v>942904.32136900013</v>
      </c>
      <c r="N14" s="34">
        <v>515310.28959360003</v>
      </c>
      <c r="O14" s="50">
        <f t="shared" si="3"/>
        <v>54.651386987538928</v>
      </c>
    </row>
    <row r="15" spans="2:15" ht="18" customHeight="1" x14ac:dyDescent="0.3">
      <c r="B15" s="13">
        <v>8</v>
      </c>
      <c r="C15" s="1" t="s">
        <v>28</v>
      </c>
      <c r="D15" s="15">
        <v>891946.17977429996</v>
      </c>
      <c r="E15" s="31">
        <v>434403.33478960005</v>
      </c>
      <c r="F15" s="50">
        <f t="shared" si="0"/>
        <v>48.702863988892517</v>
      </c>
      <c r="G15" s="15">
        <v>123633.61330919999</v>
      </c>
      <c r="H15" s="34">
        <v>49268.501715700004</v>
      </c>
      <c r="I15" s="50">
        <f t="shared" si="1"/>
        <v>39.850409930576511</v>
      </c>
      <c r="J15" s="21">
        <v>334677.00866339996</v>
      </c>
      <c r="K15" s="31">
        <v>119695.98791</v>
      </c>
      <c r="L15" s="50">
        <f t="shared" si="2"/>
        <v>35.764628227086774</v>
      </c>
      <c r="M15" s="15">
        <v>433635.55780169996</v>
      </c>
      <c r="N15" s="34">
        <v>265438.8451639</v>
      </c>
      <c r="O15" s="50">
        <f t="shared" si="3"/>
        <v>61.212426054157731</v>
      </c>
    </row>
    <row r="16" spans="2:15" ht="18" customHeight="1" x14ac:dyDescent="0.3">
      <c r="B16" s="13">
        <v>9</v>
      </c>
      <c r="C16" s="1" t="s">
        <v>29</v>
      </c>
      <c r="D16" s="15">
        <v>1097682.8712499</v>
      </c>
      <c r="E16" s="31">
        <v>704669.01874100009</v>
      </c>
      <c r="F16" s="50">
        <f t="shared" si="0"/>
        <v>64.196047619711308</v>
      </c>
      <c r="G16" s="15">
        <v>143933.08648190001</v>
      </c>
      <c r="H16" s="34">
        <v>42360.412970900004</v>
      </c>
      <c r="I16" s="50">
        <f t="shared" si="1"/>
        <v>29.430629194647988</v>
      </c>
      <c r="J16" s="21">
        <v>381315.9191224</v>
      </c>
      <c r="K16" s="31">
        <v>134080.85784330001</v>
      </c>
      <c r="L16" s="50">
        <f t="shared" si="2"/>
        <v>35.162669880630112</v>
      </c>
      <c r="M16" s="15">
        <v>572433.86564560002</v>
      </c>
      <c r="N16" s="34">
        <v>528227.74792680005</v>
      </c>
      <c r="O16" s="50">
        <f t="shared" si="3"/>
        <v>92.277515295335704</v>
      </c>
    </row>
    <row r="17" spans="2:16" ht="18" customHeight="1" x14ac:dyDescent="0.3">
      <c r="B17" s="13">
        <v>10</v>
      </c>
      <c r="C17" s="1" t="s">
        <v>30</v>
      </c>
      <c r="D17" s="15">
        <v>711144.80955671007</v>
      </c>
      <c r="E17" s="31">
        <v>264268.9544556</v>
      </c>
      <c r="F17" s="50">
        <f t="shared" si="0"/>
        <v>37.16106071565526</v>
      </c>
      <c r="G17" s="15">
        <v>95390.33</v>
      </c>
      <c r="H17" s="34">
        <v>14811.855734800003</v>
      </c>
      <c r="I17" s="50">
        <f t="shared" si="1"/>
        <v>15.527628151406963</v>
      </c>
      <c r="J17" s="21">
        <v>152373.449204</v>
      </c>
      <c r="K17" s="31">
        <v>37060.525108200003</v>
      </c>
      <c r="L17" s="50">
        <f t="shared" si="2"/>
        <v>24.322167216010698</v>
      </c>
      <c r="M17" s="15">
        <v>463381.03035271005</v>
      </c>
      <c r="N17" s="34">
        <v>212396.57361259998</v>
      </c>
      <c r="O17" s="50">
        <f t="shared" si="3"/>
        <v>45.836268578135545</v>
      </c>
    </row>
    <row r="18" spans="2:16" ht="18" customHeight="1" x14ac:dyDescent="0.3">
      <c r="B18" s="13">
        <v>11</v>
      </c>
      <c r="C18" s="1" t="s">
        <v>31</v>
      </c>
      <c r="D18" s="15">
        <v>12426023</v>
      </c>
      <c r="E18" s="31">
        <v>6637786</v>
      </c>
      <c r="F18" s="50">
        <f t="shared" si="0"/>
        <v>53.418426796731346</v>
      </c>
      <c r="G18" s="15">
        <v>2193695</v>
      </c>
      <c r="H18" s="34">
        <v>1327542</v>
      </c>
      <c r="I18" s="50">
        <f t="shared" si="1"/>
        <v>60.516252259315905</v>
      </c>
      <c r="J18" s="21">
        <v>4412507</v>
      </c>
      <c r="K18" s="31">
        <v>1285545</v>
      </c>
      <c r="L18" s="50">
        <f t="shared" si="2"/>
        <v>29.134118087518047</v>
      </c>
      <c r="M18" s="15">
        <v>5819821</v>
      </c>
      <c r="N18" s="34">
        <v>4024699</v>
      </c>
      <c r="O18" s="50">
        <f t="shared" si="3"/>
        <v>69.15503071314393</v>
      </c>
    </row>
    <row r="19" spans="2:16" ht="18" customHeight="1" thickBot="1" x14ac:dyDescent="0.35">
      <c r="B19" s="13">
        <v>12</v>
      </c>
      <c r="C19" s="1" t="s">
        <v>32</v>
      </c>
      <c r="D19" s="15">
        <v>1771631.5656536999</v>
      </c>
      <c r="E19" s="31">
        <v>1186238.4468933002</v>
      </c>
      <c r="F19" s="51">
        <f t="shared" si="0"/>
        <v>66.95740073109387</v>
      </c>
      <c r="G19" s="15">
        <v>266068.90095739998</v>
      </c>
      <c r="H19" s="34">
        <v>96277.819370800004</v>
      </c>
      <c r="I19" s="51">
        <f t="shared" si="1"/>
        <v>36.18529599827788</v>
      </c>
      <c r="J19" s="21">
        <v>517823.03457449999</v>
      </c>
      <c r="K19" s="31">
        <v>256560.3236261</v>
      </c>
      <c r="L19" s="51">
        <f t="shared" si="2"/>
        <v>49.545946490564681</v>
      </c>
      <c r="M19" s="15">
        <v>976287.4689187</v>
      </c>
      <c r="N19" s="34">
        <v>605526.8190762999</v>
      </c>
      <c r="O19" s="50">
        <f t="shared" si="3"/>
        <v>62.023414040841786</v>
      </c>
    </row>
    <row r="20" spans="2:16" ht="18" customHeight="1" thickBot="1" x14ac:dyDescent="0.35">
      <c r="B20" s="17"/>
      <c r="C20" s="18" t="s">
        <v>1</v>
      </c>
      <c r="D20" s="19">
        <f>SUM(D8:D19)</f>
        <v>37210993.703875408</v>
      </c>
      <c r="E20" s="19">
        <f>SUM(E8:E19)</f>
        <v>17995434.638423942</v>
      </c>
      <c r="F20" s="52">
        <f t="shared" si="0"/>
        <v>48.36053232448284</v>
      </c>
      <c r="G20" s="19">
        <f>SUM(G8:G19)</f>
        <v>8518523.5112017002</v>
      </c>
      <c r="H20" s="19">
        <f>SUM(H8:H19)</f>
        <v>3491947.6399655002</v>
      </c>
      <c r="I20" s="52">
        <f t="shared" si="1"/>
        <v>40.992404791436613</v>
      </c>
      <c r="J20" s="19">
        <f>SUM(J8:J19)</f>
        <v>12034809.050403999</v>
      </c>
      <c r="K20" s="19">
        <f>SUM(K8:K19)</f>
        <v>4272442.7460388001</v>
      </c>
      <c r="L20" s="52">
        <f t="shared" si="2"/>
        <v>35.500710714603137</v>
      </c>
      <c r="M20" s="19">
        <f>SUM(M8:M19)</f>
        <v>16646209.67851661</v>
      </c>
      <c r="N20" s="19">
        <f>SUM(N8:N19)</f>
        <v>10003177.837947499</v>
      </c>
      <c r="O20" s="50">
        <f t="shared" si="3"/>
        <v>60.092826121597376</v>
      </c>
    </row>
    <row r="21" spans="2:16" ht="18" customHeight="1" thickBot="1" x14ac:dyDescent="0.35">
      <c r="B21" s="20" t="s">
        <v>9</v>
      </c>
      <c r="C21" s="12" t="s">
        <v>10</v>
      </c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</row>
    <row r="22" spans="2:16" ht="18" customHeight="1" x14ac:dyDescent="0.3">
      <c r="B22" s="13">
        <v>13</v>
      </c>
      <c r="C22" s="1" t="s">
        <v>33</v>
      </c>
      <c r="D22" s="79">
        <v>510550.82123956899</v>
      </c>
      <c r="E22" s="80">
        <v>228656.65142888215</v>
      </c>
      <c r="F22" s="74">
        <f>E22/D22*100</f>
        <v>44.786266502074263</v>
      </c>
      <c r="G22" s="77">
        <v>119080.28312759291</v>
      </c>
      <c r="H22" s="78">
        <v>31854.536567283056</v>
      </c>
      <c r="I22" s="74">
        <f>H22/G22*100</f>
        <v>26.750470968524109</v>
      </c>
      <c r="J22" s="77">
        <v>112502.10906597314</v>
      </c>
      <c r="K22" s="64">
        <v>87480.518795771277</v>
      </c>
      <c r="L22" s="74">
        <f>K22/J22*100</f>
        <v>77.759003384079861</v>
      </c>
      <c r="M22" s="77">
        <v>278967.86776418623</v>
      </c>
      <c r="N22" s="78">
        <v>109322.21535352046</v>
      </c>
      <c r="O22" s="74">
        <f>N22/M22*100</f>
        <v>39.188102998991766</v>
      </c>
    </row>
    <row r="23" spans="2:16" ht="18" customHeight="1" x14ac:dyDescent="0.3">
      <c r="B23" s="13">
        <v>14</v>
      </c>
      <c r="C23" s="1" t="s">
        <v>34</v>
      </c>
      <c r="D23" s="14">
        <v>92918.269000000015</v>
      </c>
      <c r="E23" s="81">
        <v>97204.52</v>
      </c>
      <c r="F23" s="50">
        <f t="shared" ref="F23:F33" si="4">E23/D23*100</f>
        <v>104.61292601135304</v>
      </c>
      <c r="G23" s="65">
        <v>0</v>
      </c>
      <c r="H23" s="36">
        <v>0</v>
      </c>
      <c r="I23" s="50">
        <v>0</v>
      </c>
      <c r="J23" s="65">
        <v>0</v>
      </c>
      <c r="K23" s="33">
        <v>0</v>
      </c>
      <c r="L23" s="50">
        <v>0</v>
      </c>
      <c r="M23" s="65">
        <v>92918.269000000015</v>
      </c>
      <c r="N23" s="36">
        <v>97204.52</v>
      </c>
      <c r="O23" s="50">
        <f t="shared" ref="O23:O33" si="5">N23/M23*100</f>
        <v>104.61292601135304</v>
      </c>
    </row>
    <row r="24" spans="2:16" ht="18" customHeight="1" x14ac:dyDescent="0.3">
      <c r="B24" s="13">
        <v>15</v>
      </c>
      <c r="C24" s="1" t="s">
        <v>46</v>
      </c>
      <c r="D24" s="14">
        <v>5895856.1411186997</v>
      </c>
      <c r="E24" s="81">
        <v>5924701.821655021</v>
      </c>
      <c r="F24" s="50">
        <f t="shared" si="4"/>
        <v>100.48925346626332</v>
      </c>
      <c r="G24" s="65">
        <v>1020427.0357619999</v>
      </c>
      <c r="H24" s="36">
        <v>740282.16655210068</v>
      </c>
      <c r="I24" s="50">
        <f t="shared" ref="I24:I33" si="6">H24/G24*100</f>
        <v>72.546310574699518</v>
      </c>
      <c r="J24" s="65">
        <v>1837011.7046916999</v>
      </c>
      <c r="K24" s="33">
        <v>1967771.2670664755</v>
      </c>
      <c r="L24" s="50">
        <f t="shared" ref="L24:L33" si="7">K24/J24*100</f>
        <v>107.11805820511746</v>
      </c>
      <c r="M24" s="65">
        <v>3038417.4006650001</v>
      </c>
      <c r="N24" s="36">
        <v>3216648.388036448</v>
      </c>
      <c r="O24" s="50">
        <f t="shared" si="5"/>
        <v>105.86591517453921</v>
      </c>
    </row>
    <row r="25" spans="2:16" ht="18" customHeight="1" x14ac:dyDescent="0.3">
      <c r="B25" s="13">
        <v>16</v>
      </c>
      <c r="C25" s="1" t="s">
        <v>47</v>
      </c>
      <c r="D25" s="14">
        <v>2052895.8492248997</v>
      </c>
      <c r="E25" s="81">
        <v>2238420.7502163998</v>
      </c>
      <c r="F25" s="50">
        <f t="shared" si="4"/>
        <v>109.03722909574529</v>
      </c>
      <c r="G25" s="65">
        <v>91780.318006399975</v>
      </c>
      <c r="H25" s="36">
        <v>91787</v>
      </c>
      <c r="I25" s="50">
        <f t="shared" si="6"/>
        <v>100.00728042105887</v>
      </c>
      <c r="J25" s="65">
        <v>489478.89380800002</v>
      </c>
      <c r="K25" s="33">
        <v>520040.21498950012</v>
      </c>
      <c r="L25" s="50">
        <f t="shared" si="7"/>
        <v>106.24364432626341</v>
      </c>
      <c r="M25" s="65">
        <v>1471636.6374104996</v>
      </c>
      <c r="N25" s="36">
        <v>1626594.0107171999</v>
      </c>
      <c r="O25" s="50">
        <f t="shared" si="5"/>
        <v>110.52959469528865</v>
      </c>
    </row>
    <row r="26" spans="2:16" ht="18" customHeight="1" x14ac:dyDescent="0.3">
      <c r="B26" s="13">
        <v>17</v>
      </c>
      <c r="C26" s="1" t="s">
        <v>35</v>
      </c>
      <c r="D26" s="14">
        <v>414798.56124479999</v>
      </c>
      <c r="E26" s="81">
        <v>498728.5397422</v>
      </c>
      <c r="F26" s="50">
        <f t="shared" si="4"/>
        <v>120.23391263593786</v>
      </c>
      <c r="G26" s="65">
        <v>0</v>
      </c>
      <c r="H26" s="36">
        <v>0</v>
      </c>
      <c r="I26" s="50">
        <v>0</v>
      </c>
      <c r="J26" s="65">
        <v>0</v>
      </c>
      <c r="K26" s="33">
        <v>0</v>
      </c>
      <c r="L26" s="50">
        <v>0</v>
      </c>
      <c r="M26" s="65">
        <v>414798.56124479999</v>
      </c>
      <c r="N26" s="36">
        <v>498728.5397422</v>
      </c>
      <c r="O26" s="50">
        <f t="shared" si="5"/>
        <v>120.23391263593786</v>
      </c>
    </row>
    <row r="27" spans="2:16" ht="18" customHeight="1" x14ac:dyDescent="0.3">
      <c r="B27" s="13">
        <v>18</v>
      </c>
      <c r="C27" s="1" t="s">
        <v>36</v>
      </c>
      <c r="D27" s="14">
        <v>637423.86119999993</v>
      </c>
      <c r="E27" s="81">
        <v>405076.59901000001</v>
      </c>
      <c r="F27" s="50">
        <f t="shared" si="4"/>
        <v>63.549017171621379</v>
      </c>
      <c r="G27" s="65">
        <v>32168.827700000002</v>
      </c>
      <c r="H27" s="36">
        <v>12637.074810000002</v>
      </c>
      <c r="I27" s="50">
        <f t="shared" si="6"/>
        <v>39.283603766512144</v>
      </c>
      <c r="J27" s="65">
        <v>205221.06889999998</v>
      </c>
      <c r="K27" s="33">
        <v>57795.188220000004</v>
      </c>
      <c r="L27" s="50">
        <f t="shared" si="7"/>
        <v>28.162404829965297</v>
      </c>
      <c r="M27" s="65">
        <v>400033.96460000001</v>
      </c>
      <c r="N27" s="36">
        <v>334644.33598000003</v>
      </c>
      <c r="O27" s="50">
        <f t="shared" si="5"/>
        <v>83.653980810008449</v>
      </c>
    </row>
    <row r="28" spans="2:16" ht="18" customHeight="1" x14ac:dyDescent="0.3">
      <c r="B28" s="13">
        <v>19</v>
      </c>
      <c r="C28" s="1" t="s">
        <v>37</v>
      </c>
      <c r="D28" s="14">
        <v>119202.73288559998</v>
      </c>
      <c r="E28" s="81">
        <v>133603.356966975</v>
      </c>
      <c r="F28" s="50">
        <f t="shared" si="4"/>
        <v>112.08078349612624</v>
      </c>
      <c r="G28" s="65">
        <v>0</v>
      </c>
      <c r="H28" s="36">
        <v>0</v>
      </c>
      <c r="I28" s="50">
        <v>0</v>
      </c>
      <c r="J28" s="65">
        <v>35067.501151199998</v>
      </c>
      <c r="K28" s="33">
        <v>15266.329032149999</v>
      </c>
      <c r="L28" s="50">
        <f t="shared" si="7"/>
        <v>43.534122851600991</v>
      </c>
      <c r="M28" s="65">
        <v>84135.231734399989</v>
      </c>
      <c r="N28" s="36">
        <v>118337.02793482499</v>
      </c>
      <c r="O28" s="50">
        <f t="shared" si="5"/>
        <v>140.65097997042903</v>
      </c>
    </row>
    <row r="29" spans="2:16" ht="18" customHeight="1" x14ac:dyDescent="0.3">
      <c r="B29" s="13">
        <v>20</v>
      </c>
      <c r="C29" s="1" t="s">
        <v>38</v>
      </c>
      <c r="D29" s="14">
        <v>838998.10963939992</v>
      </c>
      <c r="E29" s="81">
        <v>502507.03577189997</v>
      </c>
      <c r="F29" s="50">
        <f t="shared" si="4"/>
        <v>59.893702977218474</v>
      </c>
      <c r="G29" s="65">
        <v>66288.238307199994</v>
      </c>
      <c r="H29" s="36">
        <v>99918.677715099999</v>
      </c>
      <c r="I29" s="50">
        <f t="shared" si="6"/>
        <v>150.73364486177206</v>
      </c>
      <c r="J29" s="65">
        <v>198729.26173570001</v>
      </c>
      <c r="K29" s="33">
        <v>65007.704526699999</v>
      </c>
      <c r="L29" s="50">
        <f t="shared" si="7"/>
        <v>32.711692258564817</v>
      </c>
      <c r="M29" s="65">
        <v>573980.60959649994</v>
      </c>
      <c r="N29" s="36">
        <v>337580.65353009995</v>
      </c>
      <c r="O29" s="50">
        <f t="shared" si="5"/>
        <v>58.813947350488775</v>
      </c>
    </row>
    <row r="30" spans="2:16" ht="18" customHeight="1" x14ac:dyDescent="0.3">
      <c r="B30" s="13">
        <v>21</v>
      </c>
      <c r="C30" s="1" t="s">
        <v>39</v>
      </c>
      <c r="D30" s="14">
        <v>2230654.22053</v>
      </c>
      <c r="E30" s="81">
        <v>1466414.9175471002</v>
      </c>
      <c r="F30" s="50">
        <f t="shared" si="4"/>
        <v>65.73923040383562</v>
      </c>
      <c r="G30" s="65">
        <v>449581.63114000001</v>
      </c>
      <c r="H30" s="36">
        <v>226263.57437459999</v>
      </c>
      <c r="I30" s="50">
        <f t="shared" si="6"/>
        <v>50.327584292282033</v>
      </c>
      <c r="J30" s="65">
        <v>769384.71077000012</v>
      </c>
      <c r="K30" s="36">
        <v>490433.90367570007</v>
      </c>
      <c r="L30" s="50">
        <f t="shared" si="7"/>
        <v>63.743650843395869</v>
      </c>
      <c r="M30" s="65">
        <v>1011687.87862</v>
      </c>
      <c r="N30" s="36">
        <v>749717.43949680007</v>
      </c>
      <c r="O30" s="50">
        <f t="shared" si="5"/>
        <v>74.105606614508162</v>
      </c>
      <c r="P30" s="10"/>
    </row>
    <row r="31" spans="2:16" ht="18" customHeight="1" x14ac:dyDescent="0.3">
      <c r="B31" s="13">
        <v>22</v>
      </c>
      <c r="C31" s="1" t="s">
        <v>40</v>
      </c>
      <c r="D31" s="14">
        <v>181902.22084905559</v>
      </c>
      <c r="E31" s="81">
        <v>35855.180537499997</v>
      </c>
      <c r="F31" s="50">
        <f t="shared" si="4"/>
        <v>19.711238472043181</v>
      </c>
      <c r="G31" s="65">
        <v>0</v>
      </c>
      <c r="H31" s="33">
        <v>0</v>
      </c>
      <c r="I31" s="50">
        <v>0</v>
      </c>
      <c r="J31" s="65">
        <v>0</v>
      </c>
      <c r="K31" s="33">
        <v>0</v>
      </c>
      <c r="L31" s="50">
        <v>0</v>
      </c>
      <c r="M31" s="65">
        <v>181902.22084905559</v>
      </c>
      <c r="N31" s="33">
        <v>35855.180537499997</v>
      </c>
      <c r="O31" s="50">
        <f t="shared" si="5"/>
        <v>19.711238472043181</v>
      </c>
      <c r="P31" s="10"/>
    </row>
    <row r="32" spans="2:16" ht="18" customHeight="1" thickBot="1" x14ac:dyDescent="0.35">
      <c r="B32" s="24">
        <v>23</v>
      </c>
      <c r="C32" s="60" t="s">
        <v>57</v>
      </c>
      <c r="D32" s="82">
        <v>120293.45941000001</v>
      </c>
      <c r="E32" s="83">
        <v>204461.75041870031</v>
      </c>
      <c r="F32" s="62">
        <f t="shared" si="4"/>
        <v>169.9691333356927</v>
      </c>
      <c r="G32" s="66">
        <v>0</v>
      </c>
      <c r="H32" s="63">
        <v>0</v>
      </c>
      <c r="I32" s="62">
        <v>0</v>
      </c>
      <c r="J32" s="66">
        <v>44152.842200000006</v>
      </c>
      <c r="K32" s="63">
        <v>161087.7030768003</v>
      </c>
      <c r="L32" s="62">
        <f t="shared" si="7"/>
        <v>364.8410726247659</v>
      </c>
      <c r="M32" s="63">
        <v>76140.617209999997</v>
      </c>
      <c r="N32" s="63">
        <v>43374.047341900012</v>
      </c>
      <c r="O32" s="62">
        <f t="shared" si="5"/>
        <v>56.965715450233368</v>
      </c>
      <c r="P32" s="10"/>
    </row>
    <row r="33" spans="2:16" ht="18" customHeight="1" thickBot="1" x14ac:dyDescent="0.35">
      <c r="B33" s="17"/>
      <c r="C33" s="18" t="s">
        <v>1</v>
      </c>
      <c r="D33" s="19">
        <v>13095494.246342024</v>
      </c>
      <c r="E33" s="49">
        <v>11735631.123294678</v>
      </c>
      <c r="F33" s="52">
        <f t="shared" si="4"/>
        <v>89.615793818341771</v>
      </c>
      <c r="G33" s="30">
        <f>SUM(G22:G32)</f>
        <v>1779326.3340431927</v>
      </c>
      <c r="H33" s="35">
        <f>SUM(H22:H32)</f>
        <v>1202743.0300190838</v>
      </c>
      <c r="I33" s="52">
        <f t="shared" si="6"/>
        <v>67.595415579899324</v>
      </c>
      <c r="J33" s="30">
        <f>SUM(J22:J32)</f>
        <v>3691548.0923225731</v>
      </c>
      <c r="K33" s="30">
        <f>SUM(K22:K32)</f>
        <v>3364882.8293830971</v>
      </c>
      <c r="L33" s="52">
        <f t="shared" si="7"/>
        <v>91.150995333939932</v>
      </c>
      <c r="M33" s="35">
        <f>SUM(M22:M32)</f>
        <v>7624619.2586944411</v>
      </c>
      <c r="N33" s="35">
        <f>SUM(N22:N32)</f>
        <v>7168006.3586704945</v>
      </c>
      <c r="O33" s="52">
        <f t="shared" si="5"/>
        <v>94.011335064327767</v>
      </c>
      <c r="P33" s="10"/>
    </row>
    <row r="34" spans="2:16" ht="18" customHeight="1" thickBot="1" x14ac:dyDescent="0.35">
      <c r="B34" s="24" t="s">
        <v>50</v>
      </c>
      <c r="C34" s="25" t="s">
        <v>49</v>
      </c>
      <c r="D34" s="110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/>
      <c r="P34" s="10"/>
    </row>
    <row r="35" spans="2:16" ht="18" customHeight="1" x14ac:dyDescent="0.3">
      <c r="B35" s="13">
        <v>24</v>
      </c>
      <c r="C35" s="1" t="s">
        <v>43</v>
      </c>
      <c r="D35" s="76">
        <v>403581.36978830129</v>
      </c>
      <c r="E35" s="64">
        <v>279723.4250418556</v>
      </c>
      <c r="F35" s="74">
        <f>E35/D35*100</f>
        <v>69.310291797806372</v>
      </c>
      <c r="G35" s="76">
        <v>169.48506769999989</v>
      </c>
      <c r="H35" s="78">
        <v>18.965924900000001</v>
      </c>
      <c r="I35" s="74">
        <v>0</v>
      </c>
      <c r="J35" s="76">
        <v>58173.396414799965</v>
      </c>
      <c r="K35" s="64">
        <v>78564.482312163469</v>
      </c>
      <c r="L35" s="74">
        <f>K35/J35*100</f>
        <v>135.05225266884329</v>
      </c>
      <c r="M35" s="76">
        <v>345238.48830580135</v>
      </c>
      <c r="N35" s="78">
        <v>201139.97680479212</v>
      </c>
      <c r="O35" s="74">
        <f>N35/M35*100</f>
        <v>58.261168327972946</v>
      </c>
    </row>
    <row r="36" spans="2:16" ht="18" customHeight="1" x14ac:dyDescent="0.3">
      <c r="B36" s="13">
        <v>25</v>
      </c>
      <c r="C36" s="1" t="s">
        <v>21</v>
      </c>
      <c r="D36" s="14">
        <v>593452.00550499989</v>
      </c>
      <c r="E36" s="33">
        <v>479928.0441492009</v>
      </c>
      <c r="F36" s="50">
        <f t="shared" ref="F36:F39" si="8">E36/D36*100</f>
        <v>80.870574148756063</v>
      </c>
      <c r="G36" s="14">
        <v>236218.04228939995</v>
      </c>
      <c r="H36" s="36">
        <v>124065.76668830012</v>
      </c>
      <c r="I36" s="50">
        <f t="shared" ref="I36:I39" si="9">H36/G36*100</f>
        <v>52.521714889289569</v>
      </c>
      <c r="J36" s="14">
        <v>250826.99608640003</v>
      </c>
      <c r="K36" s="33">
        <v>184604.96887430002</v>
      </c>
      <c r="L36" s="50">
        <f t="shared" ref="L36:L39" si="10">K36/J36*100</f>
        <v>73.598524781882276</v>
      </c>
      <c r="M36" s="14">
        <v>106406.96712639999</v>
      </c>
      <c r="N36" s="36">
        <v>171257.30858659971</v>
      </c>
      <c r="O36" s="50">
        <f t="shared" ref="O36:O39" si="11">N36/M36*100</f>
        <v>160.94557829391428</v>
      </c>
    </row>
    <row r="37" spans="2:16" ht="18" customHeight="1" x14ac:dyDescent="0.3">
      <c r="B37" s="13">
        <v>26</v>
      </c>
      <c r="C37" s="1" t="s">
        <v>44</v>
      </c>
      <c r="D37" s="14">
        <v>210404.78270909999</v>
      </c>
      <c r="E37" s="33">
        <v>56106.230349500001</v>
      </c>
      <c r="F37" s="50">
        <f t="shared" si="8"/>
        <v>26.665853136556773</v>
      </c>
      <c r="G37" s="14">
        <v>0</v>
      </c>
      <c r="H37" s="36">
        <v>0</v>
      </c>
      <c r="I37" s="50">
        <v>0</v>
      </c>
      <c r="J37" s="14">
        <v>96284.107552699992</v>
      </c>
      <c r="K37" s="33">
        <v>22898.575056100002</v>
      </c>
      <c r="L37" s="50">
        <f t="shared" si="10"/>
        <v>23.78229973577595</v>
      </c>
      <c r="M37" s="14">
        <v>114120.6751564</v>
      </c>
      <c r="N37" s="36">
        <v>33207.655293399999</v>
      </c>
      <c r="O37" s="50">
        <f t="shared" si="11"/>
        <v>29.098719621041148</v>
      </c>
    </row>
    <row r="38" spans="2:16" ht="18" customHeight="1" thickBot="1" x14ac:dyDescent="0.35">
      <c r="B38" s="13">
        <v>27</v>
      </c>
      <c r="C38" s="1" t="s">
        <v>45</v>
      </c>
      <c r="D38" s="14">
        <v>121427.20755000002</v>
      </c>
      <c r="E38" s="33">
        <v>40624.846390000006</v>
      </c>
      <c r="F38" s="51">
        <f t="shared" si="8"/>
        <v>33.45613162789067</v>
      </c>
      <c r="G38" s="14">
        <v>0</v>
      </c>
      <c r="H38" s="36">
        <v>0</v>
      </c>
      <c r="I38" s="51">
        <v>0</v>
      </c>
      <c r="J38" s="14">
        <v>9235.2191400000011</v>
      </c>
      <c r="K38" s="33">
        <v>4024.3798099999976</v>
      </c>
      <c r="L38" s="51">
        <f t="shared" si="10"/>
        <v>43.576440894287181</v>
      </c>
      <c r="M38" s="14">
        <v>112191.98841000002</v>
      </c>
      <c r="N38" s="36">
        <v>36600.466579999978</v>
      </c>
      <c r="O38" s="50">
        <f t="shared" si="11"/>
        <v>32.623066137526145</v>
      </c>
    </row>
    <row r="39" spans="2:16" ht="18" customHeight="1" thickBot="1" x14ac:dyDescent="0.35">
      <c r="B39" s="17"/>
      <c r="C39" s="18" t="s">
        <v>1</v>
      </c>
      <c r="D39" s="19">
        <v>1328865.3655524012</v>
      </c>
      <c r="E39" s="19">
        <v>856382.54593055637</v>
      </c>
      <c r="F39" s="52">
        <f t="shared" si="8"/>
        <v>64.44464338752357</v>
      </c>
      <c r="G39" s="49">
        <f>SUM(G35:G38)</f>
        <v>236387.52735709996</v>
      </c>
      <c r="H39" s="49">
        <f>SUM(H35:H38)</f>
        <v>124084.73261320012</v>
      </c>
      <c r="I39" s="52">
        <f t="shared" si="9"/>
        <v>52.492081118032473</v>
      </c>
      <c r="J39" s="49">
        <f>SUM(J35:J38)</f>
        <v>414519.71919389995</v>
      </c>
      <c r="K39" s="49">
        <f>SUM(K35:K38)</f>
        <v>290092.40605256351</v>
      </c>
      <c r="L39" s="52">
        <f t="shared" si="10"/>
        <v>69.982775877754307</v>
      </c>
      <c r="M39" s="19">
        <f>SUM(M35:M38)</f>
        <v>677958.11899860133</v>
      </c>
      <c r="N39" s="19">
        <f>SUM(N35:N38)</f>
        <v>442205.40726479178</v>
      </c>
      <c r="O39" s="50">
        <f t="shared" si="11"/>
        <v>65.226065574369812</v>
      </c>
      <c r="P39" s="10"/>
    </row>
    <row r="40" spans="2:16" ht="18" customHeight="1" thickBot="1" x14ac:dyDescent="0.35">
      <c r="B40" s="20" t="s">
        <v>51</v>
      </c>
      <c r="C40" s="12" t="s">
        <v>11</v>
      </c>
      <c r="D40" s="109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8"/>
      <c r="P40" s="22"/>
    </row>
    <row r="41" spans="2:16" ht="18" customHeight="1" thickBot="1" x14ac:dyDescent="0.35">
      <c r="B41" s="13">
        <v>28</v>
      </c>
      <c r="C41" s="1" t="s">
        <v>41</v>
      </c>
      <c r="D41" s="61">
        <v>1222812</v>
      </c>
      <c r="E41" s="73">
        <v>907780</v>
      </c>
      <c r="F41" s="62">
        <f>E41/D41*100</f>
        <v>74.237086322345547</v>
      </c>
      <c r="G41" s="76">
        <v>886686</v>
      </c>
      <c r="H41" s="78">
        <v>680629</v>
      </c>
      <c r="I41" s="74">
        <f>H41/G41*100</f>
        <v>76.760995436941599</v>
      </c>
      <c r="J41" s="76">
        <v>202089</v>
      </c>
      <c r="K41" s="64">
        <v>166598</v>
      </c>
      <c r="L41" s="74">
        <f>K41/J41*100</f>
        <v>82.4379357609766</v>
      </c>
      <c r="M41" s="76">
        <v>134037</v>
      </c>
      <c r="N41" s="78">
        <v>60553</v>
      </c>
      <c r="O41" s="74">
        <f>N41/M41*100</f>
        <v>45.17633190835366</v>
      </c>
    </row>
    <row r="42" spans="2:16" ht="18" customHeight="1" thickBot="1" x14ac:dyDescent="0.35">
      <c r="B42" s="17"/>
      <c r="C42" s="18" t="s">
        <v>1</v>
      </c>
      <c r="D42" s="19">
        <v>1222812</v>
      </c>
      <c r="E42" s="19">
        <v>907780</v>
      </c>
      <c r="F42" s="52">
        <f>E42/D42*100</f>
        <v>74.237086322345547</v>
      </c>
      <c r="G42" s="67">
        <v>886686</v>
      </c>
      <c r="H42" s="68">
        <v>680629</v>
      </c>
      <c r="I42" s="50">
        <f>H42/G42*100</f>
        <v>76.760995436941599</v>
      </c>
      <c r="J42" s="67">
        <v>202089</v>
      </c>
      <c r="K42" s="69">
        <v>166598</v>
      </c>
      <c r="L42" s="50">
        <f>K42/J42*100</f>
        <v>82.4379357609766</v>
      </c>
      <c r="M42" s="67">
        <v>134037</v>
      </c>
      <c r="N42" s="68">
        <v>60553</v>
      </c>
      <c r="O42" s="50">
        <f>N42/M42*100</f>
        <v>45.17633190835366</v>
      </c>
    </row>
    <row r="43" spans="2:16" ht="18" customHeight="1" thickBot="1" x14ac:dyDescent="0.35">
      <c r="B43" s="20" t="s">
        <v>52</v>
      </c>
      <c r="C43" s="12" t="s">
        <v>12</v>
      </c>
      <c r="D43" s="109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2:16" s="43" customFormat="1" ht="18" customHeight="1" thickBot="1" x14ac:dyDescent="0.35">
      <c r="B44" s="13">
        <v>29</v>
      </c>
      <c r="C44" s="1" t="s">
        <v>42</v>
      </c>
      <c r="D44" s="61">
        <v>1782207.1924123976</v>
      </c>
      <c r="E44" s="73">
        <v>1173678.5482382001</v>
      </c>
      <c r="F44" s="62">
        <f>E44/D44*100</f>
        <v>65.855336755178712</v>
      </c>
      <c r="G44" s="76">
        <v>1062298.3289634977</v>
      </c>
      <c r="H44" s="78">
        <v>718498.13033419999</v>
      </c>
      <c r="I44" s="74">
        <f>H44/G44*100</f>
        <v>67.636191335747526</v>
      </c>
      <c r="J44" s="76">
        <v>454958.91764119995</v>
      </c>
      <c r="K44" s="64">
        <v>343972.11826680007</v>
      </c>
      <c r="L44" s="74">
        <f>K44/J44*100</f>
        <v>75.605094202828923</v>
      </c>
      <c r="M44" s="76">
        <v>264949.94580769999</v>
      </c>
      <c r="N44" s="78">
        <v>111208.29963720002</v>
      </c>
      <c r="O44" s="74">
        <f>N44/M44*100</f>
        <v>41.973324168148622</v>
      </c>
    </row>
    <row r="45" spans="2:16" ht="18" customHeight="1" thickBot="1" x14ac:dyDescent="0.35">
      <c r="B45" s="17"/>
      <c r="C45" s="18" t="s">
        <v>1</v>
      </c>
      <c r="D45" s="23">
        <v>1782207.1924123976</v>
      </c>
      <c r="E45" s="70">
        <v>1173678.5482382001</v>
      </c>
      <c r="F45" s="52">
        <f>E45/D45*100</f>
        <v>65.855336755178712</v>
      </c>
      <c r="G45" s="67">
        <v>1062298.3289634977</v>
      </c>
      <c r="H45" s="68">
        <v>718498.13033419999</v>
      </c>
      <c r="I45" s="50">
        <f>H45/G45*100</f>
        <v>67.636191335747526</v>
      </c>
      <c r="J45" s="67">
        <v>454958.91764119995</v>
      </c>
      <c r="K45" s="69">
        <v>343972.11826680007</v>
      </c>
      <c r="L45" s="50">
        <f>K45/J45*100</f>
        <v>75.605094202828923</v>
      </c>
      <c r="M45" s="67">
        <v>264949.94580769999</v>
      </c>
      <c r="N45" s="68">
        <v>111208.29963720002</v>
      </c>
      <c r="O45" s="50">
        <f>N45/M45*100</f>
        <v>41.973324168148622</v>
      </c>
    </row>
    <row r="46" spans="2:16" ht="18" customHeight="1" thickBot="1" x14ac:dyDescent="0.35">
      <c r="B46" s="24"/>
      <c r="C46" s="25" t="s">
        <v>13</v>
      </c>
      <c r="D46" s="112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</row>
    <row r="47" spans="2:16" ht="18" customHeight="1" thickBot="1" x14ac:dyDescent="0.35">
      <c r="B47" s="17"/>
      <c r="C47" s="18" t="s">
        <v>53</v>
      </c>
      <c r="D47" s="45">
        <f>SUM(D20+D33+D39)</f>
        <v>51635353.315769836</v>
      </c>
      <c r="E47" s="44">
        <f>SUM(E20+E33+E39)</f>
        <v>30587448.307649177</v>
      </c>
      <c r="F47" s="52">
        <f>E47/D47*100</f>
        <v>59.237414568648902</v>
      </c>
      <c r="G47" s="45">
        <f>SUM(G20+G33+G39)</f>
        <v>10534237.372601992</v>
      </c>
      <c r="H47" s="44">
        <f>SUM(H20+H33+H39)</f>
        <v>4818775.4025977841</v>
      </c>
      <c r="I47" s="52">
        <f>H47/G47*100</f>
        <v>45.743941703181221</v>
      </c>
      <c r="J47" s="71">
        <f>J39+J33+J20</f>
        <v>16140876.861920472</v>
      </c>
      <c r="K47" s="45">
        <f>SUM(K20+K33+K39)</f>
        <v>7927417.981474461</v>
      </c>
      <c r="L47" s="53">
        <f>K47/J47*100</f>
        <v>49.113923916840051</v>
      </c>
      <c r="M47" s="23">
        <f>SUM(M20+M33+M39)</f>
        <v>24948787.056209654</v>
      </c>
      <c r="N47" s="71">
        <f>SUM(N20+N33+N39)</f>
        <v>17613389.603882786</v>
      </c>
      <c r="O47" s="52">
        <f>N47/M47*100</f>
        <v>70.598180040575897</v>
      </c>
    </row>
    <row r="48" spans="2:16" ht="18" customHeight="1" thickBot="1" x14ac:dyDescent="0.35">
      <c r="B48" s="24"/>
      <c r="C48" s="25" t="s">
        <v>54</v>
      </c>
      <c r="D48" s="45">
        <f>SUM(D42)</f>
        <v>1222812</v>
      </c>
      <c r="E48" s="46">
        <f>SUM(E42)</f>
        <v>907780</v>
      </c>
      <c r="F48" s="52">
        <f t="shared" ref="F48:F49" si="12">E48/D48*100</f>
        <v>74.237086322345547</v>
      </c>
      <c r="G48" s="45">
        <f>SUM(G42)</f>
        <v>886686</v>
      </c>
      <c r="H48" s="46">
        <f>SUM(H42)</f>
        <v>680629</v>
      </c>
      <c r="I48" s="52">
        <f t="shared" ref="I48:I49" si="13">H48/G48*100</f>
        <v>76.760995436941599</v>
      </c>
      <c r="J48" s="47">
        <f>SUM(J42)</f>
        <v>202089</v>
      </c>
      <c r="K48" s="45">
        <f>SUM(K42)</f>
        <v>166598</v>
      </c>
      <c r="L48" s="53">
        <f t="shared" ref="L48:L49" si="14">K48/J48*100</f>
        <v>82.4379357609766</v>
      </c>
      <c r="M48" s="48">
        <f>SUM(M42)</f>
        <v>134037</v>
      </c>
      <c r="N48" s="45">
        <f>SUM(N42)</f>
        <v>60553</v>
      </c>
      <c r="O48" s="52">
        <f t="shared" ref="O48:O49" si="15">N48/M48*100</f>
        <v>45.17633190835366</v>
      </c>
    </row>
    <row r="49" spans="2:15" ht="18" thickBot="1" x14ac:dyDescent="0.35">
      <c r="B49" s="17"/>
      <c r="C49" s="18" t="s">
        <v>55</v>
      </c>
      <c r="D49" s="45">
        <f>SUM(D47:D48)</f>
        <v>52858165.315769836</v>
      </c>
      <c r="E49" s="44">
        <f>SUM(E47:E48)</f>
        <v>31495228.307649177</v>
      </c>
      <c r="F49" s="52">
        <f t="shared" si="12"/>
        <v>59.584414478821898</v>
      </c>
      <c r="G49" s="45">
        <f>SUM(G47:G48)</f>
        <v>11420923.372601992</v>
      </c>
      <c r="H49" s="44">
        <f>SUM(H47:H48)</f>
        <v>5499404.4025977841</v>
      </c>
      <c r="I49" s="52">
        <f t="shared" si="13"/>
        <v>48.152012085034002</v>
      </c>
      <c r="J49" s="71">
        <f>SUM(J47:J48)</f>
        <v>16342965.861920472</v>
      </c>
      <c r="K49" s="45">
        <f>SUM(K47:K48)</f>
        <v>8094015.981474461</v>
      </c>
      <c r="L49" s="53">
        <f t="shared" si="14"/>
        <v>49.525992098739707</v>
      </c>
      <c r="M49" s="71">
        <f t="shared" ref="M49:N49" si="16">SUM(M47:M48)</f>
        <v>25082824.056209654</v>
      </c>
      <c r="N49" s="45">
        <f t="shared" si="16"/>
        <v>17673942.603882786</v>
      </c>
      <c r="O49" s="52">
        <f t="shared" si="15"/>
        <v>70.462331371763227</v>
      </c>
    </row>
    <row r="50" spans="2:15" ht="18" thickBot="1" x14ac:dyDescent="0.35">
      <c r="B50" s="24"/>
      <c r="C50" s="25" t="s">
        <v>14</v>
      </c>
      <c r="D50" s="111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8"/>
    </row>
    <row r="51" spans="2:15" ht="18" thickBot="1" x14ac:dyDescent="0.35">
      <c r="B51" s="17"/>
      <c r="C51" s="18" t="s">
        <v>56</v>
      </c>
      <c r="D51" s="71">
        <f>D49+D44</f>
        <v>54640372.508182235</v>
      </c>
      <c r="E51" s="45">
        <f>E49+E44</f>
        <v>32668906.855887376</v>
      </c>
      <c r="F51" s="53">
        <f>E51/D51*100</f>
        <v>59.788953398872422</v>
      </c>
      <c r="G51" s="23">
        <f t="shared" ref="G51:H51" si="17">G49+G44</f>
        <v>12483221.701565489</v>
      </c>
      <c r="H51" s="44">
        <f t="shared" si="17"/>
        <v>6217902.5329319844</v>
      </c>
      <c r="I51" s="52">
        <f>H51/G51*100</f>
        <v>49.810078532469007</v>
      </c>
      <c r="J51" s="71">
        <f t="shared" ref="J51:K51" si="18">J49+J44</f>
        <v>16797924.779561672</v>
      </c>
      <c r="K51" s="45">
        <f t="shared" si="18"/>
        <v>8437988.0997412615</v>
      </c>
      <c r="L51" s="53">
        <f>K51/J51*100</f>
        <v>50.23232459052268</v>
      </c>
      <c r="M51" s="23">
        <f t="shared" ref="M51:N51" si="19">M49+M44</f>
        <v>25347774.002017353</v>
      </c>
      <c r="N51" s="71">
        <f t="shared" si="19"/>
        <v>17785150.903519984</v>
      </c>
      <c r="O51" s="52">
        <f>N51/M51*100</f>
        <v>70.164547396171812</v>
      </c>
    </row>
    <row r="52" spans="2:15" x14ac:dyDescent="0.25">
      <c r="B52" s="4"/>
      <c r="C52" s="26"/>
      <c r="D52" s="42"/>
      <c r="E52" s="42"/>
      <c r="F52" s="58"/>
      <c r="G52" s="93"/>
      <c r="H52" s="93"/>
      <c r="I52" s="93"/>
      <c r="J52" s="93"/>
      <c r="K52" s="93"/>
      <c r="L52" s="93"/>
      <c r="O52" s="72" t="s">
        <v>48</v>
      </c>
    </row>
    <row r="63" spans="2:15" x14ac:dyDescent="0.25">
      <c r="K63" s="27" t="s">
        <v>5</v>
      </c>
    </row>
  </sheetData>
  <mergeCells count="18">
    <mergeCell ref="D43:O43"/>
    <mergeCell ref="M5:O5"/>
    <mergeCell ref="B3:O3"/>
    <mergeCell ref="I2:O2"/>
    <mergeCell ref="D21:O21"/>
    <mergeCell ref="K4:O4"/>
    <mergeCell ref="G52:L52"/>
    <mergeCell ref="B5:B6"/>
    <mergeCell ref="C5:C6"/>
    <mergeCell ref="G5:I5"/>
    <mergeCell ref="J5:L5"/>
    <mergeCell ref="D5:E5"/>
    <mergeCell ref="F5:F6"/>
    <mergeCell ref="D7:O7"/>
    <mergeCell ref="D40:O40"/>
    <mergeCell ref="D34:O34"/>
    <mergeCell ref="D50:O50"/>
    <mergeCell ref="D46:O46"/>
  </mergeCells>
  <phoneticPr fontId="0" type="noConversion"/>
  <pageMargins left="0.44" right="0.24" top="0.65" bottom="0.75" header="0.17" footer="0.26"/>
  <pageSetup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 Ratio</vt:lpstr>
      <vt:lpstr>'CD Ratio'!Print_Area</vt:lpstr>
    </vt:vector>
  </TitlesOfParts>
  <Company>PNB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SLPC</cp:lastModifiedBy>
  <cp:lastPrinted>2022-11-15T06:25:09Z</cp:lastPrinted>
  <dcterms:created xsi:type="dcterms:W3CDTF">2005-03-03T05:09:12Z</dcterms:created>
  <dcterms:modified xsi:type="dcterms:W3CDTF">2022-11-24T04:57:27Z</dcterms:modified>
</cp:coreProperties>
</file>