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Ann 8 Bankwise CD Ratio" sheetId="1" r:id="rId1"/>
  </sheets>
  <externalReferences>
    <externalReference r:id="rId2"/>
  </externalReferences>
  <definedNames>
    <definedName name="\D">#REF!</definedName>
    <definedName name="\I">#REF!</definedName>
    <definedName name="_xlnm.Print_Area" localSheetId="0">'Ann 8 Bankwise CD Ratio'!$A$1:$J$53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s="1"/>
  <c r="I8" i="1"/>
  <c r="K8" i="1"/>
  <c r="L8" i="1" s="1"/>
  <c r="F9" i="1"/>
  <c r="I9" i="1"/>
  <c r="J9" i="1"/>
  <c r="K9" i="1"/>
  <c r="L9" i="1" s="1"/>
  <c r="F10" i="1"/>
  <c r="I10" i="1"/>
  <c r="J10" i="1" s="1"/>
  <c r="K10" i="1"/>
  <c r="L10" i="1"/>
  <c r="F11" i="1"/>
  <c r="I11" i="1"/>
  <c r="J11" i="1" s="1"/>
  <c r="K11" i="1"/>
  <c r="L11" i="1"/>
  <c r="F12" i="1"/>
  <c r="J12" i="1" s="1"/>
  <c r="I12" i="1"/>
  <c r="K12" i="1"/>
  <c r="L12" i="1" s="1"/>
  <c r="F13" i="1"/>
  <c r="I13" i="1"/>
  <c r="J13" i="1"/>
  <c r="K13" i="1"/>
  <c r="L13" i="1" s="1"/>
  <c r="F14" i="1"/>
  <c r="I14" i="1"/>
  <c r="J14" i="1" s="1"/>
  <c r="K14" i="1"/>
  <c r="L14" i="1"/>
  <c r="F15" i="1"/>
  <c r="I15" i="1"/>
  <c r="J15" i="1" s="1"/>
  <c r="K15" i="1"/>
  <c r="L15" i="1"/>
  <c r="F16" i="1"/>
  <c r="J16" i="1" s="1"/>
  <c r="I16" i="1"/>
  <c r="K16" i="1"/>
  <c r="L16" i="1" s="1"/>
  <c r="F17" i="1"/>
  <c r="I17" i="1"/>
  <c r="J17" i="1"/>
  <c r="K17" i="1"/>
  <c r="L17" i="1" s="1"/>
  <c r="F18" i="1"/>
  <c r="I18" i="1"/>
  <c r="J18" i="1" s="1"/>
  <c r="K18" i="1"/>
  <c r="L18" i="1"/>
  <c r="F19" i="1"/>
  <c r="I19" i="1"/>
  <c r="J19" i="1" s="1"/>
  <c r="K19" i="1"/>
  <c r="L19" i="1"/>
  <c r="F20" i="1"/>
  <c r="G20" i="1"/>
  <c r="H20" i="1"/>
  <c r="I20" i="1"/>
  <c r="J20" i="1" s="1"/>
  <c r="K20" i="1"/>
  <c r="L20" i="1"/>
  <c r="K21" i="1"/>
  <c r="L21" i="1" s="1"/>
  <c r="F22" i="1"/>
  <c r="I22" i="1"/>
  <c r="J22" i="1"/>
  <c r="K22" i="1"/>
  <c r="L22" i="1" s="1"/>
  <c r="F23" i="1"/>
  <c r="I23" i="1"/>
  <c r="J23" i="1" s="1"/>
  <c r="K23" i="1"/>
  <c r="L23" i="1"/>
  <c r="F24" i="1"/>
  <c r="I24" i="1"/>
  <c r="J24" i="1" s="1"/>
  <c r="K24" i="1"/>
  <c r="L24" i="1"/>
  <c r="F25" i="1"/>
  <c r="J25" i="1" s="1"/>
  <c r="I25" i="1"/>
  <c r="K25" i="1"/>
  <c r="L25" i="1" s="1"/>
  <c r="F26" i="1"/>
  <c r="I26" i="1"/>
  <c r="J26" i="1"/>
  <c r="K26" i="1"/>
  <c r="L26" i="1" s="1"/>
  <c r="F27" i="1"/>
  <c r="I27" i="1"/>
  <c r="J27" i="1" s="1"/>
  <c r="K27" i="1"/>
  <c r="L27" i="1"/>
  <c r="F28" i="1"/>
  <c r="I28" i="1"/>
  <c r="J28" i="1" s="1"/>
  <c r="K28" i="1"/>
  <c r="L28" i="1"/>
  <c r="F29" i="1"/>
  <c r="J29" i="1" s="1"/>
  <c r="I29" i="1"/>
  <c r="K29" i="1"/>
  <c r="L29" i="1" s="1"/>
  <c r="F30" i="1"/>
  <c r="I30" i="1"/>
  <c r="J30" i="1"/>
  <c r="K30" i="1"/>
  <c r="L30" i="1" s="1"/>
  <c r="F31" i="1"/>
  <c r="I31" i="1"/>
  <c r="J31" i="1" s="1"/>
  <c r="K31" i="1"/>
  <c r="L31" i="1"/>
  <c r="I32" i="1"/>
  <c r="F33" i="1"/>
  <c r="G33" i="1"/>
  <c r="H33" i="1"/>
  <c r="I33" i="1"/>
  <c r="J33" i="1" s="1"/>
  <c r="K33" i="1"/>
  <c r="L33" i="1"/>
  <c r="K34" i="1"/>
  <c r="L34" i="1" s="1"/>
  <c r="F35" i="1"/>
  <c r="I35" i="1"/>
  <c r="J35" i="1"/>
  <c r="K35" i="1"/>
  <c r="L35" i="1" s="1"/>
  <c r="F36" i="1"/>
  <c r="I36" i="1"/>
  <c r="J36" i="1" s="1"/>
  <c r="K36" i="1"/>
  <c r="L36" i="1"/>
  <c r="F37" i="1"/>
  <c r="I37" i="1"/>
  <c r="J37" i="1" s="1"/>
  <c r="K37" i="1"/>
  <c r="L37" i="1"/>
  <c r="F38" i="1"/>
  <c r="J38" i="1" s="1"/>
  <c r="I38" i="1"/>
  <c r="K38" i="1"/>
  <c r="L38" i="1" s="1"/>
  <c r="F39" i="1"/>
  <c r="G39" i="1"/>
  <c r="G47" i="1" s="1"/>
  <c r="G49" i="1" s="1"/>
  <c r="G51" i="1" s="1"/>
  <c r="H39" i="1"/>
  <c r="I39" i="1" s="1"/>
  <c r="J39" i="1" s="1"/>
  <c r="K39" i="1"/>
  <c r="L39" i="1"/>
  <c r="K40" i="1"/>
  <c r="L40" i="1" s="1"/>
  <c r="F41" i="1"/>
  <c r="I41" i="1"/>
  <c r="J41" i="1" s="1"/>
  <c r="K41" i="1"/>
  <c r="L41" i="1"/>
  <c r="D42" i="1"/>
  <c r="E42" i="1"/>
  <c r="F42" i="1" s="1"/>
  <c r="G42" i="1"/>
  <c r="H42" i="1"/>
  <c r="I42" i="1" s="1"/>
  <c r="J42" i="1" s="1"/>
  <c r="K42" i="1"/>
  <c r="L42" i="1"/>
  <c r="K43" i="1"/>
  <c r="L43" i="1" s="1"/>
  <c r="F44" i="1"/>
  <c r="I44" i="1"/>
  <c r="J44" i="1" s="1"/>
  <c r="K44" i="1"/>
  <c r="L44" i="1"/>
  <c r="D45" i="1"/>
  <c r="E45" i="1"/>
  <c r="F45" i="1" s="1"/>
  <c r="G45" i="1"/>
  <c r="H45" i="1"/>
  <c r="I45" i="1" s="1"/>
  <c r="J45" i="1" s="1"/>
  <c r="K45" i="1"/>
  <c r="L45" i="1"/>
  <c r="F47" i="1"/>
  <c r="F48" i="1"/>
  <c r="G48" i="1"/>
  <c r="H48" i="1"/>
  <c r="I48" i="1" s="1"/>
  <c r="J48" i="1" s="1"/>
  <c r="F49" i="1"/>
  <c r="F51" i="1"/>
  <c r="H47" i="1" l="1"/>
  <c r="H49" i="1" l="1"/>
  <c r="I47" i="1"/>
  <c r="J47" i="1" s="1"/>
  <c r="I49" i="1" l="1"/>
  <c r="J49" i="1" s="1"/>
  <c r="H51" i="1"/>
  <c r="I51" i="1" s="1"/>
  <c r="J51" i="1" s="1"/>
</calcChain>
</file>

<file path=xl/sharedStrings.xml><?xml version="1.0" encoding="utf-8"?>
<sst xmlns="http://schemas.openxmlformats.org/spreadsheetml/2006/main" count="64" uniqueCount="57">
  <si>
    <t>SLBC Punjab</t>
  </si>
  <si>
    <t>G. TOTAL (A+B+C+D+E)</t>
  </si>
  <si>
    <t xml:space="preserve">SYSTEM                                                            </t>
  </si>
  <si>
    <t>TOTAL (A+B+C+D)</t>
  </si>
  <si>
    <t>RRBs ( D)</t>
  </si>
  <si>
    <t>Comm.Bks (A+B+C)</t>
  </si>
  <si>
    <t>SCHEDULED COMMERCIAL BANKS</t>
  </si>
  <si>
    <t>TOTAL</t>
  </si>
  <si>
    <t>Pb. State Cooperative Bank</t>
  </si>
  <si>
    <t xml:space="preserve">COOPERATIVE BANKS </t>
  </si>
  <si>
    <t>E.</t>
  </si>
  <si>
    <t>Punjab Gramin Bank</t>
  </si>
  <si>
    <t>REGIONAL RURAL BANKS</t>
  </si>
  <si>
    <t>D.</t>
  </si>
  <si>
    <t xml:space="preserve">JANA SMALL FINANCE BANK </t>
  </si>
  <si>
    <t>UJJIVAN SMALL FINANCE BANK</t>
  </si>
  <si>
    <t>CAPITAL SMALL FINANCE BK.</t>
  </si>
  <si>
    <t>AU SMALL FINANCE BANK</t>
  </si>
  <si>
    <t>SMALL FINANCE BANKS</t>
  </si>
  <si>
    <t>RBL Bank</t>
  </si>
  <si>
    <t>Bandhan Bank</t>
  </si>
  <si>
    <t>AXIS Bank</t>
  </si>
  <si>
    <t>IndusInd Bank</t>
  </si>
  <si>
    <t>Federal Bank Ltd.</t>
  </si>
  <si>
    <t>Yes Bank</t>
  </si>
  <si>
    <t>Kotak Mahindra Bk. Ltd.</t>
  </si>
  <si>
    <t>ICICI Bk Ltd</t>
  </si>
  <si>
    <t>HDFC BK Ltd</t>
  </si>
  <si>
    <t>J&amp;K BK Ltd</t>
  </si>
  <si>
    <t>IDBI Bk Ltd</t>
  </si>
  <si>
    <t>PRIVATE SECTOR BANKS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</si>
  <si>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</si>
  <si>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</si>
  <si>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</si>
  <si>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</si>
  <si>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</si>
  <si>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</si>
  <si>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</si>
  <si>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</si>
  <si>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</si>
  <si>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</si>
  <si>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</si>
  <si>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</si>
  <si>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PUBLIC SECTOR BANKS</t>
  </si>
  <si>
    <t>A.</t>
  </si>
  <si>
    <t>Change in deposit</t>
  </si>
  <si>
    <t>ADVANCES</t>
  </si>
  <si>
    <t>DEPOSITS</t>
  </si>
  <si>
    <t>DIFF. OF CD RATIO</t>
  </si>
  <si>
    <t>OVERALL  CD RATIO</t>
  </si>
  <si>
    <t>AGG. TOTAL JUNE 2022</t>
  </si>
  <si>
    <t>AGG. TOTAL JUNE 2021</t>
  </si>
  <si>
    <t>BANK NAME</t>
  </si>
  <si>
    <t>Sr. No</t>
  </si>
  <si>
    <t>(Amount in Lakhs)</t>
  </si>
  <si>
    <t>BANKWISE CD RATIO JUNE  2021/ JUNE 2022 (YOY)</t>
  </si>
  <si>
    <t>ANNEXURE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</si>
</sst>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name val="Tahoma"/>
      <family val="2"/>
    </font>
    <font>
      <b/>
      <sz val="13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0"/>
      <name val="Arial"/>
      <family val="2"/>
    </font>
    <font>
      <sz val="13"/>
      <color theme="1"/>
      <name val="Tahoma"/>
      <family val="2"/>
    </font>
    <font>
      <sz val="14"/>
      <color theme="1"/>
      <name val="Tahoma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0" xfId="1"/>
    <xf numFmtId="10" fontId="2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5" fillId="0" borderId="0" xfId="1" applyFont="1"/>
    <xf numFmtId="10" fontId="6" fillId="0" borderId="1" xfId="1" applyNumberFormat="1" applyFont="1" applyFill="1" applyBorder="1" applyAlignment="1">
      <alignment horizontal="center"/>
    </xf>
    <xf numFmtId="10" fontId="6" fillId="0" borderId="2" xfId="1" applyNumberFormat="1" applyFont="1" applyFill="1" applyBorder="1" applyAlignment="1">
      <alignment horizontal="center"/>
    </xf>
    <xf numFmtId="1" fontId="6" fillId="0" borderId="3" xfId="1" applyNumberFormat="1" applyFont="1" applyFill="1" applyBorder="1" applyAlignment="1">
      <alignment horizontal="center"/>
    </xf>
    <xf numFmtId="1" fontId="6" fillId="0" borderId="4" xfId="1" applyNumberFormat="1" applyFont="1" applyFill="1" applyBorder="1" applyAlignment="1">
      <alignment horizontal="center"/>
    </xf>
    <xf numFmtId="1" fontId="7" fillId="0" borderId="5" xfId="1" applyNumberFormat="1" applyFont="1" applyFill="1" applyBorder="1"/>
    <xf numFmtId="1" fontId="7" fillId="0" borderId="2" xfId="1" applyNumberFormat="1" applyFont="1" applyFill="1" applyBorder="1"/>
    <xf numFmtId="0" fontId="7" fillId="0" borderId="5" xfId="1" applyFont="1" applyFill="1" applyBorder="1"/>
    <xf numFmtId="0" fontId="8" fillId="0" borderId="2" xfId="1" applyFont="1" applyFill="1" applyBorder="1" applyAlignment="1">
      <alignment horizontal="center"/>
    </xf>
    <xf numFmtId="0" fontId="1" fillId="0" borderId="1" xfId="1" applyBorder="1" applyAlignment="1"/>
    <xf numFmtId="0" fontId="1" fillId="0" borderId="5" xfId="1" applyBorder="1" applyAlignment="1"/>
    <xf numFmtId="0" fontId="7" fillId="0" borderId="3" xfId="1" applyFont="1" applyFill="1" applyBorder="1" applyAlignment="1"/>
    <xf numFmtId="0" fontId="8" fillId="0" borderId="6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10" fontId="6" fillId="0" borderId="7" xfId="1" applyNumberFormat="1" applyFont="1" applyFill="1" applyBorder="1" applyAlignment="1">
      <alignment horizontal="center"/>
    </xf>
    <xf numFmtId="1" fontId="6" fillId="0" borderId="8" xfId="1" applyNumberFormat="1" applyFont="1" applyFill="1" applyBorder="1" applyAlignment="1">
      <alignment horizontal="center"/>
    </xf>
    <xf numFmtId="1" fontId="6" fillId="0" borderId="9" xfId="1" applyNumberFormat="1" applyFont="1" applyFill="1" applyBorder="1" applyAlignment="1">
      <alignment horizontal="center"/>
    </xf>
    <xf numFmtId="1" fontId="7" fillId="0" borderId="0" xfId="1" applyNumberFormat="1" applyFont="1" applyFill="1" applyBorder="1"/>
    <xf numFmtId="0" fontId="7" fillId="0" borderId="0" xfId="1" applyFont="1" applyFill="1" applyBorder="1"/>
    <xf numFmtId="1" fontId="7" fillId="0" borderId="3" xfId="1" applyNumberFormat="1" applyFont="1" applyFill="1" applyBorder="1" applyAlignment="1"/>
    <xf numFmtId="0" fontId="9" fillId="0" borderId="0" xfId="1" applyFont="1"/>
    <xf numFmtId="2" fontId="5" fillId="0" borderId="0" xfId="1" applyNumberFormat="1" applyFont="1"/>
    <xf numFmtId="1" fontId="5" fillId="0" borderId="0" xfId="1" applyNumberFormat="1" applyFont="1"/>
    <xf numFmtId="10" fontId="6" fillId="0" borderId="10" xfId="1" applyNumberFormat="1" applyFont="1" applyFill="1" applyBorder="1" applyAlignment="1">
      <alignment horizontal="center"/>
    </xf>
    <xf numFmtId="1" fontId="6" fillId="0" borderId="2" xfId="1" applyNumberFormat="1" applyFont="1" applyFill="1" applyBorder="1" applyAlignment="1">
      <alignment horizontal="center"/>
    </xf>
    <xf numFmtId="1" fontId="6" fillId="0" borderId="4" xfId="1" applyNumberFormat="1" applyFont="1" applyFill="1" applyBorder="1" applyAlignment="1">
      <alignment horizontal="center" vertical="center"/>
    </xf>
    <xf numFmtId="1" fontId="7" fillId="0" borderId="4" xfId="1" applyNumberFormat="1" applyFont="1" applyFill="1" applyBorder="1"/>
    <xf numFmtId="1" fontId="10" fillId="0" borderId="11" xfId="1" applyNumberFormat="1" applyFont="1" applyFill="1" applyBorder="1" applyAlignment="1">
      <alignment horizontal="center" vertical="center"/>
    </xf>
    <xf numFmtId="1" fontId="10" fillId="0" borderId="12" xfId="1" applyNumberFormat="1" applyFont="1" applyFill="1" applyBorder="1" applyAlignment="1">
      <alignment horizontal="center" vertical="center"/>
    </xf>
    <xf numFmtId="10" fontId="6" fillId="0" borderId="13" xfId="1" applyNumberFormat="1" applyFont="1" applyFill="1" applyBorder="1" applyAlignment="1">
      <alignment horizontal="center"/>
    </xf>
    <xf numFmtId="1" fontId="11" fillId="0" borderId="14" xfId="1" applyNumberFormat="1" applyFont="1" applyFill="1" applyBorder="1" applyAlignment="1">
      <alignment vertical="center"/>
    </xf>
    <xf numFmtId="1" fontId="11" fillId="0" borderId="12" xfId="1" applyNumberFormat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8" fillId="0" borderId="13" xfId="1" applyFont="1" applyFill="1" applyBorder="1" applyAlignment="1">
      <alignment horizontal="center"/>
    </xf>
    <xf numFmtId="0" fontId="1" fillId="0" borderId="15" xfId="1" applyBorder="1" applyAlignment="1"/>
    <xf numFmtId="0" fontId="1" fillId="0" borderId="16" xfId="1" applyBorder="1" applyAlignment="1"/>
    <xf numFmtId="1" fontId="7" fillId="0" borderId="17" xfId="1" applyNumberFormat="1" applyFont="1" applyFill="1" applyBorder="1" applyAlignment="1"/>
    <xf numFmtId="0" fontId="7" fillId="0" borderId="18" xfId="1" applyFont="1" applyFill="1" applyBorder="1"/>
    <xf numFmtId="0" fontId="8" fillId="0" borderId="19" xfId="1" applyFont="1" applyFill="1" applyBorder="1" applyAlignment="1">
      <alignment horizontal="center"/>
    </xf>
    <xf numFmtId="1" fontId="6" fillId="0" borderId="3" xfId="1" applyNumberFormat="1" applyFont="1" applyFill="1" applyBorder="1" applyAlignment="1">
      <alignment horizontal="center" vertical="center"/>
    </xf>
    <xf numFmtId="1" fontId="10" fillId="0" borderId="14" xfId="1" applyNumberFormat="1" applyFont="1" applyFill="1" applyBorder="1" applyAlignment="1">
      <alignment vertical="center"/>
    </xf>
    <xf numFmtId="1" fontId="10" fillId="0" borderId="12" xfId="1" applyNumberFormat="1" applyFont="1" applyFill="1" applyBorder="1" applyAlignment="1">
      <alignment vertical="center"/>
    </xf>
    <xf numFmtId="0" fontId="10" fillId="0" borderId="14" xfId="1" applyFont="1" applyFill="1" applyBorder="1" applyAlignment="1">
      <alignment vertical="center"/>
    </xf>
    <xf numFmtId="0" fontId="10" fillId="0" borderId="2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/>
    </xf>
    <xf numFmtId="10" fontId="6" fillId="0" borderId="22" xfId="1" applyNumberFormat="1" applyFont="1" applyFill="1" applyBorder="1" applyAlignment="1">
      <alignment horizontal="center"/>
    </xf>
    <xf numFmtId="1" fontId="10" fillId="0" borderId="23" xfId="1" applyNumberFormat="1" applyFont="1" applyFill="1" applyBorder="1" applyAlignment="1">
      <alignment horizontal="center" vertical="center"/>
    </xf>
    <xf numFmtId="1" fontId="10" fillId="0" borderId="24" xfId="1" applyNumberFormat="1" applyFont="1" applyFill="1" applyBorder="1" applyAlignment="1">
      <alignment horizontal="center" vertical="center"/>
    </xf>
    <xf numFmtId="10" fontId="6" fillId="0" borderId="25" xfId="1" applyNumberFormat="1" applyFont="1" applyFill="1" applyBorder="1" applyAlignment="1">
      <alignment horizontal="center"/>
    </xf>
    <xf numFmtId="1" fontId="10" fillId="0" borderId="26" xfId="1" applyNumberFormat="1" applyFont="1" applyFill="1" applyBorder="1" applyAlignment="1">
      <alignment vertical="center"/>
    </xf>
    <xf numFmtId="1" fontId="10" fillId="0" borderId="24" xfId="1" applyNumberFormat="1" applyFont="1" applyFill="1" applyBorder="1" applyAlignment="1">
      <alignment vertical="center"/>
    </xf>
    <xf numFmtId="0" fontId="10" fillId="0" borderId="27" xfId="1" applyFont="1" applyFill="1" applyBorder="1" applyAlignment="1">
      <alignment vertical="center"/>
    </xf>
    <xf numFmtId="0" fontId="8" fillId="0" borderId="28" xfId="1" applyFont="1" applyFill="1" applyBorder="1" applyAlignment="1">
      <alignment horizontal="center"/>
    </xf>
    <xf numFmtId="0" fontId="7" fillId="0" borderId="29" xfId="1" applyFont="1" applyFill="1" applyBorder="1"/>
    <xf numFmtId="0" fontId="8" fillId="0" borderId="30" xfId="1" applyFont="1" applyFill="1" applyBorder="1" applyAlignment="1">
      <alignment horizontal="center"/>
    </xf>
    <xf numFmtId="0" fontId="7" fillId="0" borderId="3" xfId="1" applyFont="1" applyFill="1" applyBorder="1"/>
    <xf numFmtId="0" fontId="8" fillId="0" borderId="3" xfId="1" applyFont="1" applyFill="1" applyBorder="1" applyAlignment="1">
      <alignment horizontal="center"/>
    </xf>
    <xf numFmtId="1" fontId="10" fillId="0" borderId="7" xfId="1" applyNumberFormat="1" applyFont="1" applyFill="1" applyBorder="1" applyAlignment="1">
      <alignment horizontal="center" vertical="center"/>
    </xf>
    <xf numFmtId="1" fontId="10" fillId="0" borderId="9" xfId="1" applyNumberFormat="1" applyFont="1" applyFill="1" applyBorder="1" applyAlignment="1">
      <alignment horizontal="center" vertical="center"/>
    </xf>
    <xf numFmtId="10" fontId="6" fillId="0" borderId="6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vertical="center"/>
    </xf>
    <xf numFmtId="1" fontId="10" fillId="0" borderId="8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8" fillId="0" borderId="8" xfId="1" applyFont="1" applyFill="1" applyBorder="1" applyAlignment="1">
      <alignment horizontal="center"/>
    </xf>
    <xf numFmtId="0" fontId="12" fillId="0" borderId="0" xfId="1" applyFont="1"/>
    <xf numFmtId="2" fontId="13" fillId="0" borderId="0" xfId="1" applyNumberFormat="1" applyFont="1"/>
    <xf numFmtId="1" fontId="13" fillId="0" borderId="0" xfId="1" applyNumberFormat="1" applyFont="1"/>
    <xf numFmtId="1" fontId="10" fillId="0" borderId="1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/>
    </xf>
    <xf numFmtId="1" fontId="7" fillId="0" borderId="3" xfId="1" applyNumberFormat="1" applyFont="1" applyFill="1" applyBorder="1"/>
    <xf numFmtId="0" fontId="7" fillId="0" borderId="31" xfId="1" applyFont="1" applyFill="1" applyBorder="1"/>
    <xf numFmtId="1" fontId="10" fillId="0" borderId="23" xfId="1" applyNumberFormat="1" applyFont="1" applyFill="1" applyBorder="1" applyAlignment="1">
      <alignment horizontal="center" vertical="center" wrapText="1"/>
    </xf>
    <xf numFmtId="1" fontId="10" fillId="0" borderId="24" xfId="1" applyNumberFormat="1" applyFont="1" applyFill="1" applyBorder="1" applyAlignment="1">
      <alignment horizontal="center" vertical="center" wrapText="1"/>
    </xf>
    <xf numFmtId="0" fontId="7" fillId="0" borderId="17" xfId="1" applyFont="1" applyFill="1" applyBorder="1" applyAlignment="1"/>
    <xf numFmtId="0" fontId="8" fillId="0" borderId="19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 wrapText="1"/>
    </xf>
    <xf numFmtId="0" fontId="14" fillId="0" borderId="3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top" wrapText="1"/>
    </xf>
    <xf numFmtId="0" fontId="14" fillId="0" borderId="4" xfId="1" applyFont="1" applyFill="1" applyBorder="1" applyAlignment="1">
      <alignment horizontal="center" vertical="top" wrapText="1"/>
    </xf>
    <xf numFmtId="0" fontId="14" fillId="0" borderId="35" xfId="1" applyFont="1" applyFill="1" applyBorder="1" applyAlignment="1">
      <alignment horizontal="center" vertical="top" wrapText="1"/>
    </xf>
    <xf numFmtId="0" fontId="14" fillId="0" borderId="34" xfId="1" applyFont="1" applyFill="1" applyBorder="1" applyAlignment="1">
      <alignment horizontal="center" vertical="top" wrapText="1"/>
    </xf>
    <xf numFmtId="0" fontId="14" fillId="0" borderId="15" xfId="1" applyFont="1" applyFill="1" applyBorder="1" applyAlignment="1">
      <alignment horizontal="center" vertical="center" wrapText="1"/>
    </xf>
    <xf numFmtId="0" fontId="14" fillId="0" borderId="36" xfId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center" vertical="center" wrapText="1"/>
    </xf>
    <xf numFmtId="0" fontId="14" fillId="0" borderId="39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top" wrapText="1"/>
    </xf>
    <xf numFmtId="0" fontId="14" fillId="0" borderId="38" xfId="1" applyFont="1" applyFill="1" applyBorder="1" applyAlignment="1">
      <alignment horizontal="center" vertical="top" wrapText="1"/>
    </xf>
    <xf numFmtId="10" fontId="6" fillId="0" borderId="1" xfId="1" applyNumberFormat="1" applyFont="1" applyFill="1" applyBorder="1" applyAlignment="1">
      <alignment horizontal="center"/>
    </xf>
    <xf numFmtId="10" fontId="6" fillId="0" borderId="5" xfId="1" applyNumberFormat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vertical="center" wrapText="1"/>
    </xf>
    <xf numFmtId="0" fontId="15" fillId="0" borderId="5" xfId="1" applyFont="1" applyBorder="1"/>
    <xf numFmtId="0" fontId="15" fillId="0" borderId="3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10" fontId="6" fillId="0" borderId="40" xfId="1" applyNumberFormat="1" applyFont="1" applyFill="1" applyBorder="1" applyAlignment="1">
      <alignment horizontal="center"/>
    </xf>
    <xf numFmtId="0" fontId="14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</cellXfs>
  <cellStyles count="2">
    <cellStyle name="Normal" xfId="0" builtinId="0"/>
    <cellStyle name="Normal 4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tabSelected="1" view="pageBreakPreview" zoomScaleSheetLayoutView="100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O7" sqref="O7"/>
    </sheetView>
  </sheetViews>
  <sheetFormatPr defaultRowHeight="16.8" x14ac:dyDescent="0.3"/>
  <cols>
    <col min="1" max="1" width="8.88671875" style="1"/>
    <col min="2" max="2" width="6.109375" style="3" customWidth="1"/>
    <col min="3" max="3" width="45.109375" style="4" customWidth="1"/>
    <col min="4" max="4" width="17.88671875" style="4" customWidth="1"/>
    <col min="5" max="5" width="14.6640625" style="4" customWidth="1"/>
    <col min="6" max="6" width="12.88671875" style="3" customWidth="1"/>
    <col min="7" max="7" width="14" style="3" customWidth="1"/>
    <col min="8" max="8" width="14.6640625" style="3" customWidth="1"/>
    <col min="9" max="9" width="14.21875" style="2" customWidth="1"/>
    <col min="10" max="10" width="14.6640625" style="2" customWidth="1"/>
    <col min="11" max="11" width="15.88671875" style="1" hidden="1" customWidth="1"/>
    <col min="12" max="12" width="11.6640625" style="1" hidden="1" customWidth="1"/>
    <col min="13" max="16384" width="8.88671875" style="1"/>
  </cols>
  <sheetData>
    <row r="1" spans="2:12" ht="18" customHeight="1" x14ac:dyDescent="0.3"/>
    <row r="2" spans="2:12" ht="26.4" customHeight="1" thickBot="1" x14ac:dyDescent="0.35">
      <c r="B2" s="108"/>
      <c r="C2" s="107"/>
      <c r="D2" s="107"/>
      <c r="E2" s="107"/>
      <c r="F2" s="107"/>
      <c r="G2" s="107"/>
      <c r="H2" s="107"/>
      <c r="I2" s="106" t="s">
        <v>56</v>
      </c>
      <c r="J2" s="106"/>
      <c r="K2" s="8"/>
      <c r="L2" s="8"/>
    </row>
    <row r="3" spans="2:12" ht="36.6" customHeight="1" thickBot="1" x14ac:dyDescent="0.3">
      <c r="B3" s="105" t="s">
        <v>55</v>
      </c>
      <c r="C3" s="104"/>
      <c r="D3" s="104"/>
      <c r="E3" s="104"/>
      <c r="F3" s="104"/>
      <c r="G3" s="104"/>
      <c r="H3" s="104"/>
      <c r="I3" s="104"/>
      <c r="J3" s="103"/>
      <c r="K3" s="8"/>
      <c r="L3" s="8"/>
    </row>
    <row r="4" spans="2:12" ht="20.25" customHeight="1" thickBot="1" x14ac:dyDescent="0.35">
      <c r="B4" s="102"/>
      <c r="C4" s="100"/>
      <c r="D4" s="101"/>
      <c r="E4" s="100"/>
      <c r="F4" s="100"/>
      <c r="G4" s="100"/>
      <c r="H4" s="100"/>
      <c r="I4" s="99" t="s">
        <v>54</v>
      </c>
      <c r="J4" s="98"/>
      <c r="K4" s="8"/>
      <c r="L4" s="8"/>
    </row>
    <row r="5" spans="2:12" ht="18" customHeight="1" thickBot="1" x14ac:dyDescent="0.3">
      <c r="B5" s="97" t="s">
        <v>53</v>
      </c>
      <c r="C5" s="96" t="s">
        <v>52</v>
      </c>
      <c r="D5" s="93" t="s">
        <v>51</v>
      </c>
      <c r="E5" s="95"/>
      <c r="F5" s="94" t="s">
        <v>49</v>
      </c>
      <c r="G5" s="93" t="s">
        <v>50</v>
      </c>
      <c r="H5" s="92"/>
      <c r="I5" s="91" t="s">
        <v>49</v>
      </c>
      <c r="J5" s="91" t="s">
        <v>48</v>
      </c>
      <c r="K5" s="8"/>
      <c r="L5" s="8"/>
    </row>
    <row r="6" spans="2:12" ht="21.75" customHeight="1" thickBot="1" x14ac:dyDescent="0.3">
      <c r="B6" s="90"/>
      <c r="C6" s="89"/>
      <c r="D6" s="88" t="s">
        <v>47</v>
      </c>
      <c r="E6" s="87" t="s">
        <v>46</v>
      </c>
      <c r="F6" s="86"/>
      <c r="G6" s="85" t="s">
        <v>47</v>
      </c>
      <c r="H6" s="84" t="s">
        <v>46</v>
      </c>
      <c r="I6" s="83"/>
      <c r="J6" s="83"/>
      <c r="K6" s="8" t="s">
        <v>45</v>
      </c>
      <c r="L6" s="8"/>
    </row>
    <row r="7" spans="2:12" ht="18" customHeight="1" x14ac:dyDescent="0.3">
      <c r="B7" s="82" t="s">
        <v>44</v>
      </c>
      <c r="C7" s="45" t="s">
        <v>43</v>
      </c>
      <c r="D7" s="81"/>
      <c r="E7" s="43"/>
      <c r="F7" s="43"/>
      <c r="G7" s="43"/>
      <c r="H7" s="43"/>
      <c r="I7" s="43"/>
      <c r="J7" s="42"/>
      <c r="K7" s="8"/>
      <c r="L7" s="8"/>
    </row>
    <row r="8" spans="2:12" ht="25.2" customHeight="1" x14ac:dyDescent="0.3">
      <c r="B8" s="60">
        <v>1</v>
      </c>
      <c r="C8" s="59" t="s">
        <v>42</v>
      </c>
      <c r="D8" s="58">
        <v>10470333.7642096</v>
      </c>
      <c r="E8" s="57">
        <v>4779764.8381207008</v>
      </c>
      <c r="F8" s="56">
        <f>E8/D8</f>
        <v>0.45650548929578683</v>
      </c>
      <c r="G8" s="80">
        <v>10922084.033530999</v>
      </c>
      <c r="H8" s="79">
        <v>4518172.8565081004</v>
      </c>
      <c r="I8" s="53">
        <f>H8/G8</f>
        <v>0.41367314540313244</v>
      </c>
      <c r="J8" s="53">
        <f>I8-F8</f>
        <v>-4.283234389265439E-2</v>
      </c>
      <c r="K8" s="30" t="e">
        <f>G8-#REF!</f>
        <v>#REF!</v>
      </c>
      <c r="L8" s="29" t="e">
        <f>K8/#REF!*100</f>
        <v>#REF!</v>
      </c>
    </row>
    <row r="9" spans="2:12" ht="25.2" customHeight="1" x14ac:dyDescent="0.3">
      <c r="B9" s="60">
        <v>2</v>
      </c>
      <c r="C9" s="59" t="s">
        <v>41</v>
      </c>
      <c r="D9" s="58">
        <v>3062735</v>
      </c>
      <c r="E9" s="57">
        <v>1182412.9607999998</v>
      </c>
      <c r="F9" s="56">
        <f>E9/D9</f>
        <v>0.3860644034825082</v>
      </c>
      <c r="G9" s="55">
        <v>3303753</v>
      </c>
      <c r="H9" s="79">
        <v>1328076.0430000001</v>
      </c>
      <c r="I9" s="53">
        <f>H9/G9</f>
        <v>0.4019901133650125</v>
      </c>
      <c r="J9" s="53">
        <f>I9-F9</f>
        <v>1.5925709882504302E-2</v>
      </c>
      <c r="K9" s="30" t="e">
        <f>G9-#REF!</f>
        <v>#REF!</v>
      </c>
      <c r="L9" s="29" t="e">
        <f>K9/#REF!*100</f>
        <v>#REF!</v>
      </c>
    </row>
    <row r="10" spans="2:12" ht="25.2" customHeight="1" x14ac:dyDescent="0.3">
      <c r="B10" s="60">
        <v>3</v>
      </c>
      <c r="C10" s="59" t="s">
        <v>40</v>
      </c>
      <c r="D10" s="58">
        <v>923675</v>
      </c>
      <c r="E10" s="57">
        <v>489505</v>
      </c>
      <c r="F10" s="56">
        <f>E10/D10</f>
        <v>0.52995371748721143</v>
      </c>
      <c r="G10" s="55">
        <v>863999.50646910002</v>
      </c>
      <c r="H10" s="79">
        <v>613138</v>
      </c>
      <c r="I10" s="53">
        <f>H10/G10</f>
        <v>0.7096508683271201</v>
      </c>
      <c r="J10" s="53">
        <f>I10-F10</f>
        <v>0.17969715083990867</v>
      </c>
      <c r="K10" s="30" t="e">
        <f>G10-#REF!</f>
        <v>#REF!</v>
      </c>
      <c r="L10" s="29" t="e">
        <f>K10/#REF!*100</f>
        <v>#REF!</v>
      </c>
    </row>
    <row r="11" spans="2:12" ht="25.2" customHeight="1" x14ac:dyDescent="0.3">
      <c r="B11" s="60">
        <v>4</v>
      </c>
      <c r="C11" s="59" t="s">
        <v>39</v>
      </c>
      <c r="D11" s="58">
        <v>1134649.4797299998</v>
      </c>
      <c r="E11" s="57">
        <v>553927.65924646438</v>
      </c>
      <c r="F11" s="56">
        <f>E11/D11</f>
        <v>0.48819275832945036</v>
      </c>
      <c r="G11" s="55">
        <v>1215873.6353199999</v>
      </c>
      <c r="H11" s="79">
        <v>633487.82950450014</v>
      </c>
      <c r="I11" s="53">
        <f>H11/G11</f>
        <v>0.52101452906146417</v>
      </c>
      <c r="J11" s="53">
        <f>I11-F11</f>
        <v>3.2821770732013811E-2</v>
      </c>
      <c r="K11" s="30" t="e">
        <f>G11-#REF!</f>
        <v>#REF!</v>
      </c>
      <c r="L11" s="29" t="e">
        <f>K11/#REF!*100</f>
        <v>#REF!</v>
      </c>
    </row>
    <row r="12" spans="2:12" ht="25.2" customHeight="1" x14ac:dyDescent="0.3">
      <c r="B12" s="60">
        <v>5</v>
      </c>
      <c r="C12" s="59" t="s">
        <v>38</v>
      </c>
      <c r="D12" s="58">
        <v>1359193</v>
      </c>
      <c r="E12" s="57">
        <v>711417</v>
      </c>
      <c r="F12" s="56">
        <f>E12/D12</f>
        <v>0.52341131833374654</v>
      </c>
      <c r="G12" s="55">
        <v>1393309</v>
      </c>
      <c r="H12" s="79">
        <v>665904</v>
      </c>
      <c r="I12" s="53">
        <f>H12/G12</f>
        <v>0.47792987772274492</v>
      </c>
      <c r="J12" s="53">
        <f>I12-F12</f>
        <v>-4.5481440611001622E-2</v>
      </c>
      <c r="K12" s="30" t="e">
        <f>G12-#REF!</f>
        <v>#REF!</v>
      </c>
      <c r="L12" s="29" t="e">
        <f>K12/#REF!*100</f>
        <v>#REF!</v>
      </c>
    </row>
    <row r="13" spans="2:12" ht="25.2" customHeight="1" x14ac:dyDescent="0.3">
      <c r="B13" s="60">
        <v>6</v>
      </c>
      <c r="C13" s="59" t="s">
        <v>37</v>
      </c>
      <c r="D13" s="58">
        <v>98855.476043200004</v>
      </c>
      <c r="E13" s="57">
        <v>66872.755765299997</v>
      </c>
      <c r="F13" s="56">
        <f>E13/D13</f>
        <v>0.67646991792418754</v>
      </c>
      <c r="G13" s="55">
        <v>107116</v>
      </c>
      <c r="H13" s="79">
        <v>79746.583335500007</v>
      </c>
      <c r="I13" s="53">
        <f>H13/G13</f>
        <v>0.74448806280574342</v>
      </c>
      <c r="J13" s="53">
        <f>I13-F13</f>
        <v>6.8018144881555886E-2</v>
      </c>
      <c r="K13" s="30" t="e">
        <f>G13-#REF!</f>
        <v>#REF!</v>
      </c>
      <c r="L13" s="29" t="e">
        <f>K13/#REF!*100</f>
        <v>#REF!</v>
      </c>
    </row>
    <row r="14" spans="2:12" ht="25.2" customHeight="1" x14ac:dyDescent="0.3">
      <c r="B14" s="60">
        <v>7</v>
      </c>
      <c r="C14" s="59" t="s">
        <v>36</v>
      </c>
      <c r="D14" s="58">
        <v>1874052.8548456598</v>
      </c>
      <c r="E14" s="57">
        <v>931716.06375961006</v>
      </c>
      <c r="F14" s="56">
        <f>E14/D14</f>
        <v>0.49716637465720936</v>
      </c>
      <c r="G14" s="55">
        <v>1942892.5299999996</v>
      </c>
      <c r="H14" s="79">
        <v>985253.46212889999</v>
      </c>
      <c r="I14" s="53">
        <f>H14/G14</f>
        <v>0.50710651614317559</v>
      </c>
      <c r="J14" s="53">
        <f>I14-F14</f>
        <v>9.9401414859662252E-3</v>
      </c>
      <c r="K14" s="30" t="e">
        <f>G14-#REF!</f>
        <v>#REF!</v>
      </c>
      <c r="L14" s="29" t="e">
        <f>K14/#REF!*100</f>
        <v>#REF!</v>
      </c>
    </row>
    <row r="15" spans="2:12" ht="25.2" customHeight="1" x14ac:dyDescent="0.3">
      <c r="B15" s="60">
        <v>8</v>
      </c>
      <c r="C15" s="59" t="s">
        <v>35</v>
      </c>
      <c r="D15" s="58">
        <v>851226.22332850005</v>
      </c>
      <c r="E15" s="57">
        <v>369427.95351619995</v>
      </c>
      <c r="F15" s="56">
        <f>E15/D15</f>
        <v>0.43399503374278986</v>
      </c>
      <c r="G15" s="55">
        <v>1120921.0405156</v>
      </c>
      <c r="H15" s="79">
        <v>412876.7637603</v>
      </c>
      <c r="I15" s="53">
        <f>H15/G15</f>
        <v>0.36833706285893736</v>
      </c>
      <c r="J15" s="53">
        <f>I15-F15</f>
        <v>-6.5657970883852501E-2</v>
      </c>
      <c r="K15" s="30" t="e">
        <f>G15-#REF!</f>
        <v>#REF!</v>
      </c>
      <c r="L15" s="29" t="e">
        <f>K15/#REF!*100</f>
        <v>#REF!</v>
      </c>
    </row>
    <row r="16" spans="2:12" ht="25.2" customHeight="1" x14ac:dyDescent="0.3">
      <c r="B16" s="60">
        <v>9</v>
      </c>
      <c r="C16" s="59" t="s">
        <v>34</v>
      </c>
      <c r="D16" s="58">
        <v>1026824.04</v>
      </c>
      <c r="E16" s="57">
        <v>761083.53</v>
      </c>
      <c r="F16" s="56">
        <f>E16/D16</f>
        <v>0.74120151102033027</v>
      </c>
      <c r="G16" s="55">
        <v>1178858.0118441</v>
      </c>
      <c r="H16" s="79">
        <v>694012.48186260008</v>
      </c>
      <c r="I16" s="53">
        <f>H16/G16</f>
        <v>0.58871592243492421</v>
      </c>
      <c r="J16" s="53">
        <f>I16-F16</f>
        <v>-0.15248558858540606</v>
      </c>
      <c r="K16" s="30" t="e">
        <f>G16-#REF!</f>
        <v>#REF!</v>
      </c>
      <c r="L16" s="29" t="e">
        <f>K16/#REF!*100</f>
        <v>#REF!</v>
      </c>
    </row>
    <row r="17" spans="2:12" ht="25.2" customHeight="1" x14ac:dyDescent="0.3">
      <c r="B17" s="60">
        <v>10</v>
      </c>
      <c r="C17" s="59" t="s">
        <v>33</v>
      </c>
      <c r="D17" s="58">
        <v>687852</v>
      </c>
      <c r="E17" s="57">
        <v>533549</v>
      </c>
      <c r="F17" s="56">
        <f>E17/D17</f>
        <v>0.77567412757395482</v>
      </c>
      <c r="G17" s="55">
        <v>844917.11023488001</v>
      </c>
      <c r="H17" s="79">
        <v>648601.09078800003</v>
      </c>
      <c r="I17" s="53">
        <f>H17/G17</f>
        <v>0.76765055758865419</v>
      </c>
      <c r="J17" s="53">
        <f>I17-F17</f>
        <v>-8.023569985300627E-3</v>
      </c>
      <c r="K17" s="30" t="e">
        <f>G17-#REF!</f>
        <v>#REF!</v>
      </c>
      <c r="L17" s="29" t="e">
        <f>K17/#REF!*100</f>
        <v>#REF!</v>
      </c>
    </row>
    <row r="18" spans="2:12" ht="25.2" customHeight="1" x14ac:dyDescent="0.3">
      <c r="B18" s="60">
        <v>11</v>
      </c>
      <c r="C18" s="59" t="s">
        <v>32</v>
      </c>
      <c r="D18" s="58">
        <v>11495654</v>
      </c>
      <c r="E18" s="57">
        <v>6425718</v>
      </c>
      <c r="F18" s="56">
        <f>E18/D18</f>
        <v>0.5589693287567632</v>
      </c>
      <c r="G18" s="55">
        <v>12268207</v>
      </c>
      <c r="H18" s="79">
        <v>6427407</v>
      </c>
      <c r="I18" s="53">
        <f>H18/G18</f>
        <v>0.52390760931894942</v>
      </c>
      <c r="J18" s="53">
        <f>I18-F18</f>
        <v>-3.5061719437813776E-2</v>
      </c>
      <c r="K18" s="30" t="e">
        <f>G18-#REF!</f>
        <v>#REF!</v>
      </c>
      <c r="L18" s="29" t="e">
        <f>K18/#REF!*100</f>
        <v>#REF!</v>
      </c>
    </row>
    <row r="19" spans="2:12" ht="25.2" customHeight="1" thickBot="1" x14ac:dyDescent="0.35">
      <c r="B19" s="52">
        <v>12</v>
      </c>
      <c r="C19" s="51" t="s">
        <v>31</v>
      </c>
      <c r="D19" s="49">
        <v>1589988.3744113001</v>
      </c>
      <c r="E19" s="48">
        <v>925441</v>
      </c>
      <c r="F19" s="37">
        <f>E19/D19</f>
        <v>0.5820426204956678</v>
      </c>
      <c r="G19" s="36">
        <v>1728542.6315316998</v>
      </c>
      <c r="H19" s="75">
        <v>920021.00966720004</v>
      </c>
      <c r="I19" s="31">
        <f>H19/G19</f>
        <v>0.53225242634134462</v>
      </c>
      <c r="J19" s="31">
        <f>I19-F19</f>
        <v>-4.9790194154323175E-2</v>
      </c>
      <c r="K19" s="30" t="e">
        <f>G19-#REF!</f>
        <v>#REF!</v>
      </c>
      <c r="L19" s="29" t="e">
        <f>K19/#REF!*100</f>
        <v>#REF!</v>
      </c>
    </row>
    <row r="20" spans="2:12" s="28" customFormat="1" ht="25.2" customHeight="1" thickBot="1" x14ac:dyDescent="0.35">
      <c r="B20" s="64"/>
      <c r="C20" s="78" t="s">
        <v>7</v>
      </c>
      <c r="D20" s="77">
        <v>31999558.642703693</v>
      </c>
      <c r="E20" s="14">
        <v>16339511.011939475</v>
      </c>
      <c r="F20" s="10">
        <f>E20/D20</f>
        <v>0.51061676176165294</v>
      </c>
      <c r="G20" s="33">
        <f>SUM(G8:G19)</f>
        <v>36890473.499446377</v>
      </c>
      <c r="H20" s="76">
        <f>SUM(H8:H19)</f>
        <v>17926697.120555099</v>
      </c>
      <c r="I20" s="9">
        <f>H20/G20</f>
        <v>0.48594380662596071</v>
      </c>
      <c r="J20" s="9">
        <f>I20-F20</f>
        <v>-2.4672955135692232E-2</v>
      </c>
      <c r="K20" s="30" t="e">
        <f>G20-#REF!</f>
        <v>#REF!</v>
      </c>
      <c r="L20" s="29" t="e">
        <f>K20/#REF!*100</f>
        <v>#REF!</v>
      </c>
    </row>
    <row r="21" spans="2:12" ht="25.2" customHeight="1" x14ac:dyDescent="0.3">
      <c r="B21" s="62"/>
      <c r="C21" s="61" t="s">
        <v>30</v>
      </c>
      <c r="D21" s="44"/>
      <c r="E21" s="43"/>
      <c r="F21" s="43"/>
      <c r="G21" s="43"/>
      <c r="H21" s="43"/>
      <c r="I21" s="43"/>
      <c r="J21" s="42"/>
      <c r="K21" s="30" t="e">
        <f>G21-#REF!</f>
        <v>#REF!</v>
      </c>
      <c r="L21" s="29" t="e">
        <f>K21/#REF!*100</f>
        <v>#REF!</v>
      </c>
    </row>
    <row r="22" spans="2:12" ht="25.2" customHeight="1" x14ac:dyDescent="0.3">
      <c r="B22" s="60">
        <v>13</v>
      </c>
      <c r="C22" s="59" t="s">
        <v>29</v>
      </c>
      <c r="D22" s="58">
        <v>473163.97109608498</v>
      </c>
      <c r="E22" s="57">
        <v>196508.21007324755</v>
      </c>
      <c r="F22" s="37">
        <f>E22/D22</f>
        <v>0.41530679019798572</v>
      </c>
      <c r="G22" s="36">
        <v>495790.67556992557</v>
      </c>
      <c r="H22" s="75">
        <v>203813.85700871504</v>
      </c>
      <c r="I22" s="53">
        <f>H22/G22</f>
        <v>0.41108852395101053</v>
      </c>
      <c r="J22" s="53">
        <f>I22-F22</f>
        <v>-4.2182662469751886E-3</v>
      </c>
      <c r="K22" s="30" t="e">
        <f>G22-#REF!</f>
        <v>#REF!</v>
      </c>
      <c r="L22" s="29" t="e">
        <f>K22/#REF!*100</f>
        <v>#REF!</v>
      </c>
    </row>
    <row r="23" spans="2:12" ht="25.2" customHeight="1" x14ac:dyDescent="0.3">
      <c r="B23" s="60">
        <v>14</v>
      </c>
      <c r="C23" s="59" t="s">
        <v>28</v>
      </c>
      <c r="D23" s="58">
        <v>82263.916743399997</v>
      </c>
      <c r="E23" s="57">
        <v>65597.151009199995</v>
      </c>
      <c r="F23" s="37">
        <f>E23/D23</f>
        <v>0.79739883056884509</v>
      </c>
      <c r="G23" s="55">
        <v>89835</v>
      </c>
      <c r="H23" s="54">
        <v>94369</v>
      </c>
      <c r="I23" s="53">
        <f>H23/G23</f>
        <v>1.0504703066733456</v>
      </c>
      <c r="J23" s="53">
        <f>I23-F23</f>
        <v>0.25307147610450054</v>
      </c>
      <c r="K23" s="30" t="e">
        <f>G23-#REF!</f>
        <v>#REF!</v>
      </c>
      <c r="L23" s="29" t="e">
        <f>K23/#REF!*100</f>
        <v>#REF!</v>
      </c>
    </row>
    <row r="24" spans="2:12" ht="25.2" customHeight="1" x14ac:dyDescent="0.3">
      <c r="B24" s="60">
        <v>15</v>
      </c>
      <c r="C24" s="59" t="s">
        <v>27</v>
      </c>
      <c r="D24" s="58">
        <v>4730574.4482608</v>
      </c>
      <c r="E24" s="57">
        <v>4497209.6141371746</v>
      </c>
      <c r="F24" s="37">
        <f>E24/D24</f>
        <v>0.95066881693207006</v>
      </c>
      <c r="G24" s="55">
        <v>5718117.3842078988</v>
      </c>
      <c r="H24" s="54">
        <v>5549025.1000813209</v>
      </c>
      <c r="I24" s="53">
        <f>H24/G24</f>
        <v>0.97042867909749964</v>
      </c>
      <c r="J24" s="53">
        <f>I24-F24</f>
        <v>1.9759862165429576E-2</v>
      </c>
      <c r="K24" s="30" t="e">
        <f>G24-#REF!</f>
        <v>#REF!</v>
      </c>
      <c r="L24" s="29" t="e">
        <f>K24/#REF!*100</f>
        <v>#REF!</v>
      </c>
    </row>
    <row r="25" spans="2:12" ht="25.2" customHeight="1" x14ac:dyDescent="0.3">
      <c r="B25" s="60">
        <v>16</v>
      </c>
      <c r="C25" s="59" t="s">
        <v>26</v>
      </c>
      <c r="D25" s="58">
        <v>1677650.7267793</v>
      </c>
      <c r="E25" s="57">
        <v>1659171.615834702</v>
      </c>
      <c r="F25" s="37">
        <f>E25/D25</f>
        <v>0.98898512625445367</v>
      </c>
      <c r="G25" s="55">
        <v>1993606.1211009999</v>
      </c>
      <c r="H25" s="54">
        <v>2013724.5009157723</v>
      </c>
      <c r="I25" s="53">
        <f>H25/G25</f>
        <v>1.0100914516673243</v>
      </c>
      <c r="J25" s="53">
        <f>I25-F25</f>
        <v>2.1106325412870608E-2</v>
      </c>
      <c r="K25" s="30" t="e">
        <f>G25-#REF!</f>
        <v>#REF!</v>
      </c>
      <c r="L25" s="29" t="e">
        <f>K25/#REF!*100</f>
        <v>#REF!</v>
      </c>
    </row>
    <row r="26" spans="2:12" ht="25.2" customHeight="1" x14ac:dyDescent="0.3">
      <c r="B26" s="60">
        <v>17</v>
      </c>
      <c r="C26" s="59" t="s">
        <v>25</v>
      </c>
      <c r="D26" s="58">
        <v>361177.74931400002</v>
      </c>
      <c r="E26" s="57">
        <v>452353.74664925138</v>
      </c>
      <c r="F26" s="37">
        <f>E26/D26</f>
        <v>1.2524407926801298</v>
      </c>
      <c r="G26" s="55">
        <v>391471.88101180003</v>
      </c>
      <c r="H26" s="54">
        <v>474042.93782640004</v>
      </c>
      <c r="I26" s="53">
        <f>H26/G26</f>
        <v>1.2109246176281845</v>
      </c>
      <c r="J26" s="53">
        <f>I26-F26</f>
        <v>-4.151617505194527E-2</v>
      </c>
      <c r="K26" s="30" t="e">
        <f>G26-#REF!</f>
        <v>#REF!</v>
      </c>
      <c r="L26" s="29" t="e">
        <f>K26/#REF!*100</f>
        <v>#REF!</v>
      </c>
    </row>
    <row r="27" spans="2:12" ht="25.2" customHeight="1" x14ac:dyDescent="0.3">
      <c r="B27" s="60">
        <v>18</v>
      </c>
      <c r="C27" s="59" t="s">
        <v>24</v>
      </c>
      <c r="D27" s="58">
        <v>515697</v>
      </c>
      <c r="E27" s="57">
        <v>268977</v>
      </c>
      <c r="F27" s="37">
        <f>E27/D27</f>
        <v>0.5215795321671447</v>
      </c>
      <c r="G27" s="55">
        <v>619391.77690000006</v>
      </c>
      <c r="H27" s="54">
        <v>389988.80317999999</v>
      </c>
      <c r="I27" s="53">
        <f>H27/G27</f>
        <v>0.62963187069072624</v>
      </c>
      <c r="J27" s="53">
        <f>I27-F27</f>
        <v>0.10805233852358154</v>
      </c>
      <c r="K27" s="30" t="e">
        <f>G27-#REF!</f>
        <v>#REF!</v>
      </c>
      <c r="L27" s="29" t="e">
        <f>K27/#REF!*100</f>
        <v>#REF!</v>
      </c>
    </row>
    <row r="28" spans="2:12" s="72" customFormat="1" ht="25.2" customHeight="1" x14ac:dyDescent="0.3">
      <c r="B28" s="60">
        <v>19</v>
      </c>
      <c r="C28" s="59" t="s">
        <v>23</v>
      </c>
      <c r="D28" s="58">
        <v>97208.809999999983</v>
      </c>
      <c r="E28" s="57">
        <v>107256.99</v>
      </c>
      <c r="F28" s="37">
        <f>E28/D28</f>
        <v>1.103366968487733</v>
      </c>
      <c r="G28" s="55">
        <v>115619</v>
      </c>
      <c r="H28" s="54">
        <v>129586.18522500001</v>
      </c>
      <c r="I28" s="53">
        <f>H28/G28</f>
        <v>1.120803546346189</v>
      </c>
      <c r="J28" s="53">
        <f>I28-F28</f>
        <v>1.7436577858455982E-2</v>
      </c>
      <c r="K28" s="74" t="e">
        <f>G28-#REF!</f>
        <v>#REF!</v>
      </c>
      <c r="L28" s="73" t="e">
        <f>K28/#REF!*100</f>
        <v>#REF!</v>
      </c>
    </row>
    <row r="29" spans="2:12" ht="25.2" customHeight="1" x14ac:dyDescent="0.3">
      <c r="B29" s="60">
        <v>20</v>
      </c>
      <c r="C29" s="59" t="s">
        <v>22</v>
      </c>
      <c r="D29" s="58">
        <v>665444.04826968303</v>
      </c>
      <c r="E29" s="57">
        <v>332700.33600138058</v>
      </c>
      <c r="F29" s="37">
        <f>E29/D29</f>
        <v>0.49996740802849265</v>
      </c>
      <c r="G29" s="55">
        <v>801822.4696424189</v>
      </c>
      <c r="H29" s="54">
        <v>393733.66</v>
      </c>
      <c r="I29" s="53">
        <f>H29/G29</f>
        <v>0.49104842394300774</v>
      </c>
      <c r="J29" s="53">
        <f>I29-F29</f>
        <v>-8.9189840854849156E-3</v>
      </c>
      <c r="K29" s="30" t="e">
        <f>G29-#REF!</f>
        <v>#REF!</v>
      </c>
      <c r="L29" s="29" t="e">
        <f>K29/#REF!*100</f>
        <v>#REF!</v>
      </c>
    </row>
    <row r="30" spans="2:12" ht="25.2" customHeight="1" x14ac:dyDescent="0.3">
      <c r="B30" s="60">
        <v>21</v>
      </c>
      <c r="C30" s="59" t="s">
        <v>21</v>
      </c>
      <c r="D30" s="58">
        <v>1807505.4664758323</v>
      </c>
      <c r="E30" s="57">
        <v>1455075</v>
      </c>
      <c r="F30" s="37">
        <f>E30/D30</f>
        <v>0.80501831224722076</v>
      </c>
      <c r="G30" s="36">
        <v>2154186.3348700004</v>
      </c>
      <c r="H30" s="35">
        <v>1416675.7198986001</v>
      </c>
      <c r="I30" s="53">
        <f>H30/G30</f>
        <v>0.65763843032830904</v>
      </c>
      <c r="J30" s="53">
        <f>I30-F30</f>
        <v>-0.14737988191891171</v>
      </c>
      <c r="K30" s="30" t="e">
        <f>G30-#REF!</f>
        <v>#REF!</v>
      </c>
      <c r="L30" s="29" t="e">
        <f>K30/#REF!*100</f>
        <v>#REF!</v>
      </c>
    </row>
    <row r="31" spans="2:12" ht="25.2" customHeight="1" x14ac:dyDescent="0.3">
      <c r="B31" s="52">
        <v>22</v>
      </c>
      <c r="C31" s="51" t="s">
        <v>20</v>
      </c>
      <c r="D31" s="49">
        <v>68080.25</v>
      </c>
      <c r="E31" s="48">
        <v>25912.66</v>
      </c>
      <c r="F31" s="37">
        <f>E31/D31</f>
        <v>0.3806193426140474</v>
      </c>
      <c r="G31" s="36">
        <v>107835</v>
      </c>
      <c r="H31" s="35">
        <v>26800</v>
      </c>
      <c r="I31" s="31">
        <f>H31/G31</f>
        <v>0.24852784346455231</v>
      </c>
      <c r="J31" s="31">
        <f>I31-F31</f>
        <v>-0.13209149914949508</v>
      </c>
      <c r="K31" s="30" t="e">
        <f>G31-#REF!</f>
        <v>#REF!</v>
      </c>
      <c r="L31" s="29" t="e">
        <f>K31/#REF!*100</f>
        <v>#REF!</v>
      </c>
    </row>
    <row r="32" spans="2:12" ht="25.2" customHeight="1" thickBot="1" x14ac:dyDescent="0.35">
      <c r="B32" s="71">
        <v>23</v>
      </c>
      <c r="C32" s="70" t="s">
        <v>19</v>
      </c>
      <c r="D32" s="69">
        <v>69655</v>
      </c>
      <c r="E32" s="68">
        <v>214516</v>
      </c>
      <c r="F32" s="67"/>
      <c r="G32" s="66">
        <v>58446.647275199997</v>
      </c>
      <c r="H32" s="65">
        <v>205164.7361345005</v>
      </c>
      <c r="I32" s="31">
        <f>H32/G32</f>
        <v>3.5102909353973453</v>
      </c>
      <c r="J32" s="22"/>
      <c r="K32" s="30"/>
      <c r="L32" s="29"/>
    </row>
    <row r="33" spans="2:12" s="28" customFormat="1" ht="25.2" customHeight="1" thickBot="1" x14ac:dyDescent="0.35">
      <c r="B33" s="64"/>
      <c r="C33" s="63" t="s">
        <v>7</v>
      </c>
      <c r="D33" s="14">
        <v>9020819.8650326431</v>
      </c>
      <c r="E33" s="13">
        <v>7832870.6600996042</v>
      </c>
      <c r="F33" s="10">
        <f>E33/D33</f>
        <v>0.86831028413083822</v>
      </c>
      <c r="G33" s="33">
        <f>G32+G31+G30+G29+G28+G27+G26+G25+G24+G23+G22</f>
        <v>12546122.290578244</v>
      </c>
      <c r="H33" s="33">
        <f>H32+H31+H30+H29+H28+H27+H26+H25+H24+H23+H22</f>
        <v>10896924.500270307</v>
      </c>
      <c r="I33" s="9">
        <f>H33/G33</f>
        <v>0.86854920172853456</v>
      </c>
      <c r="J33" s="9">
        <f>I33-F33</f>
        <v>2.3891759769634202E-4</v>
      </c>
      <c r="K33" s="30" t="e">
        <f>G33-#REF!</f>
        <v>#REF!</v>
      </c>
      <c r="L33" s="29" t="e">
        <f>K33/#REF!*100</f>
        <v>#REF!</v>
      </c>
    </row>
    <row r="34" spans="2:12" ht="25.2" customHeight="1" x14ac:dyDescent="0.3">
      <c r="B34" s="62"/>
      <c r="C34" s="61" t="s">
        <v>18</v>
      </c>
      <c r="D34" s="44"/>
      <c r="E34" s="43"/>
      <c r="F34" s="43"/>
      <c r="G34" s="43"/>
      <c r="H34" s="43"/>
      <c r="I34" s="43"/>
      <c r="J34" s="42"/>
      <c r="K34" s="30" t="e">
        <f>G34-#REF!</f>
        <v>#REF!</v>
      </c>
      <c r="L34" s="29" t="e">
        <f>K34/#REF!*100</f>
        <v>#REF!</v>
      </c>
    </row>
    <row r="35" spans="2:12" ht="25.2" customHeight="1" x14ac:dyDescent="0.3">
      <c r="B35" s="60">
        <v>24</v>
      </c>
      <c r="C35" s="59" t="s">
        <v>17</v>
      </c>
      <c r="D35" s="58">
        <v>301594.5898893</v>
      </c>
      <c r="E35" s="57">
        <v>169250.22968695778</v>
      </c>
      <c r="F35" s="56">
        <f>E35/D35</f>
        <v>0.56118456816178608</v>
      </c>
      <c r="G35" s="55">
        <v>310678.83314239967</v>
      </c>
      <c r="H35" s="54">
        <v>254566.92639258961</v>
      </c>
      <c r="I35" s="53">
        <f>H35/G35</f>
        <v>0.81938934757073978</v>
      </c>
      <c r="J35" s="53">
        <f>I35-F35</f>
        <v>0.2582047794089537</v>
      </c>
      <c r="K35" s="30" t="e">
        <f>G35-#REF!</f>
        <v>#REF!</v>
      </c>
      <c r="L35" s="29" t="e">
        <f>K35/#REF!*100</f>
        <v>#REF!</v>
      </c>
    </row>
    <row r="36" spans="2:12" ht="25.2" customHeight="1" x14ac:dyDescent="0.3">
      <c r="B36" s="60">
        <v>25</v>
      </c>
      <c r="C36" s="59" t="s">
        <v>16</v>
      </c>
      <c r="D36" s="58">
        <v>526541.42470269999</v>
      </c>
      <c r="E36" s="57">
        <v>340639.22961299994</v>
      </c>
      <c r="F36" s="56">
        <f>E36/D36</f>
        <v>0.64693718980483705</v>
      </c>
      <c r="G36" s="55">
        <v>710191.48376010009</v>
      </c>
      <c r="H36" s="54">
        <v>437301.48980340047</v>
      </c>
      <c r="I36" s="53">
        <f>H36/G36</f>
        <v>0.61575152589568249</v>
      </c>
      <c r="J36" s="53">
        <f>I36-F36</f>
        <v>-3.118566390915456E-2</v>
      </c>
      <c r="K36" s="30" t="e">
        <f>G36-#REF!</f>
        <v>#REF!</v>
      </c>
      <c r="L36" s="29" t="e">
        <f>K36/#REF!*100</f>
        <v>#REF!</v>
      </c>
    </row>
    <row r="37" spans="2:12" ht="25.2" customHeight="1" x14ac:dyDescent="0.3">
      <c r="B37" s="60">
        <v>26</v>
      </c>
      <c r="C37" s="59" t="s">
        <v>15</v>
      </c>
      <c r="D37" s="58">
        <v>153078.24145289999</v>
      </c>
      <c r="E37" s="57">
        <v>31816</v>
      </c>
      <c r="F37" s="56">
        <f>E37/D37</f>
        <v>0.20784142604479378</v>
      </c>
      <c r="G37" s="55">
        <v>207945.72536390001</v>
      </c>
      <c r="H37" s="54">
        <v>47354.5246252</v>
      </c>
      <c r="I37" s="53">
        <f>H37/G37</f>
        <v>0.22772540547458103</v>
      </c>
      <c r="J37" s="53">
        <f>I37-F37</f>
        <v>1.9883979429787257E-2</v>
      </c>
      <c r="K37" s="30" t="e">
        <f>G37-#REF!</f>
        <v>#REF!</v>
      </c>
      <c r="L37" s="29" t="e">
        <f>K37/#REF!*100</f>
        <v>#REF!</v>
      </c>
    </row>
    <row r="38" spans="2:12" ht="25.2" customHeight="1" thickBot="1" x14ac:dyDescent="0.35">
      <c r="B38" s="52">
        <v>27</v>
      </c>
      <c r="C38" s="51" t="s">
        <v>14</v>
      </c>
      <c r="D38" s="49">
        <v>48475.038729367996</v>
      </c>
      <c r="E38" s="48">
        <v>26859.656077399992</v>
      </c>
      <c r="F38" s="37">
        <f>E38/D38</f>
        <v>0.55409251403294713</v>
      </c>
      <c r="G38" s="36">
        <v>114112.68465999998</v>
      </c>
      <c r="H38" s="35">
        <v>35863.012102099972</v>
      </c>
      <c r="I38" s="31">
        <f>H38/G38</f>
        <v>0.31427717443467584</v>
      </c>
      <c r="J38" s="31">
        <f>I38-F38</f>
        <v>-0.23981533959827128</v>
      </c>
      <c r="K38" s="30" t="e">
        <f>G38-#REF!</f>
        <v>#REF!</v>
      </c>
      <c r="L38" s="29" t="e">
        <f>K38/#REF!*100</f>
        <v>#REF!</v>
      </c>
    </row>
    <row r="39" spans="2:12" s="28" customFormat="1" ht="25.2" customHeight="1" thickBot="1" x14ac:dyDescent="0.35">
      <c r="B39" s="16"/>
      <c r="C39" s="15" t="s">
        <v>7</v>
      </c>
      <c r="D39" s="34">
        <v>730581.31064020004</v>
      </c>
      <c r="E39" s="13">
        <v>475878.65166732843</v>
      </c>
      <c r="F39" s="10">
        <f>E39/D39</f>
        <v>0.6513698677157802</v>
      </c>
      <c r="G39" s="33">
        <f>SUM(G35:G38)</f>
        <v>1342928.7269263999</v>
      </c>
      <c r="H39" s="47">
        <f>SUM(H35:H38)</f>
        <v>775085.95292328997</v>
      </c>
      <c r="I39" s="10">
        <f>H39/G39</f>
        <v>0.57716090018958177</v>
      </c>
      <c r="J39" s="9">
        <f>I39-F39</f>
        <v>-7.4208967526198433E-2</v>
      </c>
      <c r="K39" s="30" t="e">
        <f>G39-#REF!</f>
        <v>#REF!</v>
      </c>
      <c r="L39" s="29" t="e">
        <f>K39/#REF!*100</f>
        <v>#REF!</v>
      </c>
    </row>
    <row r="40" spans="2:12" ht="25.2" customHeight="1" x14ac:dyDescent="0.3">
      <c r="B40" s="46" t="s">
        <v>13</v>
      </c>
      <c r="C40" s="45" t="s">
        <v>12</v>
      </c>
      <c r="D40" s="44"/>
      <c r="E40" s="43"/>
      <c r="F40" s="43"/>
      <c r="G40" s="43"/>
      <c r="H40" s="43"/>
      <c r="I40" s="43"/>
      <c r="J40" s="42"/>
      <c r="K40" s="30" t="e">
        <f>G40-#REF!</f>
        <v>#REF!</v>
      </c>
      <c r="L40" s="29" t="e">
        <f>K40/#REF!*100</f>
        <v>#REF!</v>
      </c>
    </row>
    <row r="41" spans="2:12" ht="25.2" customHeight="1" thickBot="1" x14ac:dyDescent="0.35">
      <c r="B41" s="41">
        <v>28</v>
      </c>
      <c r="C41" s="50" t="s">
        <v>11</v>
      </c>
      <c r="D41" s="49">
        <v>1106801</v>
      </c>
      <c r="E41" s="48">
        <v>741941</v>
      </c>
      <c r="F41" s="37">
        <f>E41/D41</f>
        <v>0.67034724399417778</v>
      </c>
      <c r="G41" s="36">
        <v>1240958</v>
      </c>
      <c r="H41" s="35">
        <v>851705</v>
      </c>
      <c r="I41" s="31">
        <f>H41/G41</f>
        <v>0.68632862675449124</v>
      </c>
      <c r="J41" s="31">
        <f>I41-F41</f>
        <v>1.5981382760313467E-2</v>
      </c>
      <c r="K41" s="30" t="e">
        <f>G41-#REF!</f>
        <v>#REF!</v>
      </c>
      <c r="L41" s="29" t="e">
        <f>K41/#REF!*100</f>
        <v>#REF!</v>
      </c>
    </row>
    <row r="42" spans="2:12" s="28" customFormat="1" ht="25.2" customHeight="1" thickBot="1" x14ac:dyDescent="0.35">
      <c r="B42" s="16"/>
      <c r="C42" s="15" t="s">
        <v>7</v>
      </c>
      <c r="D42" s="34">
        <f>D41</f>
        <v>1106801</v>
      </c>
      <c r="E42" s="34">
        <f>E41</f>
        <v>741941</v>
      </c>
      <c r="F42" s="10">
        <f>E42/D42</f>
        <v>0.67034724399417778</v>
      </c>
      <c r="G42" s="36">
        <f>G41</f>
        <v>1240958</v>
      </c>
      <c r="H42" s="47">
        <f>SUM(H41:H41)</f>
        <v>851705</v>
      </c>
      <c r="I42" s="10">
        <f>H42/G42</f>
        <v>0.68632862675449124</v>
      </c>
      <c r="J42" s="31">
        <f>I42-F42</f>
        <v>1.5981382760313467E-2</v>
      </c>
      <c r="K42" s="30" t="e">
        <f>G42-#REF!</f>
        <v>#REF!</v>
      </c>
      <c r="L42" s="29" t="e">
        <f>K42/#REF!*100</f>
        <v>#REF!</v>
      </c>
    </row>
    <row r="43" spans="2:12" ht="25.2" customHeight="1" x14ac:dyDescent="0.3">
      <c r="B43" s="46" t="s">
        <v>10</v>
      </c>
      <c r="C43" s="45" t="s">
        <v>9</v>
      </c>
      <c r="D43" s="44"/>
      <c r="E43" s="43"/>
      <c r="F43" s="43"/>
      <c r="G43" s="43"/>
      <c r="H43" s="43"/>
      <c r="I43" s="43"/>
      <c r="J43" s="42"/>
      <c r="K43" s="30" t="e">
        <f>G43-#REF!</f>
        <v>#REF!</v>
      </c>
      <c r="L43" s="29" t="e">
        <f>K43/#REF!*100</f>
        <v>#REF!</v>
      </c>
    </row>
    <row r="44" spans="2:12" ht="25.2" customHeight="1" thickBot="1" x14ac:dyDescent="0.35">
      <c r="B44" s="41">
        <v>29</v>
      </c>
      <c r="C44" s="40" t="s">
        <v>8</v>
      </c>
      <c r="D44" s="39">
        <v>1713358</v>
      </c>
      <c r="E44" s="38">
        <v>1096132</v>
      </c>
      <c r="F44" s="37">
        <f>E44/D44</f>
        <v>0.6397565482520291</v>
      </c>
      <c r="G44" s="36">
        <v>1841270.0516350982</v>
      </c>
      <c r="H44" s="35">
        <v>1132159.6241187998</v>
      </c>
      <c r="I44" s="31">
        <f>H44/G44</f>
        <v>0.6148797256075561</v>
      </c>
      <c r="J44" s="31">
        <f>I44-F44</f>
        <v>-2.4876822644472996E-2</v>
      </c>
      <c r="K44" s="30" t="e">
        <f>G44-#REF!</f>
        <v>#REF!</v>
      </c>
      <c r="L44" s="29" t="e">
        <f>K44/#REF!*100</f>
        <v>#REF!</v>
      </c>
    </row>
    <row r="45" spans="2:12" s="28" customFormat="1" ht="25.2" customHeight="1" thickBot="1" x14ac:dyDescent="0.35">
      <c r="B45" s="16"/>
      <c r="C45" s="15" t="s">
        <v>7</v>
      </c>
      <c r="D45" s="34">
        <f>D44</f>
        <v>1713358</v>
      </c>
      <c r="E45" s="34">
        <f>E44</f>
        <v>1096132</v>
      </c>
      <c r="F45" s="10">
        <f>E45/D45</f>
        <v>0.6397565482520291</v>
      </c>
      <c r="G45" s="33">
        <f>G44</f>
        <v>1841270.0516350982</v>
      </c>
      <c r="H45" s="32">
        <f>SUM(H44:H44)</f>
        <v>1132159.6241187998</v>
      </c>
      <c r="I45" s="10">
        <f>H45/G45</f>
        <v>0.6148797256075561</v>
      </c>
      <c r="J45" s="31">
        <f>I45-F45</f>
        <v>-2.4876822644472996E-2</v>
      </c>
      <c r="K45" s="30" t="e">
        <f>G45-#REF!</f>
        <v>#REF!</v>
      </c>
      <c r="L45" s="29" t="e">
        <f>K45/#REF!*100</f>
        <v>#REF!</v>
      </c>
    </row>
    <row r="46" spans="2:12" ht="25.2" customHeight="1" thickBot="1" x14ac:dyDescent="0.35">
      <c r="B46" s="20"/>
      <c r="C46" s="26" t="s">
        <v>6</v>
      </c>
      <c r="D46" s="27"/>
      <c r="E46" s="18"/>
      <c r="F46" s="18"/>
      <c r="G46" s="18"/>
      <c r="H46" s="18"/>
      <c r="I46" s="18"/>
      <c r="J46" s="17"/>
      <c r="K46" s="8"/>
      <c r="L46" s="8"/>
    </row>
    <row r="47" spans="2:12" ht="25.2" customHeight="1" thickBot="1" x14ac:dyDescent="0.35">
      <c r="B47" s="16"/>
      <c r="C47" s="15" t="s">
        <v>5</v>
      </c>
      <c r="D47" s="14">
        <v>41750959.818376541</v>
      </c>
      <c r="E47" s="13">
        <v>24648260.323706407</v>
      </c>
      <c r="F47" s="10">
        <f>E47/D47</f>
        <v>0.59036392051656639</v>
      </c>
      <c r="G47" s="12">
        <f>SUM(G20+G33+G39)</f>
        <v>50779524.516951025</v>
      </c>
      <c r="H47" s="11">
        <f>SUM(H20+H33+H39)</f>
        <v>29598707.573748697</v>
      </c>
      <c r="I47" s="10">
        <f>H47/G47</f>
        <v>0.58288666259307276</v>
      </c>
      <c r="J47" s="9">
        <f>I47-F47</f>
        <v>-7.4772579234936298E-3</v>
      </c>
      <c r="K47" s="8"/>
      <c r="L47" s="8"/>
    </row>
    <row r="48" spans="2:12" ht="25.2" customHeight="1" thickBot="1" x14ac:dyDescent="0.35">
      <c r="B48" s="20"/>
      <c r="C48" s="26" t="s">
        <v>4</v>
      </c>
      <c r="D48" s="14">
        <v>976757</v>
      </c>
      <c r="E48" s="25">
        <v>681769.43</v>
      </c>
      <c r="F48" s="10">
        <f>E48/D48</f>
        <v>0.69799287847438007</v>
      </c>
      <c r="G48" s="24">
        <f>SUM(G42)</f>
        <v>1240958</v>
      </c>
      <c r="H48" s="23">
        <f>SUM(H42)</f>
        <v>851705</v>
      </c>
      <c r="I48" s="10">
        <f>H48/G48</f>
        <v>0.68632862675449124</v>
      </c>
      <c r="J48" s="22">
        <f>I48-F48</f>
        <v>-1.166425171988883E-2</v>
      </c>
      <c r="K48" s="8"/>
      <c r="L48" s="8"/>
    </row>
    <row r="49" spans="2:12" ht="25.2" customHeight="1" thickBot="1" x14ac:dyDescent="0.35">
      <c r="B49" s="16"/>
      <c r="C49" s="15" t="s">
        <v>3</v>
      </c>
      <c r="D49" s="14">
        <v>42727716.818376541</v>
      </c>
      <c r="E49" s="13">
        <v>25330029.753706407</v>
      </c>
      <c r="F49" s="10">
        <f>E49/D49</f>
        <v>0.59282432200571844</v>
      </c>
      <c r="G49" s="21">
        <f>SUM(G47:G48)</f>
        <v>52020482.516951025</v>
      </c>
      <c r="H49" s="11">
        <f>SUM(H47:H48)</f>
        <v>30450412.573748697</v>
      </c>
      <c r="I49" s="10">
        <f>H49/G49</f>
        <v>0.58535428931914157</v>
      </c>
      <c r="J49" s="9">
        <f>I49-F49</f>
        <v>-7.4700326865768663E-3</v>
      </c>
      <c r="K49" s="8"/>
      <c r="L49" s="8"/>
    </row>
    <row r="50" spans="2:12" ht="25.2" customHeight="1" thickBot="1" x14ac:dyDescent="0.35">
      <c r="B50" s="20"/>
      <c r="C50" s="19" t="s">
        <v>2</v>
      </c>
      <c r="D50" s="18"/>
      <c r="E50" s="18"/>
      <c r="F50" s="18"/>
      <c r="G50" s="18"/>
      <c r="H50" s="18"/>
      <c r="I50" s="18"/>
      <c r="J50" s="17"/>
      <c r="K50" s="8"/>
      <c r="L50" s="8"/>
    </row>
    <row r="51" spans="2:12" ht="25.2" customHeight="1" thickBot="1" x14ac:dyDescent="0.35">
      <c r="B51" s="16"/>
      <c r="C51" s="15" t="s">
        <v>1</v>
      </c>
      <c r="D51" s="14">
        <v>44344311.225000739</v>
      </c>
      <c r="E51" s="13">
        <v>26449734.855244305</v>
      </c>
      <c r="F51" s="10">
        <f>E51/D51</f>
        <v>0.59646286354612021</v>
      </c>
      <c r="G51" s="12">
        <f>SUM(G45+G49)</f>
        <v>53861752.568586126</v>
      </c>
      <c r="H51" s="11">
        <f>SUM(H45+H49)</f>
        <v>31582572.197867498</v>
      </c>
      <c r="I51" s="10">
        <f>H51/G51</f>
        <v>0.586363619669655</v>
      </c>
      <c r="J51" s="9">
        <f>I51-F51</f>
        <v>-1.0099243876465214E-2</v>
      </c>
      <c r="K51" s="8"/>
      <c r="L51" s="8"/>
    </row>
    <row r="52" spans="2:12" x14ac:dyDescent="0.3">
      <c r="B52" s="7"/>
      <c r="C52" s="6"/>
      <c r="D52" s="6"/>
      <c r="E52" s="6"/>
      <c r="F52" s="5"/>
      <c r="G52" s="2"/>
      <c r="H52" s="5"/>
    </row>
    <row r="53" spans="2:12" x14ac:dyDescent="0.3">
      <c r="G53" s="2"/>
      <c r="I53" s="2" t="s">
        <v>0</v>
      </c>
    </row>
    <row r="54" spans="2:12" x14ac:dyDescent="0.3">
      <c r="G54" s="2"/>
    </row>
    <row r="55" spans="2:12" x14ac:dyDescent="0.3">
      <c r="G55" s="2"/>
    </row>
    <row r="56" spans="2:12" x14ac:dyDescent="0.3">
      <c r="G56" s="2"/>
    </row>
    <row r="57" spans="2:12" x14ac:dyDescent="0.3">
      <c r="G57" s="2"/>
    </row>
    <row r="58" spans="2:12" x14ac:dyDescent="0.3">
      <c r="G58" s="2"/>
    </row>
    <row r="59" spans="2:12" x14ac:dyDescent="0.3">
      <c r="G59" s="2"/>
    </row>
    <row r="60" spans="2:12" x14ac:dyDescent="0.3">
      <c r="G60" s="2"/>
    </row>
    <row r="61" spans="2:12" x14ac:dyDescent="0.3">
      <c r="G61" s="2"/>
    </row>
    <row r="62" spans="2:12" x14ac:dyDescent="0.3">
      <c r="G62" s="2"/>
    </row>
  </sheetData>
  <mergeCells count="17">
    <mergeCell ref="I2:J2"/>
    <mergeCell ref="B3:J3"/>
    <mergeCell ref="I4:J4"/>
    <mergeCell ref="B5:B6"/>
    <mergeCell ref="C5:C6"/>
    <mergeCell ref="D5:E5"/>
    <mergeCell ref="F5:F6"/>
    <mergeCell ref="G5:H5"/>
    <mergeCell ref="I5:I6"/>
    <mergeCell ref="J5:J6"/>
    <mergeCell ref="C50:J50"/>
    <mergeCell ref="D7:J7"/>
    <mergeCell ref="D21:J21"/>
    <mergeCell ref="D34:J34"/>
    <mergeCell ref="D40:J40"/>
    <mergeCell ref="D43:J43"/>
    <mergeCell ref="D46:J46"/>
  </mergeCells>
  <pageMargins left="1" right="0.24" top="0.66" bottom="0" header="0.17" footer="0.3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8 Bankwise CD Ratio</vt:lpstr>
      <vt:lpstr>'Ann 8 Bankwise CD Ratio'!Print_Area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2022-08-16T06:03:58Z</dcterms:created>
  <dcterms:modified xsi:type="dcterms:W3CDTF">2022-08-16T06:04:22Z</dcterms:modified>
</cp:coreProperties>
</file>