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STEERING coMMITTEE\"/>
    </mc:Choice>
  </mc:AlternateContent>
  <bookViews>
    <workbookView xWindow="240" yWindow="132" windowWidth="11340" windowHeight="6288"/>
  </bookViews>
  <sheets>
    <sheet name="Sheet1" sheetId="2" r:id="rId1"/>
  </sheets>
  <definedNames>
    <definedName name="_xlnm.Print_Area" localSheetId="0">Sheet1!$A$1:$X$53</definedName>
  </definedNames>
  <calcPr calcId="162913"/>
</workbook>
</file>

<file path=xl/calcChain.xml><?xml version="1.0" encoding="utf-8"?>
<calcChain xmlns="http://schemas.openxmlformats.org/spreadsheetml/2006/main">
  <c r="S52" i="2" l="1"/>
  <c r="D43" i="2"/>
  <c r="C43" i="2"/>
  <c r="K46" i="2"/>
  <c r="J46" i="2"/>
  <c r="K43" i="2"/>
  <c r="J43" i="2"/>
  <c r="R43" i="2"/>
  <c r="Q43" i="2"/>
  <c r="R33" i="2"/>
  <c r="Q33" i="2"/>
  <c r="S46" i="2" l="1"/>
  <c r="S43" i="2"/>
  <c r="S39" i="2"/>
  <c r="S33" i="2"/>
  <c r="T46" i="2"/>
  <c r="T43" i="2"/>
  <c r="T39" i="2"/>
  <c r="M46" i="2"/>
  <c r="M43" i="2"/>
  <c r="M39" i="2"/>
  <c r="M33" i="2"/>
  <c r="L46" i="2"/>
  <c r="L43" i="2"/>
  <c r="L39" i="2"/>
  <c r="L33" i="2"/>
  <c r="E46" i="2"/>
  <c r="F46" i="2"/>
  <c r="F33" i="2"/>
  <c r="N28" i="2" l="1"/>
  <c r="N13" i="2"/>
  <c r="R52" i="2" l="1"/>
  <c r="Q52" i="2"/>
  <c r="K52" i="2"/>
  <c r="J52" i="2"/>
  <c r="F43" i="2" l="1"/>
  <c r="E43" i="2"/>
  <c r="W21" i="2" l="1"/>
  <c r="W34" i="2"/>
  <c r="W40" i="2"/>
  <c r="W44" i="2"/>
  <c r="W47" i="2"/>
  <c r="W51" i="2"/>
  <c r="V9" i="2" l="1"/>
  <c r="V10" i="2"/>
  <c r="V11" i="2"/>
  <c r="V12" i="2"/>
  <c r="V13" i="2"/>
  <c r="V14" i="2"/>
  <c r="V15" i="2"/>
  <c r="V16" i="2"/>
  <c r="V17" i="2"/>
  <c r="V18" i="2"/>
  <c r="V19" i="2"/>
  <c r="V22" i="2"/>
  <c r="V23" i="2"/>
  <c r="V24" i="2"/>
  <c r="V25" i="2"/>
  <c r="V26" i="2"/>
  <c r="V27" i="2"/>
  <c r="V28" i="2"/>
  <c r="V29" i="2"/>
  <c r="V30" i="2"/>
  <c r="V31" i="2"/>
  <c r="V32" i="2"/>
  <c r="W32" i="2" s="1"/>
  <c r="V35" i="2"/>
  <c r="V36" i="2"/>
  <c r="V37" i="2"/>
  <c r="V38" i="2"/>
  <c r="V39" i="2"/>
  <c r="V41" i="2"/>
  <c r="V43" i="2"/>
  <c r="V45" i="2"/>
  <c r="V49" i="2"/>
  <c r="V8" i="2"/>
  <c r="U9" i="2"/>
  <c r="U10" i="2"/>
  <c r="U11" i="2"/>
  <c r="U12" i="2"/>
  <c r="U13" i="2"/>
  <c r="U14" i="2"/>
  <c r="U15" i="2"/>
  <c r="U16" i="2"/>
  <c r="U17" i="2"/>
  <c r="U18" i="2"/>
  <c r="U19" i="2"/>
  <c r="U22" i="2"/>
  <c r="U23" i="2"/>
  <c r="U24" i="2"/>
  <c r="U25" i="2"/>
  <c r="W25" i="2" s="1"/>
  <c r="U26" i="2"/>
  <c r="U27" i="2"/>
  <c r="U28" i="2"/>
  <c r="U29" i="2"/>
  <c r="U30" i="2"/>
  <c r="U31" i="2"/>
  <c r="W31" i="2" s="1"/>
  <c r="U35" i="2"/>
  <c r="U36" i="2"/>
  <c r="U37" i="2"/>
  <c r="U38" i="2"/>
  <c r="U41" i="2"/>
  <c r="U45" i="2"/>
  <c r="U8" i="2"/>
  <c r="W37" i="2" l="1"/>
  <c r="W35" i="2"/>
  <c r="W30" i="2"/>
  <c r="W24" i="2"/>
  <c r="W29" i="2"/>
  <c r="W23" i="2"/>
  <c r="W38" i="2"/>
  <c r="W28" i="2"/>
  <c r="W22" i="2"/>
  <c r="W8" i="2"/>
  <c r="W16" i="2"/>
  <c r="W10" i="2"/>
  <c r="W15" i="2"/>
  <c r="W9" i="2"/>
  <c r="W45" i="2"/>
  <c r="W41" i="2"/>
  <c r="W36" i="2"/>
  <c r="W27" i="2"/>
  <c r="W26" i="2"/>
  <c r="W14" i="2"/>
  <c r="W19" i="2"/>
  <c r="W18" i="2"/>
  <c r="W12" i="2"/>
  <c r="W13" i="2"/>
  <c r="W17" i="2"/>
  <c r="W11" i="2"/>
  <c r="V20" i="2"/>
  <c r="V46" i="2" l="1"/>
  <c r="O32" i="2" l="1"/>
  <c r="V33" i="2" l="1"/>
  <c r="O52" i="2"/>
  <c r="O49" i="2"/>
  <c r="O50" i="2"/>
  <c r="O48" i="2"/>
  <c r="O46" i="2"/>
  <c r="O45" i="2"/>
  <c r="O43" i="2"/>
  <c r="O41" i="2"/>
  <c r="O36" i="2"/>
  <c r="O37" i="2"/>
  <c r="O38" i="2"/>
  <c r="O39" i="2"/>
  <c r="O35" i="2"/>
  <c r="O23" i="2"/>
  <c r="O24" i="2"/>
  <c r="O25" i="2"/>
  <c r="O26" i="2"/>
  <c r="O27" i="2"/>
  <c r="O28" i="2"/>
  <c r="P28" i="2" s="1"/>
  <c r="O29" i="2"/>
  <c r="O30" i="2"/>
  <c r="O33" i="2"/>
  <c r="O22" i="2"/>
  <c r="O9" i="2"/>
  <c r="O10" i="2"/>
  <c r="O11" i="2"/>
  <c r="O12" i="2"/>
  <c r="O13" i="2"/>
  <c r="P13" i="2" s="1"/>
  <c r="O14" i="2"/>
  <c r="O15" i="2"/>
  <c r="O16" i="2"/>
  <c r="O17" i="2"/>
  <c r="O18" i="2"/>
  <c r="O19" i="2"/>
  <c r="O20" i="2"/>
  <c r="O8" i="2"/>
  <c r="N49" i="2"/>
  <c r="N41" i="2"/>
  <c r="N36" i="2"/>
  <c r="N37" i="2"/>
  <c r="N38" i="2"/>
  <c r="N35" i="2"/>
  <c r="N23" i="2"/>
  <c r="N24" i="2"/>
  <c r="N25" i="2"/>
  <c r="N26" i="2"/>
  <c r="N27" i="2"/>
  <c r="N29" i="2"/>
  <c r="N30" i="2"/>
  <c r="N31" i="2"/>
  <c r="N22" i="2"/>
  <c r="N20" i="2"/>
  <c r="N9" i="2"/>
  <c r="N10" i="2"/>
  <c r="N11" i="2"/>
  <c r="N12" i="2"/>
  <c r="N14" i="2"/>
  <c r="N15" i="2"/>
  <c r="N16" i="2"/>
  <c r="N17" i="2"/>
  <c r="N18" i="2"/>
  <c r="N19" i="2"/>
  <c r="N8" i="2"/>
  <c r="G49" i="2"/>
  <c r="G45" i="2"/>
  <c r="G41" i="2"/>
  <c r="G39" i="2"/>
  <c r="G36" i="2"/>
  <c r="G24" i="2"/>
  <c r="G25" i="2"/>
  <c r="G26" i="2"/>
  <c r="G27" i="2"/>
  <c r="G29" i="2"/>
  <c r="G30" i="2"/>
  <c r="G33" i="2"/>
  <c r="G22" i="2"/>
  <c r="G9" i="2"/>
  <c r="G10" i="2"/>
  <c r="G11" i="2"/>
  <c r="G12" i="2"/>
  <c r="G13" i="2"/>
  <c r="G14" i="2"/>
  <c r="G15" i="2"/>
  <c r="G16" i="2"/>
  <c r="G17" i="2"/>
  <c r="G18" i="2"/>
  <c r="G19" i="2"/>
  <c r="H49" i="2"/>
  <c r="H46" i="2"/>
  <c r="H45" i="2"/>
  <c r="H43" i="2"/>
  <c r="H41" i="2"/>
  <c r="I37" i="2"/>
  <c r="I38" i="2"/>
  <c r="H36" i="2"/>
  <c r="H24" i="2"/>
  <c r="H25" i="2"/>
  <c r="H26" i="2"/>
  <c r="H27" i="2"/>
  <c r="I28" i="2"/>
  <c r="H29" i="2"/>
  <c r="H30" i="2"/>
  <c r="H33" i="2"/>
  <c r="H22" i="2"/>
  <c r="H9" i="2"/>
  <c r="H10" i="2"/>
  <c r="H11" i="2"/>
  <c r="H12" i="2"/>
  <c r="H13" i="2"/>
  <c r="H14" i="2"/>
  <c r="H15" i="2"/>
  <c r="H16" i="2"/>
  <c r="H17" i="2"/>
  <c r="H18" i="2"/>
  <c r="H19" i="2"/>
  <c r="H20" i="2"/>
  <c r="H8" i="2"/>
  <c r="I35" i="2"/>
  <c r="P8" i="2" l="1"/>
  <c r="V48" i="2"/>
  <c r="P22" i="2"/>
  <c r="P18" i="2"/>
  <c r="P49" i="2"/>
  <c r="I49" i="2"/>
  <c r="P41" i="2"/>
  <c r="I9" i="2"/>
  <c r="I26" i="2"/>
  <c r="P15" i="2"/>
  <c r="P35" i="2"/>
  <c r="I45" i="2"/>
  <c r="I16" i="2"/>
  <c r="I10" i="2"/>
  <c r="P26" i="2"/>
  <c r="P27" i="2"/>
  <c r="P45" i="2"/>
  <c r="I12" i="2"/>
  <c r="P12" i="2"/>
  <c r="P38" i="2"/>
  <c r="P20" i="2"/>
  <c r="I18" i="2"/>
  <c r="I14" i="2"/>
  <c r="I22" i="2"/>
  <c r="P23" i="2"/>
  <c r="P9" i="2"/>
  <c r="P29" i="2"/>
  <c r="P10" i="2"/>
  <c r="I25" i="2"/>
  <c r="P30" i="2"/>
  <c r="P17" i="2"/>
  <c r="P11" i="2"/>
  <c r="P19" i="2"/>
  <c r="I29" i="2"/>
  <c r="P14" i="2"/>
  <c r="P25" i="2"/>
  <c r="I17" i="2"/>
  <c r="I11" i="2"/>
  <c r="P24" i="2"/>
  <c r="I15" i="2"/>
  <c r="I33" i="2"/>
  <c r="P16" i="2"/>
  <c r="P37" i="2"/>
  <c r="P36" i="2"/>
  <c r="I24" i="2"/>
  <c r="I36" i="2"/>
  <c r="I30" i="2"/>
  <c r="I27" i="2"/>
  <c r="I41" i="2"/>
  <c r="I19" i="2"/>
  <c r="I13" i="2"/>
  <c r="V52" i="2" l="1"/>
  <c r="V50" i="2"/>
  <c r="U20" i="2" l="1"/>
  <c r="W20" i="2" s="1"/>
  <c r="U43" i="2"/>
  <c r="W43" i="2" s="1"/>
  <c r="U39" i="2"/>
  <c r="W39" i="2" s="1"/>
  <c r="U33" i="2"/>
  <c r="W33" i="2" s="1"/>
  <c r="N43" i="2"/>
  <c r="P43" i="2" s="1"/>
  <c r="N46" i="2"/>
  <c r="P46" i="2" s="1"/>
  <c r="G43" i="2"/>
  <c r="I43" i="2" s="1"/>
  <c r="N33" i="2"/>
  <c r="P33" i="2" s="1"/>
  <c r="G20" i="2"/>
  <c r="I20" i="2" s="1"/>
  <c r="N39" i="2"/>
  <c r="P39" i="2" s="1"/>
  <c r="G8" i="2"/>
  <c r="I8" i="2" s="1"/>
  <c r="U49" i="2" l="1"/>
  <c r="W49" i="2" s="1"/>
  <c r="U46" i="2"/>
  <c r="W46" i="2" s="1"/>
  <c r="G46" i="2"/>
  <c r="I46" i="2" s="1"/>
  <c r="U48" i="2"/>
  <c r="W48" i="2" s="1"/>
  <c r="N48" i="2" l="1"/>
  <c r="P48" i="2" s="1"/>
  <c r="U50" i="2"/>
  <c r="W50" i="2" s="1"/>
  <c r="U52" i="2" l="1"/>
  <c r="W52" i="2" s="1"/>
  <c r="N52" i="2"/>
  <c r="P52" i="2" s="1"/>
  <c r="N50" i="2"/>
  <c r="P50" i="2" s="1"/>
  <c r="G48" i="2"/>
  <c r="G52" i="2" l="1"/>
  <c r="G50" i="2"/>
  <c r="H39" i="2" l="1"/>
  <c r="I39" i="2" s="1"/>
  <c r="H48" i="2"/>
  <c r="I48" i="2" s="1"/>
  <c r="H50" i="2" l="1"/>
  <c r="I50" i="2" s="1"/>
  <c r="H52" i="2"/>
  <c r="I52" i="2" s="1"/>
</calcChain>
</file>

<file path=xl/sharedStrings.xml><?xml version="1.0" encoding="utf-8"?>
<sst xmlns="http://schemas.openxmlformats.org/spreadsheetml/2006/main" count="77" uniqueCount="59">
  <si>
    <t>BANK NAME</t>
  </si>
  <si>
    <t>TOTAL</t>
  </si>
  <si>
    <t>Sr. No</t>
  </si>
  <si>
    <t>PUBLIC SECTOR BANKS</t>
  </si>
  <si>
    <t>UCO BANK</t>
  </si>
  <si>
    <t>B.</t>
  </si>
  <si>
    <t>PRIVATE SECTOR BANKS</t>
  </si>
  <si>
    <t>REGIONAL RURAL BANKS</t>
  </si>
  <si>
    <t xml:space="preserve">COOPERATIVE BANKS </t>
  </si>
  <si>
    <t>SCHEDULED COMMERCIAL BANKS</t>
  </si>
  <si>
    <t xml:space="preserve">SYSTEM                                                            </t>
  </si>
  <si>
    <t>A.</t>
  </si>
  <si>
    <t xml:space="preserve">CD RATIO </t>
  </si>
  <si>
    <t>CAPITAL SMALL FINANCE BANK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</si>
  <si>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</si>
  <si>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</si>
  <si>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</si>
  <si>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</si>
  <si>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</si>
  <si>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</si>
  <si>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</si>
  <si>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</si>
  <si>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</si>
  <si>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</si>
  <si>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</si>
  <si>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</si>
  <si>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</si>
  <si>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</si>
  <si>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</si>
  <si>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</si>
  <si>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</si>
  <si>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</si>
  <si>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</si>
  <si>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PUNJAB GRAMIN BANK</t>
  </si>
  <si>
    <t>PB. STATE COOPERATIVE BANK</t>
  </si>
  <si>
    <t>AU SMALL FINANCE BANK</t>
  </si>
  <si>
    <t>UJJIVAN SMALL FINANCE BANK</t>
  </si>
  <si>
    <t>JANA SMALL FINANCE BANK</t>
  </si>
  <si>
    <t xml:space="preserve">HDFC BANK </t>
  </si>
  <si>
    <t>ICICI BANK</t>
  </si>
  <si>
    <t>SMALL FINANCE BANK</t>
  </si>
  <si>
    <t>C</t>
  </si>
  <si>
    <t>D</t>
  </si>
  <si>
    <t>E</t>
  </si>
  <si>
    <t>Comm.Bks (A+B+C)</t>
  </si>
  <si>
    <t>RRBs ( D)</t>
  </si>
  <si>
    <t>TOTAL (A+B+C+D)</t>
  </si>
  <si>
    <t>G. TOTAL (A+B+C+D+E)</t>
  </si>
  <si>
    <t>YOY</t>
  </si>
  <si>
    <t>Deposits</t>
  </si>
  <si>
    <t>Advances</t>
  </si>
  <si>
    <t>Semi-Urban</t>
  </si>
  <si>
    <t>Urban</t>
  </si>
  <si>
    <t>Amount in Lakhs</t>
  </si>
  <si>
    <t>Rural Area</t>
  </si>
  <si>
    <t>SLBC Punjab</t>
  </si>
  <si>
    <t>RBL Bank</t>
  </si>
  <si>
    <t xml:space="preserve">                                                Bank  Wise Y-o-Y CD Ratio Comparision (AREA WISE) </t>
  </si>
  <si>
    <t>Annexure-9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</si>
</sst>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20"/>
      <name val="Tahoma"/>
      <family val="2"/>
    </font>
    <font>
      <sz val="20"/>
      <name val="Tahoma"/>
      <family val="2"/>
    </font>
    <font>
      <b/>
      <sz val="22"/>
      <name val="Tahoma"/>
      <family val="2"/>
    </font>
    <font>
      <sz val="22"/>
      <name val="Tahoma"/>
      <family val="2"/>
    </font>
    <font>
      <b/>
      <sz val="28"/>
      <name val="Tahoma"/>
      <family val="2"/>
    </font>
    <font>
      <sz val="2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5" xfId="0" applyFont="1" applyBorder="1"/>
    <xf numFmtId="0" fontId="0" fillId="2" borderId="0" xfId="0" applyFill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3" borderId="28" xfId="0" applyFont="1" applyFill="1" applyBorder="1"/>
    <xf numFmtId="9" fontId="7" fillId="3" borderId="28" xfId="1" applyFont="1" applyFill="1" applyBorder="1"/>
    <xf numFmtId="2" fontId="7" fillId="3" borderId="28" xfId="0" applyNumberFormat="1" applyFont="1" applyFill="1" applyBorder="1"/>
    <xf numFmtId="0" fontId="7" fillId="3" borderId="0" xfId="0" applyFont="1" applyFill="1" applyBorder="1"/>
    <xf numFmtId="0" fontId="6" fillId="3" borderId="0" xfId="0" applyFont="1" applyFill="1" applyBorder="1"/>
    <xf numFmtId="0" fontId="9" fillId="3" borderId="48" xfId="0" applyFont="1" applyFill="1" applyBorder="1"/>
    <xf numFmtId="0" fontId="9" fillId="3" borderId="28" xfId="0" applyFont="1" applyFill="1" applyBorder="1"/>
    <xf numFmtId="9" fontId="9" fillId="3" borderId="28" xfId="1" applyFont="1" applyFill="1" applyBorder="1"/>
    <xf numFmtId="2" fontId="9" fillId="3" borderId="28" xfId="0" applyNumberFormat="1" applyFont="1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8" fillId="3" borderId="32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8" fillId="3" borderId="34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0" fillId="3" borderId="0" xfId="0" applyFill="1" applyBorder="1"/>
    <xf numFmtId="17" fontId="8" fillId="3" borderId="7" xfId="1" quotePrefix="1" applyNumberFormat="1" applyFont="1" applyFill="1" applyBorder="1" applyAlignment="1">
      <alignment horizontal="center" vertical="center" wrapText="1"/>
    </xf>
    <xf numFmtId="9" fontId="8" fillId="3" borderId="8" xfId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10" fillId="3" borderId="46" xfId="0" applyFont="1" applyFill="1" applyBorder="1"/>
    <xf numFmtId="0" fontId="8" fillId="3" borderId="3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9" fontId="8" fillId="3" borderId="3" xfId="1" quotePrefix="1" applyFont="1" applyFill="1" applyBorder="1"/>
    <xf numFmtId="9" fontId="8" fillId="3" borderId="4" xfId="1" quotePrefix="1" applyFont="1" applyFill="1" applyBorder="1"/>
    <xf numFmtId="9" fontId="8" fillId="3" borderId="5" xfId="1" applyFont="1" applyFill="1" applyBorder="1"/>
    <xf numFmtId="9" fontId="8" fillId="3" borderId="31" xfId="1" applyFont="1" applyFill="1" applyBorder="1"/>
    <xf numFmtId="9" fontId="8" fillId="3" borderId="18" xfId="1" applyFont="1" applyFill="1" applyBorder="1"/>
    <xf numFmtId="9" fontId="8" fillId="3" borderId="47" xfId="1" quotePrefix="1" applyFont="1" applyFill="1" applyBorder="1"/>
    <xf numFmtId="9" fontId="8" fillId="3" borderId="37" xfId="1" quotePrefix="1" applyFont="1" applyFill="1" applyBorder="1"/>
    <xf numFmtId="9" fontId="8" fillId="3" borderId="38" xfId="1" applyFont="1" applyFill="1" applyBorder="1"/>
    <xf numFmtId="9" fontId="8" fillId="3" borderId="36" xfId="1" applyFont="1" applyFill="1" applyBorder="1"/>
    <xf numFmtId="9" fontId="8" fillId="3" borderId="37" xfId="1" applyFont="1" applyFill="1" applyBorder="1"/>
    <xf numFmtId="2" fontId="8" fillId="3" borderId="37" xfId="1" quotePrefix="1" applyNumberFormat="1" applyFont="1" applyFill="1" applyBorder="1"/>
    <xf numFmtId="1" fontId="9" fillId="3" borderId="38" xfId="1" applyNumberFormat="1" applyFont="1" applyFill="1" applyBorder="1"/>
    <xf numFmtId="0" fontId="8" fillId="3" borderId="2" xfId="0" applyFont="1" applyFill="1" applyBorder="1" applyAlignment="1">
      <alignment horizontal="center"/>
    </xf>
    <xf numFmtId="0" fontId="11" fillId="3" borderId="21" xfId="0" applyFont="1" applyFill="1" applyBorder="1" applyAlignment="1">
      <alignment vertical="center"/>
    </xf>
    <xf numFmtId="1" fontId="11" fillId="3" borderId="2" xfId="0" applyNumberFormat="1" applyFont="1" applyFill="1" applyBorder="1" applyAlignment="1">
      <alignment vertical="center"/>
    </xf>
    <xf numFmtId="1" fontId="11" fillId="3" borderId="1" xfId="0" applyNumberFormat="1" applyFont="1" applyFill="1" applyBorder="1" applyAlignment="1">
      <alignment vertical="center"/>
    </xf>
    <xf numFmtId="1" fontId="11" fillId="3" borderId="11" xfId="0" applyNumberFormat="1" applyFont="1" applyFill="1" applyBorder="1" applyAlignment="1">
      <alignment vertical="center"/>
    </xf>
    <xf numFmtId="10" fontId="10" fillId="3" borderId="2" xfId="1" applyNumberFormat="1" applyFont="1" applyFill="1" applyBorder="1" applyAlignment="1">
      <alignment vertical="center"/>
    </xf>
    <xf numFmtId="9" fontId="10" fillId="3" borderId="11" xfId="1" applyFont="1" applyFill="1" applyBorder="1" applyAlignment="1">
      <alignment horizontal="right" vertical="center" wrapText="1"/>
    </xf>
    <xf numFmtId="1" fontId="11" fillId="3" borderId="2" xfId="1" applyNumberFormat="1" applyFont="1" applyFill="1" applyBorder="1" applyAlignment="1">
      <alignment horizontal="right" vertical="center" wrapText="1"/>
    </xf>
    <xf numFmtId="1" fontId="11" fillId="3" borderId="1" xfId="1" applyNumberFormat="1" applyFont="1" applyFill="1" applyBorder="1" applyAlignment="1">
      <alignment horizontal="right" vertical="center" wrapText="1"/>
    </xf>
    <xf numFmtId="10" fontId="10" fillId="3" borderId="19" xfId="0" applyNumberFormat="1" applyFont="1" applyFill="1" applyBorder="1" applyAlignment="1">
      <alignment vertical="center"/>
    </xf>
    <xf numFmtId="1" fontId="11" fillId="3" borderId="1" xfId="0" applyNumberFormat="1" applyFont="1" applyFill="1" applyBorder="1" applyAlignment="1">
      <alignment vertical="center" wrapText="1"/>
    </xf>
    <xf numFmtId="1" fontId="11" fillId="3" borderId="19" xfId="0" applyNumberFormat="1" applyFont="1" applyFill="1" applyBorder="1" applyAlignment="1">
      <alignment vertical="center"/>
    </xf>
    <xf numFmtId="9" fontId="10" fillId="3" borderId="11" xfId="1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/>
    </xf>
    <xf numFmtId="0" fontId="11" fillId="3" borderId="43" xfId="0" applyFont="1" applyFill="1" applyBorder="1" applyAlignment="1">
      <alignment vertical="center"/>
    </xf>
    <xf numFmtId="1" fontId="11" fillId="3" borderId="9" xfId="0" applyNumberFormat="1" applyFont="1" applyFill="1" applyBorder="1" applyAlignment="1">
      <alignment vertical="center"/>
    </xf>
    <xf numFmtId="1" fontId="11" fillId="3" borderId="10" xfId="0" applyNumberFormat="1" applyFont="1" applyFill="1" applyBorder="1" applyAlignment="1">
      <alignment vertical="center"/>
    </xf>
    <xf numFmtId="1" fontId="11" fillId="3" borderId="12" xfId="0" applyNumberFormat="1" applyFont="1" applyFill="1" applyBorder="1" applyAlignment="1">
      <alignment vertical="center"/>
    </xf>
    <xf numFmtId="10" fontId="10" fillId="3" borderId="9" xfId="1" applyNumberFormat="1" applyFont="1" applyFill="1" applyBorder="1" applyAlignment="1">
      <alignment vertical="center"/>
    </xf>
    <xf numFmtId="9" fontId="10" fillId="3" borderId="12" xfId="1" applyFont="1" applyFill="1" applyBorder="1" applyAlignment="1">
      <alignment horizontal="right" vertical="center" wrapText="1"/>
    </xf>
    <xf numFmtId="1" fontId="11" fillId="3" borderId="9" xfId="1" applyNumberFormat="1" applyFont="1" applyFill="1" applyBorder="1" applyAlignment="1">
      <alignment horizontal="right" vertical="center" wrapText="1"/>
    </xf>
    <xf numFmtId="1" fontId="11" fillId="3" borderId="10" xfId="1" applyNumberFormat="1" applyFont="1" applyFill="1" applyBorder="1" applyAlignment="1">
      <alignment horizontal="right" vertical="center" wrapText="1"/>
    </xf>
    <xf numFmtId="10" fontId="10" fillId="3" borderId="20" xfId="0" applyNumberFormat="1" applyFont="1" applyFill="1" applyBorder="1" applyAlignment="1">
      <alignment vertical="center"/>
    </xf>
    <xf numFmtId="1" fontId="11" fillId="3" borderId="20" xfId="0" applyNumberFormat="1" applyFont="1" applyFill="1" applyBorder="1" applyAlignment="1">
      <alignment vertical="center"/>
    </xf>
    <xf numFmtId="9" fontId="10" fillId="3" borderId="12" xfId="1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0" fillId="3" borderId="40" xfId="0" applyFont="1" applyFill="1" applyBorder="1"/>
    <xf numFmtId="1" fontId="10" fillId="3" borderId="6" xfId="0" applyNumberFormat="1" applyFont="1" applyFill="1" applyBorder="1" applyAlignment="1">
      <alignment horizontal="right"/>
    </xf>
    <xf numFmtId="1" fontId="10" fillId="3" borderId="17" xfId="0" applyNumberFormat="1" applyFont="1" applyFill="1" applyBorder="1" applyAlignment="1">
      <alignment horizontal="right"/>
    </xf>
    <xf numFmtId="10" fontId="10" fillId="3" borderId="17" xfId="1" applyNumberFormat="1" applyFont="1" applyFill="1" applyBorder="1" applyAlignment="1">
      <alignment vertical="center"/>
    </xf>
    <xf numFmtId="9" fontId="10" fillId="3" borderId="17" xfId="1" applyFont="1" applyFill="1" applyBorder="1" applyAlignment="1">
      <alignment horizontal="right" vertical="center" wrapText="1"/>
    </xf>
    <xf numFmtId="1" fontId="10" fillId="3" borderId="6" xfId="1" applyNumberFormat="1" applyFont="1" applyFill="1" applyBorder="1" applyAlignment="1">
      <alignment horizontal="right" vertical="center" wrapText="1"/>
    </xf>
    <xf numFmtId="1" fontId="10" fillId="3" borderId="7" xfId="1" applyNumberFormat="1" applyFont="1" applyFill="1" applyBorder="1" applyAlignment="1">
      <alignment horizontal="right" vertical="center" wrapText="1"/>
    </xf>
    <xf numFmtId="10" fontId="10" fillId="3" borderId="14" xfId="0" applyNumberFormat="1" applyFont="1" applyFill="1" applyBorder="1" applyAlignment="1">
      <alignment vertical="center"/>
    </xf>
    <xf numFmtId="9" fontId="10" fillId="3" borderId="8" xfId="1" applyFont="1" applyFill="1" applyBorder="1" applyAlignment="1">
      <alignment horizontal="right" vertical="center" wrapText="1"/>
    </xf>
    <xf numFmtId="1" fontId="10" fillId="3" borderId="6" xfId="0" applyNumberFormat="1" applyFont="1" applyFill="1" applyBorder="1" applyAlignment="1">
      <alignment horizontal="center"/>
    </xf>
    <xf numFmtId="1" fontId="10" fillId="3" borderId="14" xfId="0" applyNumberFormat="1" applyFont="1" applyFill="1" applyBorder="1" applyAlignment="1">
      <alignment horizontal="center"/>
    </xf>
    <xf numFmtId="9" fontId="10" fillId="3" borderId="8" xfId="1" applyFont="1" applyFill="1" applyBorder="1" applyAlignment="1">
      <alignment vertical="center" wrapText="1"/>
    </xf>
    <xf numFmtId="0" fontId="2" fillId="3" borderId="0" xfId="0" applyFont="1" applyFill="1" applyBorder="1"/>
    <xf numFmtId="0" fontId="8" fillId="3" borderId="3" xfId="0" applyFont="1" applyFill="1" applyBorder="1" applyAlignment="1">
      <alignment horizontal="center"/>
    </xf>
    <xf numFmtId="0" fontId="11" fillId="3" borderId="3" xfId="0" applyFont="1" applyFill="1" applyBorder="1"/>
    <xf numFmtId="0" fontId="11" fillId="3" borderId="4" xfId="0" applyFont="1" applyFill="1" applyBorder="1"/>
    <xf numFmtId="0" fontId="11" fillId="3" borderId="5" xfId="0" applyFont="1" applyFill="1" applyBorder="1"/>
    <xf numFmtId="10" fontId="10" fillId="3" borderId="3" xfId="1" applyNumberFormat="1" applyFont="1" applyFill="1" applyBorder="1"/>
    <xf numFmtId="9" fontId="10" fillId="3" borderId="5" xfId="1" applyFont="1" applyFill="1" applyBorder="1" applyAlignment="1">
      <alignment horizontal="right" vertical="center" wrapText="1"/>
    </xf>
    <xf numFmtId="9" fontId="11" fillId="3" borderId="39" xfId="1" applyFont="1" applyFill="1" applyBorder="1" applyAlignment="1">
      <alignment horizontal="right" vertical="center" wrapText="1"/>
    </xf>
    <xf numFmtId="9" fontId="11" fillId="3" borderId="13" xfId="1" applyFont="1" applyFill="1" applyBorder="1" applyAlignment="1">
      <alignment horizontal="right" vertical="center" wrapText="1"/>
    </xf>
    <xf numFmtId="9" fontId="11" fillId="3" borderId="4" xfId="1" applyFont="1" applyFill="1" applyBorder="1" applyAlignment="1">
      <alignment horizontal="right" vertical="center" wrapText="1"/>
    </xf>
    <xf numFmtId="10" fontId="10" fillId="3" borderId="13" xfId="0" applyNumberFormat="1" applyFont="1" applyFill="1" applyBorder="1"/>
    <xf numFmtId="10" fontId="10" fillId="3" borderId="13" xfId="0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9" fontId="11" fillId="3" borderId="13" xfId="1" applyFont="1" applyFill="1" applyBorder="1" applyAlignment="1">
      <alignment vertical="center" wrapText="1"/>
    </xf>
    <xf numFmtId="9" fontId="11" fillId="3" borderId="4" xfId="1" applyFont="1" applyFill="1" applyBorder="1" applyAlignment="1">
      <alignment vertical="center" wrapText="1"/>
    </xf>
    <xf numFmtId="9" fontId="10" fillId="3" borderId="5" xfId="1" applyFont="1" applyFill="1" applyBorder="1" applyAlignment="1">
      <alignment vertical="center" wrapText="1"/>
    </xf>
    <xf numFmtId="1" fontId="11" fillId="3" borderId="20" xfId="0" applyNumberFormat="1" applyFont="1" applyFill="1" applyBorder="1" applyAlignment="1">
      <alignment horizontal="right" vertical="center"/>
    </xf>
    <xf numFmtId="1" fontId="11" fillId="3" borderId="12" xfId="0" applyNumberFormat="1" applyFont="1" applyFill="1" applyBorder="1" applyAlignment="1">
      <alignment horizontal="right" vertical="center"/>
    </xf>
    <xf numFmtId="1" fontId="11" fillId="3" borderId="9" xfId="0" applyNumberFormat="1" applyFont="1" applyFill="1" applyBorder="1" applyAlignment="1">
      <alignment horizontal="right" vertical="center"/>
    </xf>
    <xf numFmtId="1" fontId="11" fillId="3" borderId="10" xfId="0" applyNumberFormat="1" applyFont="1" applyFill="1" applyBorder="1" applyAlignment="1">
      <alignment horizontal="right" vertical="center"/>
    </xf>
    <xf numFmtId="1" fontId="11" fillId="3" borderId="10" xfId="0" applyNumberFormat="1" applyFont="1" applyFill="1" applyBorder="1" applyAlignment="1">
      <alignment horizontal="center" vertical="center"/>
    </xf>
    <xf numFmtId="1" fontId="11" fillId="3" borderId="19" xfId="0" applyNumberFormat="1" applyFont="1" applyFill="1" applyBorder="1" applyAlignment="1">
      <alignment horizontal="right" vertical="center"/>
    </xf>
    <xf numFmtId="1" fontId="11" fillId="3" borderId="11" xfId="0" applyNumberFormat="1" applyFont="1" applyFill="1" applyBorder="1" applyAlignment="1">
      <alignment horizontal="right" vertical="center"/>
    </xf>
    <xf numFmtId="1" fontId="11" fillId="3" borderId="2" xfId="0" applyNumberFormat="1" applyFont="1" applyFill="1" applyBorder="1" applyAlignment="1">
      <alignment horizontal="right" vertical="center"/>
    </xf>
    <xf numFmtId="1" fontId="11" fillId="3" borderId="1" xfId="0" applyNumberFormat="1" applyFont="1" applyFill="1" applyBorder="1" applyAlignment="1">
      <alignment horizontal="right" vertical="center"/>
    </xf>
    <xf numFmtId="1" fontId="11" fillId="3" borderId="1" xfId="0" applyNumberFormat="1" applyFont="1" applyFill="1" applyBorder="1" applyAlignment="1">
      <alignment horizontal="center" vertical="center"/>
    </xf>
    <xf numFmtId="10" fontId="10" fillId="3" borderId="1" xfId="1" applyNumberFormat="1" applyFont="1" applyFill="1" applyBorder="1" applyAlignment="1">
      <alignment vertical="center"/>
    </xf>
    <xf numFmtId="10" fontId="10" fillId="3" borderId="1" xfId="0" applyNumberFormat="1" applyFont="1" applyFill="1" applyBorder="1" applyAlignment="1">
      <alignment vertical="center"/>
    </xf>
    <xf numFmtId="0" fontId="8" fillId="3" borderId="22" xfId="0" applyFont="1" applyFill="1" applyBorder="1" applyAlignment="1">
      <alignment horizontal="center"/>
    </xf>
    <xf numFmtId="0" fontId="11" fillId="3" borderId="45" xfId="0" applyFont="1" applyFill="1" applyBorder="1" applyAlignment="1">
      <alignment vertical="center"/>
    </xf>
    <xf numFmtId="1" fontId="11" fillId="3" borderId="22" xfId="0" applyNumberFormat="1" applyFont="1" applyFill="1" applyBorder="1" applyAlignment="1">
      <alignment vertical="center"/>
    </xf>
    <xf numFmtId="1" fontId="11" fillId="3" borderId="23" xfId="0" applyNumberFormat="1" applyFont="1" applyFill="1" applyBorder="1" applyAlignment="1">
      <alignment vertical="center"/>
    </xf>
    <xf numFmtId="1" fontId="11" fillId="3" borderId="25" xfId="0" applyNumberFormat="1" applyFont="1" applyFill="1" applyBorder="1" applyAlignment="1">
      <alignment horizontal="right" vertical="center"/>
    </xf>
    <xf numFmtId="1" fontId="11" fillId="3" borderId="41" xfId="0" applyNumberFormat="1" applyFont="1" applyFill="1" applyBorder="1" applyAlignment="1">
      <alignment horizontal="right" vertical="center"/>
    </xf>
    <xf numFmtId="10" fontId="10" fillId="3" borderId="22" xfId="1" applyNumberFormat="1" applyFont="1" applyFill="1" applyBorder="1" applyAlignment="1">
      <alignment vertical="center"/>
    </xf>
    <xf numFmtId="9" fontId="10" fillId="3" borderId="41" xfId="1" applyFont="1" applyFill="1" applyBorder="1" applyAlignment="1">
      <alignment horizontal="right" vertical="center" wrapText="1"/>
    </xf>
    <xf numFmtId="9" fontId="0" fillId="3" borderId="0" xfId="1" applyFont="1" applyFill="1"/>
    <xf numFmtId="1" fontId="11" fillId="3" borderId="23" xfId="0" applyNumberFormat="1" applyFont="1" applyFill="1" applyBorder="1" applyAlignment="1">
      <alignment horizontal="center" vertical="center"/>
    </xf>
    <xf numFmtId="10" fontId="10" fillId="3" borderId="25" xfId="0" applyNumberFormat="1" applyFont="1" applyFill="1" applyBorder="1" applyAlignment="1">
      <alignment vertical="center"/>
    </xf>
    <xf numFmtId="9" fontId="10" fillId="3" borderId="24" xfId="1" applyFont="1" applyFill="1" applyBorder="1" applyAlignment="1">
      <alignment horizontal="right" vertical="center" wrapText="1"/>
    </xf>
    <xf numFmtId="1" fontId="11" fillId="3" borderId="25" xfId="0" applyNumberFormat="1" applyFont="1" applyFill="1" applyBorder="1" applyAlignment="1">
      <alignment vertical="center"/>
    </xf>
    <xf numFmtId="1" fontId="10" fillId="3" borderId="6" xfId="0" applyNumberFormat="1" applyFont="1" applyFill="1" applyBorder="1"/>
    <xf numFmtId="1" fontId="10" fillId="3" borderId="7" xfId="0" applyNumberFormat="1" applyFont="1" applyFill="1" applyBorder="1"/>
    <xf numFmtId="10" fontId="10" fillId="3" borderId="6" xfId="1" applyNumberFormat="1" applyFont="1" applyFill="1" applyBorder="1" applyAlignment="1">
      <alignment vertical="center"/>
    </xf>
    <xf numFmtId="1" fontId="10" fillId="3" borderId="7" xfId="0" applyNumberFormat="1" applyFont="1" applyFill="1" applyBorder="1" applyAlignment="1">
      <alignment horizontal="right" vertical="center"/>
    </xf>
    <xf numFmtId="1" fontId="10" fillId="3" borderId="6" xfId="0" applyNumberFormat="1" applyFont="1" applyFill="1" applyBorder="1" applyAlignment="1"/>
    <xf numFmtId="1" fontId="10" fillId="3" borderId="14" xfId="0" applyNumberFormat="1" applyFont="1" applyFill="1" applyBorder="1" applyAlignment="1"/>
    <xf numFmtId="1" fontId="11" fillId="3" borderId="3" xfId="0" applyNumberFormat="1" applyFont="1" applyFill="1" applyBorder="1" applyAlignment="1">
      <alignment vertical="center" wrapText="1"/>
    </xf>
    <xf numFmtId="1" fontId="11" fillId="3" borderId="13" xfId="0" applyNumberFormat="1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1" fontId="10" fillId="3" borderId="7" xfId="0" applyNumberFormat="1" applyFont="1" applyFill="1" applyBorder="1" applyAlignment="1">
      <alignment horizontal="right"/>
    </xf>
    <xf numFmtId="1" fontId="10" fillId="3" borderId="6" xfId="0" applyNumberFormat="1" applyFont="1" applyFill="1" applyBorder="1" applyAlignment="1">
      <alignment vertical="center"/>
    </xf>
    <xf numFmtId="1" fontId="10" fillId="3" borderId="7" xfId="0" applyNumberFormat="1" applyFont="1" applyFill="1" applyBorder="1" applyAlignment="1">
      <alignment vertical="center"/>
    </xf>
    <xf numFmtId="1" fontId="10" fillId="3" borderId="7" xfId="0" applyNumberFormat="1" applyFont="1" applyFill="1" applyBorder="1" applyAlignment="1"/>
    <xf numFmtId="0" fontId="11" fillId="3" borderId="3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11" fillId="3" borderId="5" xfId="0" applyFont="1" applyFill="1" applyBorder="1" applyAlignment="1">
      <alignment horizontal="right"/>
    </xf>
    <xf numFmtId="1" fontId="11" fillId="3" borderId="3" xfId="0" applyNumberFormat="1" applyFont="1" applyFill="1" applyBorder="1" applyAlignment="1">
      <alignment vertical="center"/>
    </xf>
    <xf numFmtId="1" fontId="11" fillId="3" borderId="4" xfId="0" applyNumberFormat="1" applyFont="1" applyFill="1" applyBorder="1" applyAlignment="1">
      <alignment vertical="center"/>
    </xf>
    <xf numFmtId="1" fontId="11" fillId="3" borderId="9" xfId="0" applyNumberFormat="1" applyFont="1" applyFill="1" applyBorder="1" applyAlignment="1">
      <alignment horizontal="right"/>
    </xf>
    <xf numFmtId="1" fontId="11" fillId="3" borderId="12" xfId="0" applyNumberFormat="1" applyFont="1" applyFill="1" applyBorder="1" applyAlignment="1">
      <alignment horizontal="right"/>
    </xf>
    <xf numFmtId="1" fontId="11" fillId="3" borderId="20" xfId="0" applyNumberFormat="1" applyFont="1" applyFill="1" applyBorder="1" applyAlignment="1">
      <alignment horizontal="right"/>
    </xf>
    <xf numFmtId="1" fontId="11" fillId="3" borderId="22" xfId="0" applyNumberFormat="1" applyFont="1" applyFill="1" applyBorder="1" applyAlignment="1">
      <alignment horizontal="right"/>
    </xf>
    <xf numFmtId="1" fontId="11" fillId="3" borderId="24" xfId="0" applyNumberFormat="1" applyFont="1" applyFill="1" applyBorder="1" applyAlignment="1">
      <alignment horizontal="right"/>
    </xf>
    <xf numFmtId="1" fontId="11" fillId="3" borderId="25" xfId="0" applyNumberFormat="1" applyFont="1" applyFill="1" applyBorder="1" applyAlignment="1">
      <alignment horizontal="right"/>
    </xf>
    <xf numFmtId="1" fontId="11" fillId="3" borderId="0" xfId="0" applyNumberFormat="1" applyFont="1" applyFill="1" applyBorder="1" applyAlignment="1">
      <alignment horizontal="right"/>
    </xf>
    <xf numFmtId="1" fontId="10" fillId="3" borderId="14" xfId="0" applyNumberFormat="1" applyFont="1" applyFill="1" applyBorder="1" applyAlignment="1">
      <alignment horizontal="right"/>
    </xf>
    <xf numFmtId="1" fontId="10" fillId="3" borderId="14" xfId="0" applyNumberFormat="1" applyFont="1" applyFill="1" applyBorder="1" applyAlignment="1">
      <alignment vertical="center"/>
    </xf>
    <xf numFmtId="0" fontId="10" fillId="3" borderId="4" xfId="0" applyFont="1" applyFill="1" applyBorder="1" applyAlignment="1">
      <alignment horizontal="center"/>
    </xf>
    <xf numFmtId="1" fontId="11" fillId="3" borderId="10" xfId="0" applyNumberFormat="1" applyFont="1" applyFill="1" applyBorder="1" applyAlignment="1">
      <alignment horizontal="right"/>
    </xf>
    <xf numFmtId="1" fontId="10" fillId="3" borderId="40" xfId="0" applyNumberFormat="1" applyFont="1" applyFill="1" applyBorder="1" applyAlignment="1">
      <alignment horizontal="right"/>
    </xf>
    <xf numFmtId="1" fontId="10" fillId="3" borderId="6" xfId="0" applyNumberFormat="1" applyFont="1" applyFill="1" applyBorder="1" applyAlignment="1">
      <alignment wrapText="1"/>
    </xf>
    <xf numFmtId="0" fontId="10" fillId="3" borderId="45" xfId="0" applyFont="1" applyFill="1" applyBorder="1"/>
    <xf numFmtId="0" fontId="11" fillId="3" borderId="22" xfId="0" applyFont="1" applyFill="1" applyBorder="1" applyAlignment="1">
      <alignment horizontal="right"/>
    </xf>
    <xf numFmtId="0" fontId="11" fillId="3" borderId="23" xfId="0" applyFont="1" applyFill="1" applyBorder="1" applyAlignment="1">
      <alignment horizontal="right"/>
    </xf>
    <xf numFmtId="0" fontId="11" fillId="3" borderId="24" xfId="0" applyFont="1" applyFill="1" applyBorder="1" applyAlignment="1">
      <alignment horizontal="right"/>
    </xf>
    <xf numFmtId="10" fontId="10" fillId="3" borderId="22" xfId="1" applyNumberFormat="1" applyFont="1" applyFill="1" applyBorder="1"/>
    <xf numFmtId="10" fontId="10" fillId="3" borderId="25" xfId="0" applyNumberFormat="1" applyFont="1" applyFill="1" applyBorder="1"/>
    <xf numFmtId="0" fontId="10" fillId="3" borderId="23" xfId="0" applyFont="1" applyFill="1" applyBorder="1" applyAlignment="1">
      <alignment horizontal="center"/>
    </xf>
    <xf numFmtId="1" fontId="11" fillId="3" borderId="22" xfId="0" applyNumberFormat="1" applyFont="1" applyFill="1" applyBorder="1" applyAlignment="1">
      <alignment vertical="center" wrapText="1"/>
    </xf>
    <xf numFmtId="1" fontId="11" fillId="3" borderId="25" xfId="0" applyNumberFormat="1" applyFont="1" applyFill="1" applyBorder="1" applyAlignment="1">
      <alignment vertical="center" wrapText="1"/>
    </xf>
    <xf numFmtId="9" fontId="10" fillId="3" borderId="24" xfId="1" applyFont="1" applyFill="1" applyBorder="1" applyAlignment="1">
      <alignment vertical="center" wrapText="1"/>
    </xf>
    <xf numFmtId="10" fontId="10" fillId="3" borderId="6" xfId="1" applyNumberFormat="1" applyFont="1" applyFill="1" applyBorder="1"/>
    <xf numFmtId="10" fontId="10" fillId="3" borderId="14" xfId="0" applyNumberFormat="1" applyFont="1" applyFill="1" applyBorder="1"/>
    <xf numFmtId="10" fontId="10" fillId="3" borderId="7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right"/>
    </xf>
    <xf numFmtId="0" fontId="10" fillId="3" borderId="7" xfId="0" applyFont="1" applyFill="1" applyBorder="1" applyAlignment="1">
      <alignment vertical="center"/>
    </xf>
    <xf numFmtId="1" fontId="11" fillId="3" borderId="22" xfId="0" applyNumberFormat="1" applyFont="1" applyFill="1" applyBorder="1" applyAlignment="1">
      <alignment wrapText="1"/>
    </xf>
    <xf numFmtId="1" fontId="11" fillId="3" borderId="25" xfId="0" applyNumberFormat="1" applyFont="1" applyFill="1" applyBorder="1" applyAlignment="1">
      <alignment wrapText="1"/>
    </xf>
    <xf numFmtId="1" fontId="11" fillId="3" borderId="25" xfId="0" applyNumberFormat="1" applyFont="1" applyFill="1" applyBorder="1" applyAlignment="1"/>
    <xf numFmtId="1" fontId="11" fillId="3" borderId="22" xfId="0" applyNumberFormat="1" applyFont="1" applyFill="1" applyBorder="1" applyAlignment="1"/>
    <xf numFmtId="0" fontId="0" fillId="3" borderId="0" xfId="0" applyFill="1"/>
    <xf numFmtId="9" fontId="2" fillId="3" borderId="0" xfId="1" applyFont="1" applyFill="1"/>
    <xf numFmtId="0" fontId="2" fillId="3" borderId="0" xfId="0" applyFont="1" applyFill="1"/>
    <xf numFmtId="2" fontId="0" fillId="3" borderId="0" xfId="0" applyNumberFormat="1" applyFill="1"/>
    <xf numFmtId="1" fontId="1" fillId="3" borderId="0" xfId="0" applyNumberFormat="1" applyFont="1" applyFill="1"/>
    <xf numFmtId="0" fontId="8" fillId="3" borderId="28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17" fontId="8" fillId="3" borderId="27" xfId="0" applyNumberFormat="1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17" fontId="8" fillId="3" borderId="40" xfId="0" applyNumberFormat="1" applyFont="1" applyFill="1" applyBorder="1" applyAlignment="1">
      <alignment horizontal="center" vertical="top" wrapText="1"/>
    </xf>
    <xf numFmtId="0" fontId="8" fillId="3" borderId="34" xfId="0" applyFont="1" applyFill="1" applyBorder="1" applyAlignment="1">
      <alignment horizontal="left" vertical="top" wrapText="1"/>
    </xf>
    <xf numFmtId="0" fontId="8" fillId="3" borderId="24" xfId="0" applyFont="1" applyFill="1" applyBorder="1" applyAlignment="1">
      <alignment horizontal="left" vertical="top" wrapText="1"/>
    </xf>
    <xf numFmtId="0" fontId="8" fillId="3" borderId="49" xfId="0" applyFont="1" applyFill="1" applyBorder="1" applyAlignment="1">
      <alignment horizontal="left" vertical="top" wrapText="1"/>
    </xf>
    <xf numFmtId="9" fontId="8" fillId="3" borderId="28" xfId="1" applyFont="1" applyFill="1" applyBorder="1" applyAlignment="1">
      <alignment horizontal="center"/>
    </xf>
    <xf numFmtId="9" fontId="8" fillId="3" borderId="30" xfId="1" applyFont="1" applyFill="1" applyBorder="1" applyAlignment="1">
      <alignment horizontal="center"/>
    </xf>
    <xf numFmtId="9" fontId="5" fillId="3" borderId="28" xfId="1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left" vertical="top" wrapText="1"/>
    </xf>
    <xf numFmtId="0" fontId="8" fillId="3" borderId="22" xfId="0" applyFont="1" applyFill="1" applyBorder="1" applyAlignment="1">
      <alignment horizontal="left" vertical="top" wrapText="1"/>
    </xf>
    <xf numFmtId="0" fontId="8" fillId="3" borderId="26" xfId="0" applyFont="1" applyFill="1" applyBorder="1" applyAlignment="1">
      <alignment horizontal="left" vertical="top" wrapText="1"/>
    </xf>
    <xf numFmtId="0" fontId="8" fillId="3" borderId="33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9" fontId="8" fillId="3" borderId="44" xfId="1" applyFont="1" applyFill="1" applyBorder="1" applyAlignment="1">
      <alignment horizontal="center" vertical="center"/>
    </xf>
    <xf numFmtId="9" fontId="8" fillId="3" borderId="33" xfId="1" applyFont="1" applyFill="1" applyBorder="1" applyAlignment="1">
      <alignment horizontal="center" vertical="center"/>
    </xf>
    <xf numFmtId="9" fontId="8" fillId="3" borderId="29" xfId="1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/>
    </xf>
    <xf numFmtId="9" fontId="8" fillId="3" borderId="40" xfId="1" applyFont="1" applyFill="1" applyBorder="1" applyAlignment="1">
      <alignment horizontal="center" vertical="center"/>
    </xf>
    <xf numFmtId="9" fontId="8" fillId="3" borderId="15" xfId="1" applyFont="1" applyFill="1" applyBorder="1" applyAlignment="1">
      <alignment horizontal="center" vertical="center"/>
    </xf>
    <xf numFmtId="9" fontId="8" fillId="3" borderId="16" xfId="1" applyFont="1" applyFill="1" applyBorder="1" applyAlignment="1">
      <alignment horizontal="center" vertical="center"/>
    </xf>
    <xf numFmtId="9" fontId="8" fillId="3" borderId="35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view="pageBreakPreview" zoomScale="43" zoomScaleNormal="70" zoomScaleSheetLayoutView="43" workbookViewId="0">
      <pane xSplit="2" ySplit="12" topLeftCell="I46" activePane="bottomRight" state="frozen"/>
      <selection pane="topRight" activeCell="C1" sqref="C1"/>
      <selection pane="bottomLeft" activeCell="A10" sqref="A10"/>
      <selection pane="bottomRight" activeCell="T48" sqref="T48:T52"/>
    </sheetView>
  </sheetViews>
  <sheetFormatPr defaultRowHeight="13.2" x14ac:dyDescent="0.25"/>
  <cols>
    <col min="1" max="1" width="8.88671875" style="177"/>
    <col min="2" max="2" width="72.77734375" style="177" customWidth="1"/>
    <col min="3" max="3" width="33" style="177" customWidth="1"/>
    <col min="4" max="4" width="20.21875" style="177" customWidth="1"/>
    <col min="5" max="5" width="23.33203125" style="177" customWidth="1"/>
    <col min="6" max="6" width="20.21875" style="177" customWidth="1"/>
    <col min="7" max="8" width="23.33203125" style="119" customWidth="1"/>
    <col min="9" max="9" width="20.21875" style="119" customWidth="1"/>
    <col min="10" max="10" width="22.77734375" style="119" customWidth="1"/>
    <col min="11" max="11" width="20.21875" style="119" customWidth="1"/>
    <col min="12" max="12" width="23.88671875" style="119" customWidth="1"/>
    <col min="13" max="13" width="20.21875" style="119" customWidth="1"/>
    <col min="14" max="15" width="23.5546875" style="177" customWidth="1"/>
    <col min="16" max="16" width="20.21875" style="177" customWidth="1"/>
    <col min="17" max="17" width="24.88671875" style="177" customWidth="1"/>
    <col min="18" max="18" width="24.6640625" style="177" customWidth="1"/>
    <col min="19" max="20" width="26.109375" style="177" customWidth="1"/>
    <col min="21" max="21" width="22.5546875" style="180" customWidth="1"/>
    <col min="22" max="22" width="22.5546875" style="177" customWidth="1"/>
    <col min="23" max="23" width="20.21875" style="181" customWidth="1"/>
    <col min="24" max="24" width="8.88671875" style="24" customWidth="1"/>
  </cols>
  <sheetData>
    <row r="1" spans="1:24" s="7" customFormat="1" ht="25.2" thickBot="1" x14ac:dyDescent="0.45">
      <c r="A1" s="8"/>
      <c r="B1" s="8"/>
      <c r="C1" s="8"/>
      <c r="D1" s="8"/>
      <c r="E1" s="8"/>
      <c r="F1" s="8"/>
      <c r="G1" s="9"/>
      <c r="H1" s="192"/>
      <c r="I1" s="192"/>
      <c r="J1" s="9"/>
      <c r="K1" s="9"/>
      <c r="L1" s="9"/>
      <c r="M1" s="9"/>
      <c r="N1" s="8"/>
      <c r="O1" s="193"/>
      <c r="P1" s="193"/>
      <c r="Q1" s="8"/>
      <c r="R1" s="8"/>
      <c r="S1" s="8"/>
      <c r="T1" s="8"/>
      <c r="U1" s="10"/>
      <c r="V1" s="182" t="s">
        <v>58</v>
      </c>
      <c r="W1" s="183"/>
      <c r="X1" s="11"/>
    </row>
    <row r="2" spans="1:24" s="6" customFormat="1" ht="53.4" customHeight="1" thickBot="1" x14ac:dyDescent="0.6">
      <c r="A2" s="194" t="s">
        <v>57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6"/>
      <c r="X2" s="12"/>
    </row>
    <row r="3" spans="1:24" s="5" customFormat="1" ht="25.2" thickBot="1" x14ac:dyDescent="0.45">
      <c r="A3" s="13"/>
      <c r="B3" s="14"/>
      <c r="C3" s="14"/>
      <c r="D3" s="14"/>
      <c r="E3" s="14"/>
      <c r="F3" s="14"/>
      <c r="G3" s="15"/>
      <c r="H3" s="190"/>
      <c r="I3" s="191"/>
      <c r="J3" s="15"/>
      <c r="K3" s="15"/>
      <c r="L3" s="15"/>
      <c r="M3" s="15"/>
      <c r="N3" s="14"/>
      <c r="O3" s="182"/>
      <c r="P3" s="183"/>
      <c r="Q3" s="14"/>
      <c r="R3" s="14"/>
      <c r="S3" s="14"/>
      <c r="T3" s="14"/>
      <c r="U3" s="16"/>
      <c r="V3" s="182" t="s">
        <v>53</v>
      </c>
      <c r="W3" s="183"/>
      <c r="X3" s="17"/>
    </row>
    <row r="4" spans="1:24" s="1" customFormat="1" ht="25.2" thickBot="1" x14ac:dyDescent="0.45">
      <c r="A4" s="197" t="s">
        <v>2</v>
      </c>
      <c r="B4" s="187" t="s">
        <v>0</v>
      </c>
      <c r="C4" s="205" t="s">
        <v>54</v>
      </c>
      <c r="D4" s="200"/>
      <c r="E4" s="200"/>
      <c r="F4" s="200"/>
      <c r="G4" s="200"/>
      <c r="H4" s="200"/>
      <c r="I4" s="201"/>
      <c r="J4" s="200" t="s">
        <v>51</v>
      </c>
      <c r="K4" s="200"/>
      <c r="L4" s="200"/>
      <c r="M4" s="200"/>
      <c r="N4" s="200"/>
      <c r="O4" s="200"/>
      <c r="P4" s="201"/>
      <c r="Q4" s="200" t="s">
        <v>52</v>
      </c>
      <c r="R4" s="200"/>
      <c r="S4" s="200"/>
      <c r="T4" s="200"/>
      <c r="U4" s="200"/>
      <c r="V4" s="200"/>
      <c r="W4" s="201"/>
      <c r="X4" s="18"/>
    </row>
    <row r="5" spans="1:24" ht="63.6" customHeight="1" thickBot="1" x14ac:dyDescent="0.3">
      <c r="A5" s="198"/>
      <c r="B5" s="188"/>
      <c r="C5" s="19" t="s">
        <v>49</v>
      </c>
      <c r="D5" s="20" t="s">
        <v>50</v>
      </c>
      <c r="E5" s="20" t="s">
        <v>49</v>
      </c>
      <c r="F5" s="21" t="s">
        <v>50</v>
      </c>
      <c r="G5" s="209" t="s">
        <v>12</v>
      </c>
      <c r="H5" s="203"/>
      <c r="I5" s="204"/>
      <c r="J5" s="22" t="s">
        <v>49</v>
      </c>
      <c r="K5" s="23" t="s">
        <v>50</v>
      </c>
      <c r="L5" s="23" t="s">
        <v>49</v>
      </c>
      <c r="M5" s="23" t="s">
        <v>50</v>
      </c>
      <c r="N5" s="206" t="s">
        <v>12</v>
      </c>
      <c r="O5" s="207"/>
      <c r="P5" s="208"/>
      <c r="Q5" s="20" t="s">
        <v>49</v>
      </c>
      <c r="R5" s="20" t="s">
        <v>50</v>
      </c>
      <c r="S5" s="20" t="s">
        <v>49</v>
      </c>
      <c r="T5" s="20" t="s">
        <v>50</v>
      </c>
      <c r="U5" s="202" t="s">
        <v>12</v>
      </c>
      <c r="V5" s="203"/>
      <c r="W5" s="204"/>
    </row>
    <row r="6" spans="1:24" ht="25.2" thickBot="1" x14ac:dyDescent="0.3">
      <c r="A6" s="199"/>
      <c r="B6" s="189"/>
      <c r="C6" s="184">
        <v>44256</v>
      </c>
      <c r="D6" s="185"/>
      <c r="E6" s="186">
        <v>44621</v>
      </c>
      <c r="F6" s="185"/>
      <c r="G6" s="25">
        <v>44256</v>
      </c>
      <c r="H6" s="25">
        <v>44621</v>
      </c>
      <c r="I6" s="26" t="s">
        <v>48</v>
      </c>
      <c r="J6" s="184">
        <v>44256</v>
      </c>
      <c r="K6" s="185"/>
      <c r="L6" s="186">
        <v>44621</v>
      </c>
      <c r="M6" s="185"/>
      <c r="N6" s="25">
        <v>44256</v>
      </c>
      <c r="O6" s="25">
        <v>44621</v>
      </c>
      <c r="P6" s="26" t="s">
        <v>48</v>
      </c>
      <c r="Q6" s="184">
        <v>44256</v>
      </c>
      <c r="R6" s="185"/>
      <c r="S6" s="186">
        <v>44621</v>
      </c>
      <c r="T6" s="185"/>
      <c r="U6" s="25">
        <v>44256</v>
      </c>
      <c r="V6" s="25">
        <v>44621</v>
      </c>
      <c r="W6" s="26" t="s">
        <v>48</v>
      </c>
    </row>
    <row r="7" spans="1:24" ht="44.4" customHeight="1" x14ac:dyDescent="0.45">
      <c r="A7" s="27" t="s">
        <v>11</v>
      </c>
      <c r="B7" s="28" t="s">
        <v>3</v>
      </c>
      <c r="C7" s="29"/>
      <c r="D7" s="30"/>
      <c r="E7" s="30"/>
      <c r="F7" s="31"/>
      <c r="G7" s="32"/>
      <c r="H7" s="33"/>
      <c r="I7" s="34"/>
      <c r="J7" s="35"/>
      <c r="K7" s="36"/>
      <c r="L7" s="36"/>
      <c r="M7" s="36"/>
      <c r="N7" s="37"/>
      <c r="O7" s="38"/>
      <c r="P7" s="39"/>
      <c r="Q7" s="40"/>
      <c r="R7" s="41"/>
      <c r="S7" s="41"/>
      <c r="T7" s="41"/>
      <c r="U7" s="42"/>
      <c r="V7" s="38"/>
      <c r="W7" s="43"/>
    </row>
    <row r="8" spans="1:24" ht="44.4" customHeight="1" x14ac:dyDescent="0.4">
      <c r="A8" s="44">
        <v>1</v>
      </c>
      <c r="B8" s="45" t="s">
        <v>14</v>
      </c>
      <c r="C8" s="46">
        <v>1955601</v>
      </c>
      <c r="D8" s="47">
        <v>950919</v>
      </c>
      <c r="E8" s="47">
        <v>3244916.8221142003</v>
      </c>
      <c r="F8" s="48">
        <v>1330220.0498349001</v>
      </c>
      <c r="G8" s="49">
        <f>D8/C8</f>
        <v>0.48625409784511259</v>
      </c>
      <c r="H8" s="49">
        <f>F8/E8</f>
        <v>0.40993964491459772</v>
      </c>
      <c r="I8" s="50">
        <f>H8-G8</f>
        <v>-7.6314452930514864E-2</v>
      </c>
      <c r="J8" s="51">
        <v>3464219</v>
      </c>
      <c r="K8" s="52">
        <v>1120596</v>
      </c>
      <c r="L8" s="52">
        <v>3347707.7262086999</v>
      </c>
      <c r="M8" s="52">
        <v>1141657.9042134001</v>
      </c>
      <c r="N8" s="53">
        <f>K8/J8</f>
        <v>0.32347723974725617</v>
      </c>
      <c r="O8" s="53">
        <f>M8/L8</f>
        <v>0.34102675549467243</v>
      </c>
      <c r="P8" s="50">
        <f>O8-N8</f>
        <v>1.7549515747416256E-2</v>
      </c>
      <c r="Q8" s="46">
        <v>5010217</v>
      </c>
      <c r="R8" s="54">
        <v>2414686</v>
      </c>
      <c r="S8" s="55">
        <v>4198129.5691964999</v>
      </c>
      <c r="T8" s="54">
        <v>2362963</v>
      </c>
      <c r="U8" s="53">
        <f>R8/Q8</f>
        <v>0.48195237850975314</v>
      </c>
      <c r="V8" s="53">
        <f>T8/S8</f>
        <v>0.56286090294546554</v>
      </c>
      <c r="W8" s="56">
        <f>V8-U8</f>
        <v>8.0908524435712392E-2</v>
      </c>
    </row>
    <row r="9" spans="1:24" ht="44.4" customHeight="1" x14ac:dyDescent="0.4">
      <c r="A9" s="44">
        <v>2</v>
      </c>
      <c r="B9" s="45" t="s">
        <v>15</v>
      </c>
      <c r="C9" s="46">
        <v>1051240</v>
      </c>
      <c r="D9" s="47">
        <v>432050.58947999997</v>
      </c>
      <c r="E9" s="47">
        <v>1152786</v>
      </c>
      <c r="F9" s="48">
        <v>445040</v>
      </c>
      <c r="G9" s="49">
        <f t="shared" ref="G9:G20" si="0">D9/C9</f>
        <v>0.41099139062440543</v>
      </c>
      <c r="H9" s="49">
        <f t="shared" ref="H9:H20" si="1">F9/E9</f>
        <v>0.38605604162437779</v>
      </c>
      <c r="I9" s="50">
        <f t="shared" ref="I9:I20" si="2">H9-G9</f>
        <v>-2.493534900002764E-2</v>
      </c>
      <c r="J9" s="51">
        <v>859301</v>
      </c>
      <c r="K9" s="52">
        <v>385118.47390999994</v>
      </c>
      <c r="L9" s="52">
        <v>914834</v>
      </c>
      <c r="M9" s="52">
        <v>431630.69387000008</v>
      </c>
      <c r="N9" s="53">
        <f t="shared" ref="N9:N20" si="3">K9/J9</f>
        <v>0.44817645261671979</v>
      </c>
      <c r="O9" s="53">
        <f t="shared" ref="O9:O20" si="4">M9/L9</f>
        <v>0.471813130983326</v>
      </c>
      <c r="P9" s="50">
        <f t="shared" ref="P9:P20" si="5">O9-N9</f>
        <v>2.3636678366606212E-2</v>
      </c>
      <c r="Q9" s="46">
        <v>1154013</v>
      </c>
      <c r="R9" s="47">
        <v>417613.91638999997</v>
      </c>
      <c r="S9" s="55">
        <v>1180526</v>
      </c>
      <c r="T9" s="47">
        <v>484313</v>
      </c>
      <c r="U9" s="53">
        <f t="shared" ref="U9:U50" si="6">R9/Q9</f>
        <v>0.36187973306193255</v>
      </c>
      <c r="V9" s="53">
        <f t="shared" ref="V9:V52" si="7">T9/S9</f>
        <v>0.4102518707762472</v>
      </c>
      <c r="W9" s="56">
        <f t="shared" ref="W9:W52" si="8">V9-U9</f>
        <v>4.8372137714314645E-2</v>
      </c>
    </row>
    <row r="10" spans="1:24" s="4" customFormat="1" ht="44.4" customHeight="1" x14ac:dyDescent="0.4">
      <c r="A10" s="44">
        <v>3</v>
      </c>
      <c r="B10" s="45" t="s">
        <v>4</v>
      </c>
      <c r="C10" s="46">
        <v>315114</v>
      </c>
      <c r="D10" s="47">
        <v>113427</v>
      </c>
      <c r="E10" s="47">
        <v>297750.60581249994</v>
      </c>
      <c r="F10" s="48">
        <v>40620</v>
      </c>
      <c r="G10" s="49">
        <f t="shared" si="0"/>
        <v>0.35995544469620516</v>
      </c>
      <c r="H10" s="49">
        <f t="shared" si="1"/>
        <v>0.13642289623275963</v>
      </c>
      <c r="I10" s="50">
        <f t="shared" si="2"/>
        <v>-0.22353254846344553</v>
      </c>
      <c r="J10" s="51">
        <v>262669</v>
      </c>
      <c r="K10" s="52">
        <v>111532</v>
      </c>
      <c r="L10" s="52">
        <v>251824.06651530002</v>
      </c>
      <c r="M10" s="52">
        <v>194708</v>
      </c>
      <c r="N10" s="53">
        <f t="shared" si="3"/>
        <v>0.42461044127780589</v>
      </c>
      <c r="O10" s="53">
        <f t="shared" si="4"/>
        <v>0.77319059569777127</v>
      </c>
      <c r="P10" s="50">
        <f t="shared" si="5"/>
        <v>0.34858015441996537</v>
      </c>
      <c r="Q10" s="46">
        <v>340708</v>
      </c>
      <c r="R10" s="47">
        <v>256143</v>
      </c>
      <c r="S10" s="55">
        <v>314424.8341413</v>
      </c>
      <c r="T10" s="47">
        <v>377810</v>
      </c>
      <c r="U10" s="53">
        <f t="shared" si="6"/>
        <v>0.75179625955363538</v>
      </c>
      <c r="V10" s="53">
        <f t="shared" si="7"/>
        <v>1.201590838178562</v>
      </c>
      <c r="W10" s="56">
        <f t="shared" si="8"/>
        <v>0.44979457862492667</v>
      </c>
      <c r="X10" s="24"/>
    </row>
    <row r="11" spans="1:24" ht="44.4" customHeight="1" x14ac:dyDescent="0.4">
      <c r="A11" s="44">
        <v>4</v>
      </c>
      <c r="B11" s="45" t="s">
        <v>16</v>
      </c>
      <c r="C11" s="46">
        <v>88671.439316100004</v>
      </c>
      <c r="D11" s="47">
        <v>53178.717091719904</v>
      </c>
      <c r="E11" s="47">
        <v>77434.588710000011</v>
      </c>
      <c r="F11" s="48">
        <v>33707.314528399998</v>
      </c>
      <c r="G11" s="49">
        <f t="shared" si="0"/>
        <v>0.59972768573368906</v>
      </c>
      <c r="H11" s="49">
        <f t="shared" si="1"/>
        <v>0.43530049154954686</v>
      </c>
      <c r="I11" s="50">
        <f t="shared" si="2"/>
        <v>-0.1644271941841422</v>
      </c>
      <c r="J11" s="51">
        <v>365040.82087572</v>
      </c>
      <c r="K11" s="52">
        <v>133782</v>
      </c>
      <c r="L11" s="52">
        <v>411562.82341000001</v>
      </c>
      <c r="M11" s="52">
        <v>168708.69986190001</v>
      </c>
      <c r="N11" s="53">
        <f t="shared" si="3"/>
        <v>0.36648504043756452</v>
      </c>
      <c r="O11" s="53">
        <f t="shared" si="4"/>
        <v>0.40992210730810336</v>
      </c>
      <c r="P11" s="50">
        <f t="shared" si="5"/>
        <v>4.3437066870538832E-2</v>
      </c>
      <c r="Q11" s="46">
        <v>705890.31350503478</v>
      </c>
      <c r="R11" s="47">
        <v>353284</v>
      </c>
      <c r="S11" s="55">
        <v>721851.37765999988</v>
      </c>
      <c r="T11" s="47">
        <v>409778.35478219995</v>
      </c>
      <c r="U11" s="53">
        <f t="shared" si="6"/>
        <v>0.50048002252049628</v>
      </c>
      <c r="V11" s="53">
        <f t="shared" si="7"/>
        <v>0.56767690339604804</v>
      </c>
      <c r="W11" s="56">
        <f t="shared" si="8"/>
        <v>6.7196880875551757E-2</v>
      </c>
    </row>
    <row r="12" spans="1:24" ht="44.4" customHeight="1" x14ac:dyDescent="0.4">
      <c r="A12" s="44">
        <v>5</v>
      </c>
      <c r="B12" s="45" t="s">
        <v>17</v>
      </c>
      <c r="C12" s="46">
        <v>225636</v>
      </c>
      <c r="D12" s="47">
        <v>95490</v>
      </c>
      <c r="E12" s="47">
        <v>243267</v>
      </c>
      <c r="F12" s="48">
        <v>102881</v>
      </c>
      <c r="G12" s="49">
        <f t="shared" si="0"/>
        <v>0.42320374408339095</v>
      </c>
      <c r="H12" s="49">
        <f t="shared" si="1"/>
        <v>0.4229139176296004</v>
      </c>
      <c r="I12" s="50">
        <f t="shared" si="2"/>
        <v>-2.8982645379055372E-4</v>
      </c>
      <c r="J12" s="51">
        <v>393407</v>
      </c>
      <c r="K12" s="52">
        <v>169383</v>
      </c>
      <c r="L12" s="52">
        <v>419100</v>
      </c>
      <c r="M12" s="52">
        <v>185422</v>
      </c>
      <c r="N12" s="53">
        <f t="shared" si="3"/>
        <v>0.43055410808653632</v>
      </c>
      <c r="O12" s="53">
        <f t="shared" si="4"/>
        <v>0.44242901455499883</v>
      </c>
      <c r="P12" s="50">
        <f t="shared" si="5"/>
        <v>1.1874906468462509E-2</v>
      </c>
      <c r="Q12" s="46">
        <v>715347</v>
      </c>
      <c r="R12" s="47">
        <v>435561</v>
      </c>
      <c r="S12" s="55">
        <v>727416</v>
      </c>
      <c r="T12" s="47">
        <v>389308</v>
      </c>
      <c r="U12" s="53">
        <f t="shared" si="6"/>
        <v>0.60888072501876711</v>
      </c>
      <c r="V12" s="53">
        <f t="shared" si="7"/>
        <v>0.53519306696580771</v>
      </c>
      <c r="W12" s="56">
        <f t="shared" si="8"/>
        <v>-7.3687658052959404E-2</v>
      </c>
    </row>
    <row r="13" spans="1:24" ht="44.4" customHeight="1" x14ac:dyDescent="0.4">
      <c r="A13" s="44">
        <v>6</v>
      </c>
      <c r="B13" s="45" t="s">
        <v>18</v>
      </c>
      <c r="C13" s="46">
        <v>1721</v>
      </c>
      <c r="D13" s="47">
        <v>312</v>
      </c>
      <c r="E13" s="47">
        <v>1322</v>
      </c>
      <c r="F13" s="48">
        <v>497</v>
      </c>
      <c r="G13" s="49">
        <f t="shared" si="0"/>
        <v>0.18128994770482279</v>
      </c>
      <c r="H13" s="49">
        <f t="shared" si="1"/>
        <v>0.37594553706505296</v>
      </c>
      <c r="I13" s="50">
        <f t="shared" si="2"/>
        <v>0.19465558936023017</v>
      </c>
      <c r="J13" s="51">
        <v>40575</v>
      </c>
      <c r="K13" s="52">
        <v>14360</v>
      </c>
      <c r="L13" s="52">
        <v>22431</v>
      </c>
      <c r="M13" s="52">
        <v>14871.5833355</v>
      </c>
      <c r="N13" s="53">
        <f t="shared" si="3"/>
        <v>0.35391250770178684</v>
      </c>
      <c r="O13" s="53">
        <f t="shared" si="4"/>
        <v>0.66299243615977888</v>
      </c>
      <c r="P13" s="50">
        <f t="shared" si="5"/>
        <v>0.30907992845799204</v>
      </c>
      <c r="Q13" s="46">
        <v>68264</v>
      </c>
      <c r="R13" s="47">
        <v>48922</v>
      </c>
      <c r="S13" s="55">
        <v>83363</v>
      </c>
      <c r="T13" s="47">
        <v>64378</v>
      </c>
      <c r="U13" s="53">
        <f t="shared" si="6"/>
        <v>0.71665885386147898</v>
      </c>
      <c r="V13" s="53">
        <f t="shared" si="7"/>
        <v>0.77226107505727959</v>
      </c>
      <c r="W13" s="56">
        <f t="shared" si="8"/>
        <v>5.5602221195800605E-2</v>
      </c>
    </row>
    <row r="14" spans="1:24" ht="44.4" customHeight="1" x14ac:dyDescent="0.4">
      <c r="A14" s="44">
        <v>7</v>
      </c>
      <c r="B14" s="45" t="s">
        <v>19</v>
      </c>
      <c r="C14" s="46">
        <v>422740.53155949991</v>
      </c>
      <c r="D14" s="47">
        <v>146600.94001310001</v>
      </c>
      <c r="E14" s="47">
        <v>453029.31000000006</v>
      </c>
      <c r="F14" s="48">
        <v>159698.22516039995</v>
      </c>
      <c r="G14" s="49">
        <f t="shared" si="0"/>
        <v>0.34678704564307011</v>
      </c>
      <c r="H14" s="49">
        <f t="shared" si="1"/>
        <v>0.35251190515774777</v>
      </c>
      <c r="I14" s="50">
        <f t="shared" si="2"/>
        <v>5.7248595146776604E-3</v>
      </c>
      <c r="J14" s="51">
        <v>599361.47902590001</v>
      </c>
      <c r="K14" s="52">
        <v>322605.24967029993</v>
      </c>
      <c r="L14" s="52">
        <v>639297.19999999984</v>
      </c>
      <c r="M14" s="52">
        <v>350438.23696850002</v>
      </c>
      <c r="N14" s="53">
        <f t="shared" si="3"/>
        <v>0.53824822074753209</v>
      </c>
      <c r="O14" s="53">
        <f t="shared" si="4"/>
        <v>0.54816169532496017</v>
      </c>
      <c r="P14" s="50">
        <f t="shared" si="5"/>
        <v>9.913474577428083E-3</v>
      </c>
      <c r="Q14" s="46">
        <v>794280.3102561601</v>
      </c>
      <c r="R14" s="47">
        <v>546129.57896710001</v>
      </c>
      <c r="S14" s="55">
        <v>850566.01999999979</v>
      </c>
      <c r="T14" s="47">
        <v>475117</v>
      </c>
      <c r="U14" s="53">
        <f t="shared" si="6"/>
        <v>0.68757788895833261</v>
      </c>
      <c r="V14" s="53">
        <f t="shared" si="7"/>
        <v>0.55858920863074224</v>
      </c>
      <c r="W14" s="56">
        <f t="shared" si="8"/>
        <v>-0.12898868032759037</v>
      </c>
    </row>
    <row r="15" spans="1:24" ht="44.4" customHeight="1" x14ac:dyDescent="0.4">
      <c r="A15" s="44">
        <v>8</v>
      </c>
      <c r="B15" s="45" t="s">
        <v>20</v>
      </c>
      <c r="C15" s="46">
        <v>112149.3163334</v>
      </c>
      <c r="D15" s="47">
        <v>42692.388729599996</v>
      </c>
      <c r="E15" s="47">
        <v>121138.5572983</v>
      </c>
      <c r="F15" s="48">
        <v>44075.179248399996</v>
      </c>
      <c r="G15" s="49">
        <f t="shared" si="0"/>
        <v>0.38067453396401552</v>
      </c>
      <c r="H15" s="49">
        <f t="shared" si="1"/>
        <v>0.36384104476220741</v>
      </c>
      <c r="I15" s="50">
        <f t="shared" si="2"/>
        <v>-1.6833489201808105E-2</v>
      </c>
      <c r="J15" s="51">
        <v>314922.74836179998</v>
      </c>
      <c r="K15" s="52">
        <v>101027.568082</v>
      </c>
      <c r="L15" s="52">
        <v>329050.21662110003</v>
      </c>
      <c r="M15" s="52">
        <v>106839.6345704</v>
      </c>
      <c r="N15" s="53">
        <f t="shared" si="3"/>
        <v>0.32080111267774841</v>
      </c>
      <c r="O15" s="53">
        <f t="shared" si="4"/>
        <v>0.32469097169270489</v>
      </c>
      <c r="P15" s="50">
        <f t="shared" si="5"/>
        <v>3.889859014956476E-3</v>
      </c>
      <c r="Q15" s="46">
        <v>416956.61750679999</v>
      </c>
      <c r="R15" s="47">
        <v>268356</v>
      </c>
      <c r="S15" s="55">
        <v>431639.21566540003</v>
      </c>
      <c r="T15" s="47">
        <v>265796</v>
      </c>
      <c r="U15" s="53">
        <f t="shared" si="6"/>
        <v>0.64360652579311439</v>
      </c>
      <c r="V15" s="53">
        <f t="shared" si="7"/>
        <v>0.61578278885123572</v>
      </c>
      <c r="W15" s="56">
        <f t="shared" si="8"/>
        <v>-2.7823736941878674E-2</v>
      </c>
    </row>
    <row r="16" spans="1:24" ht="44.4" customHeight="1" x14ac:dyDescent="0.4">
      <c r="A16" s="44">
        <v>9</v>
      </c>
      <c r="B16" s="45" t="s">
        <v>21</v>
      </c>
      <c r="C16" s="46">
        <v>158817.24000000002</v>
      </c>
      <c r="D16" s="47">
        <v>61309.280000000006</v>
      </c>
      <c r="E16" s="47">
        <v>257071.7793429</v>
      </c>
      <c r="F16" s="48">
        <v>97061.940019899994</v>
      </c>
      <c r="G16" s="49">
        <f t="shared" si="0"/>
        <v>0.38603667964510652</v>
      </c>
      <c r="H16" s="49">
        <f t="shared" si="1"/>
        <v>0.37756746488470877</v>
      </c>
      <c r="I16" s="50">
        <f t="shared" si="2"/>
        <v>-8.4692147603977475E-3</v>
      </c>
      <c r="J16" s="51">
        <v>339958.14</v>
      </c>
      <c r="K16" s="52">
        <v>135052.9</v>
      </c>
      <c r="L16" s="52">
        <v>400622.3824001</v>
      </c>
      <c r="M16" s="52">
        <v>281264.52967519994</v>
      </c>
      <c r="N16" s="53">
        <f t="shared" si="3"/>
        <v>0.39726332189015973</v>
      </c>
      <c r="O16" s="53">
        <f t="shared" si="4"/>
        <v>0.70206893581472973</v>
      </c>
      <c r="P16" s="50">
        <f t="shared" si="5"/>
        <v>0.30480561392457001</v>
      </c>
      <c r="Q16" s="46">
        <v>501898.92000000004</v>
      </c>
      <c r="R16" s="47">
        <v>403308.31999999995</v>
      </c>
      <c r="S16" s="55">
        <v>570097.35671840003</v>
      </c>
      <c r="T16" s="47">
        <v>294125</v>
      </c>
      <c r="U16" s="53">
        <f t="shared" si="6"/>
        <v>0.80356482934850693</v>
      </c>
      <c r="V16" s="53">
        <f t="shared" si="7"/>
        <v>0.51592065203221638</v>
      </c>
      <c r="W16" s="56">
        <f t="shared" si="8"/>
        <v>-0.28764417731629055</v>
      </c>
    </row>
    <row r="17" spans="1:24" ht="44.4" customHeight="1" x14ac:dyDescent="0.4">
      <c r="A17" s="44">
        <v>10</v>
      </c>
      <c r="B17" s="45" t="s">
        <v>22</v>
      </c>
      <c r="C17" s="46">
        <v>106045</v>
      </c>
      <c r="D17" s="47">
        <v>42519</v>
      </c>
      <c r="E17" s="47">
        <v>112402.08</v>
      </c>
      <c r="F17" s="48">
        <v>53058.5</v>
      </c>
      <c r="G17" s="49">
        <f t="shared" si="0"/>
        <v>0.40095242585694751</v>
      </c>
      <c r="H17" s="49">
        <f t="shared" si="1"/>
        <v>0.47204197644741092</v>
      </c>
      <c r="I17" s="50">
        <f t="shared" si="2"/>
        <v>7.1089550590463402E-2</v>
      </c>
      <c r="J17" s="51">
        <v>217175</v>
      </c>
      <c r="K17" s="52">
        <v>170962</v>
      </c>
      <c r="L17" s="52">
        <v>266270.87174799998</v>
      </c>
      <c r="M17" s="52">
        <v>189992.59078799997</v>
      </c>
      <c r="N17" s="53">
        <f t="shared" si="3"/>
        <v>0.78720847243006786</v>
      </c>
      <c r="O17" s="53">
        <f t="shared" si="4"/>
        <v>0.71353126063225525</v>
      </c>
      <c r="P17" s="50">
        <f t="shared" si="5"/>
        <v>-7.3677211797812614E-2</v>
      </c>
      <c r="Q17" s="46">
        <v>393293</v>
      </c>
      <c r="R17" s="47">
        <v>344195</v>
      </c>
      <c r="S17" s="55">
        <v>457878.60294000001</v>
      </c>
      <c r="T17" s="47">
        <v>405550</v>
      </c>
      <c r="U17" s="53">
        <f t="shared" si="6"/>
        <v>0.87516177506337511</v>
      </c>
      <c r="V17" s="53">
        <f t="shared" si="7"/>
        <v>0.88571511618144538</v>
      </c>
      <c r="W17" s="56">
        <f t="shared" si="8"/>
        <v>1.055334111807027E-2</v>
      </c>
    </row>
    <row r="18" spans="1:24" ht="44.4" customHeight="1" x14ac:dyDescent="0.4">
      <c r="A18" s="44">
        <v>11</v>
      </c>
      <c r="B18" s="45" t="s">
        <v>23</v>
      </c>
      <c r="C18" s="46">
        <v>2166067.4</v>
      </c>
      <c r="D18" s="47">
        <v>1941733</v>
      </c>
      <c r="E18" s="47">
        <v>2139052</v>
      </c>
      <c r="F18" s="48">
        <v>1562344</v>
      </c>
      <c r="G18" s="49">
        <f t="shared" si="0"/>
        <v>0.89643240094929644</v>
      </c>
      <c r="H18" s="49">
        <f t="shared" si="1"/>
        <v>0.73039084603833848</v>
      </c>
      <c r="I18" s="50">
        <f t="shared" si="2"/>
        <v>-0.16604155491095796</v>
      </c>
      <c r="J18" s="51">
        <v>3828326</v>
      </c>
      <c r="K18" s="52">
        <v>1147075</v>
      </c>
      <c r="L18" s="52">
        <v>4246304</v>
      </c>
      <c r="M18" s="52">
        <v>1267808</v>
      </c>
      <c r="N18" s="53">
        <f t="shared" si="3"/>
        <v>0.29962834930985499</v>
      </c>
      <c r="O18" s="53">
        <f t="shared" si="4"/>
        <v>0.29856741297843958</v>
      </c>
      <c r="P18" s="50">
        <f t="shared" si="5"/>
        <v>-1.0609363314154074E-3</v>
      </c>
      <c r="Q18" s="46">
        <v>5091348</v>
      </c>
      <c r="R18" s="47">
        <v>3133202</v>
      </c>
      <c r="S18" s="55">
        <v>5683719</v>
      </c>
      <c r="T18" s="47">
        <v>3451652</v>
      </c>
      <c r="U18" s="53">
        <f t="shared" si="6"/>
        <v>0.61539733681531883</v>
      </c>
      <c r="V18" s="53">
        <f t="shared" si="7"/>
        <v>0.60728758758130019</v>
      </c>
      <c r="W18" s="56">
        <f t="shared" si="8"/>
        <v>-8.1097492340186372E-3</v>
      </c>
    </row>
    <row r="19" spans="1:24" s="4" customFormat="1" ht="44.4" customHeight="1" thickBot="1" x14ac:dyDescent="0.45">
      <c r="A19" s="57">
        <v>12</v>
      </c>
      <c r="B19" s="58" t="s">
        <v>24</v>
      </c>
      <c r="C19" s="59">
        <v>236692.02621249994</v>
      </c>
      <c r="D19" s="60">
        <v>84804.347795599999</v>
      </c>
      <c r="E19" s="60">
        <v>259833.16067449993</v>
      </c>
      <c r="F19" s="61">
        <v>166365.15415409999</v>
      </c>
      <c r="G19" s="62">
        <f t="shared" si="0"/>
        <v>0.35828983828742683</v>
      </c>
      <c r="H19" s="62">
        <f t="shared" si="1"/>
        <v>0.64027683657556755</v>
      </c>
      <c r="I19" s="63">
        <f t="shared" si="2"/>
        <v>0.28198699828814072</v>
      </c>
      <c r="J19" s="64">
        <v>476354.56409880001</v>
      </c>
      <c r="K19" s="65">
        <v>231975.65559109999</v>
      </c>
      <c r="L19" s="65">
        <v>516395.7377589001</v>
      </c>
      <c r="M19" s="65">
        <v>185584.38130549999</v>
      </c>
      <c r="N19" s="66">
        <f t="shared" si="3"/>
        <v>0.48698107056026074</v>
      </c>
      <c r="O19" s="66">
        <f t="shared" si="4"/>
        <v>0.3593840299900915</v>
      </c>
      <c r="P19" s="63">
        <f t="shared" si="5"/>
        <v>-0.12759704057016924</v>
      </c>
      <c r="Q19" s="59">
        <v>876941.78410000005</v>
      </c>
      <c r="R19" s="60">
        <v>554438.41953399999</v>
      </c>
      <c r="S19" s="67">
        <v>937213.06309829978</v>
      </c>
      <c r="T19" s="60">
        <v>554727.46454039996</v>
      </c>
      <c r="U19" s="66">
        <f t="shared" si="6"/>
        <v>0.63224085063185431</v>
      </c>
      <c r="V19" s="66">
        <f t="shared" si="7"/>
        <v>0.59189045307002641</v>
      </c>
      <c r="W19" s="68">
        <f t="shared" si="8"/>
        <v>-4.03503975618279E-2</v>
      </c>
      <c r="X19" s="24"/>
    </row>
    <row r="20" spans="1:24" s="2" customFormat="1" ht="44.4" customHeight="1" thickBot="1" x14ac:dyDescent="0.5">
      <c r="A20" s="69"/>
      <c r="B20" s="70" t="s">
        <v>1</v>
      </c>
      <c r="C20" s="71">
        <v>6840494.9534214996</v>
      </c>
      <c r="D20" s="72">
        <v>3965036.2631100202</v>
      </c>
      <c r="E20" s="71">
        <v>8360003.9039524002</v>
      </c>
      <c r="F20" s="72">
        <v>4035568</v>
      </c>
      <c r="G20" s="73">
        <f t="shared" si="0"/>
        <v>0.57964172038848982</v>
      </c>
      <c r="H20" s="73">
        <f t="shared" si="1"/>
        <v>0.4827232195540106</v>
      </c>
      <c r="I20" s="74">
        <f t="shared" si="2"/>
        <v>-9.6918500834479226E-2</v>
      </c>
      <c r="J20" s="75">
        <v>11161309.75236222</v>
      </c>
      <c r="K20" s="76">
        <v>4043469.8472533999</v>
      </c>
      <c r="L20" s="76">
        <v>11765400.024662102</v>
      </c>
      <c r="M20" s="76">
        <v>4518926.2545884</v>
      </c>
      <c r="N20" s="77">
        <f t="shared" si="3"/>
        <v>0.36227556953140067</v>
      </c>
      <c r="O20" s="77">
        <f t="shared" si="4"/>
        <v>0.38408606975674692</v>
      </c>
      <c r="P20" s="78">
        <f t="shared" si="5"/>
        <v>2.1810500225346252E-2</v>
      </c>
      <c r="Q20" s="79">
        <v>16069157.945367996</v>
      </c>
      <c r="R20" s="79">
        <v>9175839.2348910999</v>
      </c>
      <c r="S20" s="80">
        <v>16156824.039419901</v>
      </c>
      <c r="T20" s="79">
        <v>9535517.8193225991</v>
      </c>
      <c r="U20" s="77">
        <f t="shared" si="6"/>
        <v>0.57102178384749003</v>
      </c>
      <c r="V20" s="77">
        <f t="shared" si="7"/>
        <v>0.59018516238448593</v>
      </c>
      <c r="W20" s="81">
        <f t="shared" si="8"/>
        <v>1.9163378536995901E-2</v>
      </c>
      <c r="X20" s="82"/>
    </row>
    <row r="21" spans="1:24" ht="44.4" customHeight="1" x14ac:dyDescent="0.45">
      <c r="A21" s="83" t="s">
        <v>5</v>
      </c>
      <c r="B21" s="28" t="s">
        <v>6</v>
      </c>
      <c r="C21" s="84"/>
      <c r="D21" s="85"/>
      <c r="E21" s="85"/>
      <c r="F21" s="86"/>
      <c r="G21" s="87"/>
      <c r="H21" s="87"/>
      <c r="I21" s="88"/>
      <c r="J21" s="89"/>
      <c r="K21" s="90"/>
      <c r="L21" s="91"/>
      <c r="M21" s="91"/>
      <c r="N21" s="92"/>
      <c r="O21" s="93"/>
      <c r="P21" s="88"/>
      <c r="Q21" s="94"/>
      <c r="R21" s="95"/>
      <c r="S21" s="96"/>
      <c r="T21" s="97"/>
      <c r="U21" s="92"/>
      <c r="V21" s="93"/>
      <c r="W21" s="98">
        <f t="shared" si="8"/>
        <v>0</v>
      </c>
    </row>
    <row r="22" spans="1:24" ht="44.4" customHeight="1" x14ac:dyDescent="0.4">
      <c r="A22" s="44">
        <v>13</v>
      </c>
      <c r="B22" s="45" t="s">
        <v>25</v>
      </c>
      <c r="C22" s="46">
        <v>124311.5</v>
      </c>
      <c r="D22" s="47">
        <v>47993.911451044747</v>
      </c>
      <c r="E22" s="99">
        <v>120389.52492515405</v>
      </c>
      <c r="F22" s="100">
        <v>28507.386650700002</v>
      </c>
      <c r="G22" s="49">
        <f>D22/C22</f>
        <v>0.38607780817579024</v>
      </c>
      <c r="H22" s="49">
        <f>F22/E22</f>
        <v>0.23679291589881257</v>
      </c>
      <c r="I22" s="50">
        <f>H22-G22</f>
        <v>-0.14928489227697767</v>
      </c>
      <c r="J22" s="101">
        <v>88206.5</v>
      </c>
      <c r="K22" s="102">
        <v>49654.206624939274</v>
      </c>
      <c r="L22" s="103">
        <v>109694.00106653164</v>
      </c>
      <c r="M22" s="103">
        <v>78288.408574000016</v>
      </c>
      <c r="N22" s="53">
        <f>K22/J22</f>
        <v>0.56293137835578189</v>
      </c>
      <c r="O22" s="53">
        <f>M22/L22</f>
        <v>0.71369817686307668</v>
      </c>
      <c r="P22" s="50">
        <f>O22-N22</f>
        <v>0.1507667985072948</v>
      </c>
      <c r="Q22" s="59">
        <v>260741</v>
      </c>
      <c r="R22" s="60">
        <v>108904.57521943304</v>
      </c>
      <c r="S22" s="67">
        <v>267723.55997048528</v>
      </c>
      <c r="T22" s="60">
        <v>97836.065219399999</v>
      </c>
      <c r="U22" s="53">
        <f t="shared" si="6"/>
        <v>0.41767338170611085</v>
      </c>
      <c r="V22" s="53">
        <f t="shared" si="7"/>
        <v>0.36543689031397075</v>
      </c>
      <c r="W22" s="56">
        <f t="shared" si="8"/>
        <v>-5.2236491392140094E-2</v>
      </c>
    </row>
    <row r="23" spans="1:24" ht="44.4" customHeight="1" x14ac:dyDescent="0.4">
      <c r="A23" s="44">
        <v>14</v>
      </c>
      <c r="B23" s="45" t="s">
        <v>26</v>
      </c>
      <c r="C23" s="46">
        <v>0</v>
      </c>
      <c r="D23" s="47">
        <v>0</v>
      </c>
      <c r="E23" s="104">
        <v>0</v>
      </c>
      <c r="F23" s="105">
        <v>0</v>
      </c>
      <c r="G23" s="49">
        <v>0</v>
      </c>
      <c r="H23" s="49">
        <v>0</v>
      </c>
      <c r="I23" s="50">
        <v>0</v>
      </c>
      <c r="J23" s="106">
        <v>10432.92</v>
      </c>
      <c r="K23" s="107">
        <v>8660</v>
      </c>
      <c r="L23" s="108">
        <v>7984.4565546999984</v>
      </c>
      <c r="M23" s="108">
        <v>10855.102143799999</v>
      </c>
      <c r="N23" s="53">
        <f t="shared" ref="N23:N31" si="9">K23/J23</f>
        <v>0.83006483323939995</v>
      </c>
      <c r="O23" s="53">
        <f t="shared" ref="O23:O33" si="10">M23/L23</f>
        <v>1.3595292390200575</v>
      </c>
      <c r="P23" s="50">
        <f t="shared" ref="P23:P33" si="11">O23-N23</f>
        <v>0.52946440578065757</v>
      </c>
      <c r="Q23" s="46">
        <v>76667.63</v>
      </c>
      <c r="R23" s="47">
        <v>59912</v>
      </c>
      <c r="S23" s="55">
        <v>84006.693627472996</v>
      </c>
      <c r="T23" s="47">
        <v>57727.256318200016</v>
      </c>
      <c r="U23" s="53">
        <f t="shared" si="6"/>
        <v>0.78145105046288765</v>
      </c>
      <c r="V23" s="53">
        <f t="shared" si="7"/>
        <v>0.68717448366901657</v>
      </c>
      <c r="W23" s="56">
        <f t="shared" si="8"/>
        <v>-9.4276566793871086E-2</v>
      </c>
    </row>
    <row r="24" spans="1:24" ht="44.4" customHeight="1" x14ac:dyDescent="0.4">
      <c r="A24" s="44">
        <v>15</v>
      </c>
      <c r="B24" s="45" t="s">
        <v>38</v>
      </c>
      <c r="C24" s="46">
        <v>707296.15040660009</v>
      </c>
      <c r="D24" s="47">
        <v>549746.07270909997</v>
      </c>
      <c r="E24" s="104">
        <v>929612.0804189</v>
      </c>
      <c r="F24" s="105">
        <v>662894.6082757999</v>
      </c>
      <c r="G24" s="49">
        <f t="shared" ref="G24:G33" si="12">D24/C24</f>
        <v>0.77725019766199765</v>
      </c>
      <c r="H24" s="49">
        <f t="shared" ref="H24:H33" si="13">F24/E24</f>
        <v>0.71308734281625041</v>
      </c>
      <c r="I24" s="50">
        <f t="shared" ref="I24:I33" si="14">H24-G24</f>
        <v>-6.4162854845747241E-2</v>
      </c>
      <c r="J24" s="106">
        <v>1396983.8995696998</v>
      </c>
      <c r="K24" s="107">
        <v>1442514.7750839405</v>
      </c>
      <c r="L24" s="108">
        <v>1702566.7194274999</v>
      </c>
      <c r="M24" s="108">
        <v>1746309.7223079295</v>
      </c>
      <c r="N24" s="53">
        <f t="shared" si="9"/>
        <v>1.0325922693370089</v>
      </c>
      <c r="O24" s="53">
        <f t="shared" si="10"/>
        <v>1.0256923869010774</v>
      </c>
      <c r="P24" s="50">
        <f t="shared" si="11"/>
        <v>-6.8998824359314259E-3</v>
      </c>
      <c r="Q24" s="46">
        <v>2434413.8781858995</v>
      </c>
      <c r="R24" s="47">
        <v>2482322.5270265727</v>
      </c>
      <c r="S24" s="55">
        <v>2856178.5093574999</v>
      </c>
      <c r="T24" s="47">
        <v>2996872.9751990037</v>
      </c>
      <c r="U24" s="53">
        <f t="shared" si="6"/>
        <v>1.0196797468458298</v>
      </c>
      <c r="V24" s="53">
        <f t="shared" si="7"/>
        <v>1.0492596892598121</v>
      </c>
      <c r="W24" s="56">
        <f t="shared" si="8"/>
        <v>2.9579942413982208E-2</v>
      </c>
    </row>
    <row r="25" spans="1:24" ht="44.4" customHeight="1" x14ac:dyDescent="0.4">
      <c r="A25" s="44">
        <v>16</v>
      </c>
      <c r="B25" s="45" t="s">
        <v>39</v>
      </c>
      <c r="C25" s="46">
        <v>84968.489832199994</v>
      </c>
      <c r="D25" s="47">
        <v>82933.177355370004</v>
      </c>
      <c r="E25" s="104">
        <v>128621.52274650004</v>
      </c>
      <c r="F25" s="105">
        <v>85430.718502400021</v>
      </c>
      <c r="G25" s="49">
        <f t="shared" si="12"/>
        <v>0.97604626749458034</v>
      </c>
      <c r="H25" s="49">
        <f t="shared" si="13"/>
        <v>0.66420235648100123</v>
      </c>
      <c r="I25" s="50">
        <f t="shared" si="14"/>
        <v>-0.31184391101357911</v>
      </c>
      <c r="J25" s="106">
        <v>305886.56339591998</v>
      </c>
      <c r="K25" s="107">
        <v>298559.43847931398</v>
      </c>
      <c r="L25" s="108">
        <v>478932.35600269999</v>
      </c>
      <c r="M25" s="108">
        <v>482748.68180140003</v>
      </c>
      <c r="N25" s="53">
        <f t="shared" si="9"/>
        <v>0.97604626749452139</v>
      </c>
      <c r="O25" s="53">
        <f t="shared" si="10"/>
        <v>1.0079684025329843</v>
      </c>
      <c r="P25" s="50">
        <f t="shared" si="11"/>
        <v>3.1922135038462862E-2</v>
      </c>
      <c r="Q25" s="46">
        <v>1308514.74341588</v>
      </c>
      <c r="R25" s="47">
        <v>1277170.9312726208</v>
      </c>
      <c r="S25" s="55">
        <v>1388011.5061011002</v>
      </c>
      <c r="T25" s="47">
        <v>1385586.6630118003</v>
      </c>
      <c r="U25" s="53">
        <f t="shared" si="6"/>
        <v>0.97604626749452117</v>
      </c>
      <c r="V25" s="53">
        <f t="shared" si="7"/>
        <v>0.99825300937446027</v>
      </c>
      <c r="W25" s="56">
        <f t="shared" si="8"/>
        <v>2.2206741879939096E-2</v>
      </c>
    </row>
    <row r="26" spans="1:24" ht="44.4" customHeight="1" x14ac:dyDescent="0.4">
      <c r="A26" s="44">
        <v>17</v>
      </c>
      <c r="B26" s="45" t="s">
        <v>27</v>
      </c>
      <c r="C26" s="46">
        <v>47652.535753400007</v>
      </c>
      <c r="D26" s="47">
        <v>57339.402594500003</v>
      </c>
      <c r="E26" s="104">
        <v>56766.473971299987</v>
      </c>
      <c r="F26" s="105">
        <v>51919.015769799997</v>
      </c>
      <c r="G26" s="49">
        <f t="shared" si="12"/>
        <v>1.2032812459599034</v>
      </c>
      <c r="H26" s="49">
        <f t="shared" si="13"/>
        <v>0.91460702308283637</v>
      </c>
      <c r="I26" s="50">
        <f t="shared" si="14"/>
        <v>-0.28867422287706701</v>
      </c>
      <c r="J26" s="106">
        <v>114735</v>
      </c>
      <c r="K26" s="107">
        <v>119967</v>
      </c>
      <c r="L26" s="108">
        <v>120132.25494740001</v>
      </c>
      <c r="M26" s="108">
        <v>112248.51882200003</v>
      </c>
      <c r="N26" s="53">
        <f t="shared" si="9"/>
        <v>1.0456007321218459</v>
      </c>
      <c r="O26" s="53">
        <f t="shared" si="10"/>
        <v>0.93437452640132423</v>
      </c>
      <c r="P26" s="50">
        <f t="shared" si="11"/>
        <v>-0.11122620572052166</v>
      </c>
      <c r="Q26" s="46">
        <v>201089</v>
      </c>
      <c r="R26" s="47">
        <v>292520</v>
      </c>
      <c r="S26" s="55">
        <v>208905.81450379995</v>
      </c>
      <c r="T26" s="47">
        <v>295329.88207688229</v>
      </c>
      <c r="U26" s="53">
        <f t="shared" si="6"/>
        <v>1.4546792713674044</v>
      </c>
      <c r="V26" s="53">
        <f t="shared" si="7"/>
        <v>1.413698717665469</v>
      </c>
      <c r="W26" s="56">
        <f t="shared" si="8"/>
        <v>-4.0980553701935429E-2</v>
      </c>
    </row>
    <row r="27" spans="1:24" ht="44.4" customHeight="1" x14ac:dyDescent="0.4">
      <c r="A27" s="44">
        <v>18</v>
      </c>
      <c r="B27" s="45" t="s">
        <v>28</v>
      </c>
      <c r="C27" s="46">
        <v>22435.906999999999</v>
      </c>
      <c r="D27" s="47">
        <v>10694.032324599975</v>
      </c>
      <c r="E27" s="104">
        <v>29085.2749</v>
      </c>
      <c r="F27" s="105">
        <v>11632.35694</v>
      </c>
      <c r="G27" s="49">
        <f t="shared" si="12"/>
        <v>0.47664809470818253</v>
      </c>
      <c r="H27" s="49">
        <f t="shared" si="13"/>
        <v>0.39993972826435276</v>
      </c>
      <c r="I27" s="50">
        <f t="shared" si="14"/>
        <v>-7.6708366443829779E-2</v>
      </c>
      <c r="J27" s="106">
        <v>149026.81049999999</v>
      </c>
      <c r="K27" s="107">
        <v>29600</v>
      </c>
      <c r="L27" s="108">
        <v>193131.48320000002</v>
      </c>
      <c r="M27" s="108">
        <v>51092.576459999997</v>
      </c>
      <c r="N27" s="53">
        <f t="shared" si="9"/>
        <v>0.19862197882843372</v>
      </c>
      <c r="O27" s="53">
        <f t="shared" si="10"/>
        <v>0.26454814934078025</v>
      </c>
      <c r="P27" s="50">
        <f t="shared" si="11"/>
        <v>6.5926170512346532E-2</v>
      </c>
      <c r="Q27" s="46">
        <v>331814.88969999994</v>
      </c>
      <c r="R27" s="47">
        <v>221656.74750414299</v>
      </c>
      <c r="S27" s="55">
        <v>398918.37449999992</v>
      </c>
      <c r="T27" s="47">
        <v>308636</v>
      </c>
      <c r="U27" s="53">
        <f t="shared" si="6"/>
        <v>0.66801326397542615</v>
      </c>
      <c r="V27" s="53">
        <f t="shared" si="7"/>
        <v>0.77368208568191699</v>
      </c>
      <c r="W27" s="56">
        <f t="shared" si="8"/>
        <v>0.10566882170649083</v>
      </c>
    </row>
    <row r="28" spans="1:24" ht="44.4" customHeight="1" x14ac:dyDescent="0.4">
      <c r="A28" s="44">
        <v>19</v>
      </c>
      <c r="B28" s="45" t="s">
        <v>29</v>
      </c>
      <c r="C28" s="46">
        <v>0</v>
      </c>
      <c r="D28" s="47">
        <v>0</v>
      </c>
      <c r="E28" s="104">
        <v>0</v>
      </c>
      <c r="F28" s="105">
        <v>0</v>
      </c>
      <c r="G28" s="49">
        <v>0</v>
      </c>
      <c r="H28" s="49">
        <v>0</v>
      </c>
      <c r="I28" s="50">
        <f t="shared" si="14"/>
        <v>0</v>
      </c>
      <c r="J28" s="106">
        <v>30134</v>
      </c>
      <c r="K28" s="107">
        <v>39692</v>
      </c>
      <c r="L28" s="108">
        <v>32394.995000000003</v>
      </c>
      <c r="M28" s="108">
        <v>14104</v>
      </c>
      <c r="N28" s="53">
        <f t="shared" si="9"/>
        <v>1.3171832481582266</v>
      </c>
      <c r="O28" s="53">
        <f t="shared" si="10"/>
        <v>0.43537589680134225</v>
      </c>
      <c r="P28" s="50">
        <f t="shared" si="11"/>
        <v>-0.88180735135688437</v>
      </c>
      <c r="Q28" s="46">
        <v>64853</v>
      </c>
      <c r="R28" s="47">
        <v>64057</v>
      </c>
      <c r="S28" s="55">
        <v>77719.488000000012</v>
      </c>
      <c r="T28" s="47">
        <v>109313.22150000001</v>
      </c>
      <c r="U28" s="53">
        <f t="shared" si="6"/>
        <v>0.9877260882303055</v>
      </c>
      <c r="V28" s="53">
        <f t="shared" si="7"/>
        <v>1.4065097997042904</v>
      </c>
      <c r="W28" s="56">
        <f t="shared" si="8"/>
        <v>0.41878371147398485</v>
      </c>
    </row>
    <row r="29" spans="1:24" ht="44.4" customHeight="1" x14ac:dyDescent="0.4">
      <c r="A29" s="44">
        <v>20</v>
      </c>
      <c r="B29" s="45" t="s">
        <v>30</v>
      </c>
      <c r="C29" s="46">
        <v>47376.98855396</v>
      </c>
      <c r="D29" s="47">
        <v>72043.721002553808</v>
      </c>
      <c r="E29" s="104">
        <v>62120.517870772004</v>
      </c>
      <c r="F29" s="105">
        <v>82671.174797757005</v>
      </c>
      <c r="G29" s="49">
        <f t="shared" si="12"/>
        <v>1.5206479601484093</v>
      </c>
      <c r="H29" s="49">
        <f t="shared" si="13"/>
        <v>1.3308191501193871</v>
      </c>
      <c r="I29" s="50">
        <f t="shared" si="14"/>
        <v>-0.18982881002902219</v>
      </c>
      <c r="J29" s="106">
        <v>99302.909468953978</v>
      </c>
      <c r="K29" s="107">
        <v>62425</v>
      </c>
      <c r="L29" s="108">
        <v>184549.128657183</v>
      </c>
      <c r="M29" s="108">
        <v>67363.604396919007</v>
      </c>
      <c r="N29" s="53">
        <f t="shared" si="9"/>
        <v>0.62863213508881655</v>
      </c>
      <c r="O29" s="53">
        <f t="shared" si="10"/>
        <v>0.36501719020333662</v>
      </c>
      <c r="P29" s="50">
        <f t="shared" si="11"/>
        <v>-0.26361494488547993</v>
      </c>
      <c r="Q29" s="46">
        <v>458500.57783984294</v>
      </c>
      <c r="R29" s="47">
        <v>199785.85510034603</v>
      </c>
      <c r="S29" s="55">
        <v>524214.07513945305</v>
      </c>
      <c r="T29" s="47">
        <v>293900.04030460102</v>
      </c>
      <c r="U29" s="53">
        <f t="shared" si="6"/>
        <v>0.43573741180787007</v>
      </c>
      <c r="V29" s="53">
        <f t="shared" si="7"/>
        <v>0.56064889182232813</v>
      </c>
      <c r="W29" s="56">
        <f t="shared" si="8"/>
        <v>0.12491148001445807</v>
      </c>
    </row>
    <row r="30" spans="1:24" s="4" customFormat="1" ht="44.4" customHeight="1" x14ac:dyDescent="0.4">
      <c r="A30" s="44">
        <v>21</v>
      </c>
      <c r="B30" s="45" t="s">
        <v>31</v>
      </c>
      <c r="C30" s="46">
        <v>348501.18380084803</v>
      </c>
      <c r="D30" s="47">
        <v>126538</v>
      </c>
      <c r="E30" s="104">
        <v>421471.50465999998</v>
      </c>
      <c r="F30" s="105">
        <v>143530.55717049999</v>
      </c>
      <c r="G30" s="49">
        <f t="shared" si="12"/>
        <v>0.36309202344721586</v>
      </c>
      <c r="H30" s="49">
        <f t="shared" si="13"/>
        <v>0.34054628980501478</v>
      </c>
      <c r="I30" s="50">
        <f t="shared" si="14"/>
        <v>-2.2545733642201082E-2</v>
      </c>
      <c r="J30" s="106">
        <v>616416.05885533174</v>
      </c>
      <c r="K30" s="107">
        <v>288772.38558690005</v>
      </c>
      <c r="L30" s="108">
        <v>735996.14488000004</v>
      </c>
      <c r="M30" s="108">
        <v>364776.76170430001</v>
      </c>
      <c r="N30" s="53">
        <f t="shared" si="9"/>
        <v>0.46846992617801475</v>
      </c>
      <c r="O30" s="53">
        <f t="shared" si="10"/>
        <v>0.49562319618369027</v>
      </c>
      <c r="P30" s="50">
        <f t="shared" si="11"/>
        <v>2.7153270005675523E-2</v>
      </c>
      <c r="Q30" s="46">
        <v>812161.19388264685</v>
      </c>
      <c r="R30" s="47">
        <v>896845</v>
      </c>
      <c r="S30" s="55">
        <v>943154.03239999991</v>
      </c>
      <c r="T30" s="47">
        <v>929609.14861400006</v>
      </c>
      <c r="U30" s="53">
        <f t="shared" si="6"/>
        <v>1.1042697025605357</v>
      </c>
      <c r="V30" s="53">
        <f t="shared" si="7"/>
        <v>0.98563873628199117</v>
      </c>
      <c r="W30" s="56">
        <f t="shared" si="8"/>
        <v>-0.11863096627854453</v>
      </c>
      <c r="X30" s="24"/>
    </row>
    <row r="31" spans="1:24" ht="44.4" customHeight="1" x14ac:dyDescent="0.4">
      <c r="A31" s="44">
        <v>22</v>
      </c>
      <c r="B31" s="45" t="s">
        <v>32</v>
      </c>
      <c r="C31" s="46">
        <v>0</v>
      </c>
      <c r="D31" s="47">
        <v>0</v>
      </c>
      <c r="E31" s="107">
        <v>0</v>
      </c>
      <c r="F31" s="107">
        <v>0</v>
      </c>
      <c r="G31" s="109">
        <v>0</v>
      </c>
      <c r="H31" s="109">
        <v>0</v>
      </c>
      <c r="I31" s="50">
        <v>0</v>
      </c>
      <c r="J31" s="106">
        <v>11185.33</v>
      </c>
      <c r="K31" s="107">
        <v>1846.66</v>
      </c>
      <c r="L31" s="108">
        <v>0</v>
      </c>
      <c r="M31" s="108">
        <v>3683</v>
      </c>
      <c r="N31" s="110">
        <f t="shared" si="9"/>
        <v>0.1650966042128395</v>
      </c>
      <c r="O31" s="110">
        <v>0</v>
      </c>
      <c r="P31" s="50">
        <v>0</v>
      </c>
      <c r="Q31" s="46">
        <v>56894.920000000006</v>
      </c>
      <c r="R31" s="47">
        <v>24066.97</v>
      </c>
      <c r="S31" s="47">
        <v>143763</v>
      </c>
      <c r="T31" s="47">
        <v>17428</v>
      </c>
      <c r="U31" s="110">
        <f t="shared" si="6"/>
        <v>0.42300736164142594</v>
      </c>
      <c r="V31" s="110">
        <f t="shared" si="7"/>
        <v>0.12122729770525101</v>
      </c>
      <c r="W31" s="56">
        <f t="shared" si="8"/>
        <v>-0.30178006393617496</v>
      </c>
    </row>
    <row r="32" spans="1:24" ht="44.4" customHeight="1" thickBot="1" x14ac:dyDescent="0.45">
      <c r="A32" s="111">
        <v>23</v>
      </c>
      <c r="B32" s="112" t="s">
        <v>56</v>
      </c>
      <c r="C32" s="113"/>
      <c r="D32" s="114"/>
      <c r="E32" s="115">
        <v>0</v>
      </c>
      <c r="F32" s="116">
        <v>0</v>
      </c>
      <c r="G32" s="117">
        <v>0</v>
      </c>
      <c r="H32" s="117">
        <v>0</v>
      </c>
      <c r="I32" s="118">
        <v>0</v>
      </c>
      <c r="L32" s="120">
        <v>40344.389515199997</v>
      </c>
      <c r="M32" s="120">
        <v>177768</v>
      </c>
      <c r="N32" s="121"/>
      <c r="O32" s="121">
        <f t="shared" si="10"/>
        <v>4.4062632285717154</v>
      </c>
      <c r="P32" s="122">
        <v>0</v>
      </c>
      <c r="Q32" s="113"/>
      <c r="R32" s="123"/>
      <c r="S32" s="123">
        <v>74259.731067100001</v>
      </c>
      <c r="T32" s="123">
        <v>35490.988229300012</v>
      </c>
      <c r="U32" s="110"/>
      <c r="V32" s="121">
        <f t="shared" si="7"/>
        <v>0.47793047078545003</v>
      </c>
      <c r="W32" s="68">
        <f t="shared" si="8"/>
        <v>0.47793047078545003</v>
      </c>
    </row>
    <row r="33" spans="1:24" s="3" customFormat="1" ht="44.4" customHeight="1" thickBot="1" x14ac:dyDescent="0.5">
      <c r="A33" s="69"/>
      <c r="B33" s="70" t="s">
        <v>1</v>
      </c>
      <c r="C33" s="124">
        <v>1382542.7553470081</v>
      </c>
      <c r="D33" s="125">
        <v>947288.31743716844</v>
      </c>
      <c r="E33" s="71">
        <v>1748067</v>
      </c>
      <c r="F33" s="71">
        <f>SUM(F22:F32)</f>
        <v>1066585.8181069568</v>
      </c>
      <c r="G33" s="126">
        <f t="shared" si="12"/>
        <v>0.68517831638371718</v>
      </c>
      <c r="H33" s="126">
        <f>F33/E35</f>
        <v>7552.2610480960384</v>
      </c>
      <c r="I33" s="74">
        <f t="shared" si="14"/>
        <v>7551.5758697796546</v>
      </c>
      <c r="J33" s="127">
        <v>2822309.9917899054</v>
      </c>
      <c r="K33" s="127">
        <v>2341691.465775094</v>
      </c>
      <c r="L33" s="127">
        <f>L32+L30+L31+L29+L28+L27+L26+L25+L24+L23+L22</f>
        <v>3605725.9292512145</v>
      </c>
      <c r="M33" s="127">
        <f>M32+M30+M31+M29+M28+M27+M26+M25+M24+M23+M22</f>
        <v>3109238.3762103487</v>
      </c>
      <c r="N33" s="77" t="e">
        <f>#REF!/#REF!</f>
        <v>#REF!</v>
      </c>
      <c r="O33" s="77">
        <f t="shared" si="10"/>
        <v>0.86230579839328791</v>
      </c>
      <c r="P33" s="78" t="e">
        <f t="shared" si="11"/>
        <v>#REF!</v>
      </c>
      <c r="Q33" s="128">
        <f>Q30+Q31+Q32+Q29+Q28+Q27+Q26+Q25+Q24+Q23+Q22</f>
        <v>6005650.8330242699</v>
      </c>
      <c r="R33" s="128">
        <f>R30+R31+R32+R29+R28+R27+R26+R25+R24+R23+R22</f>
        <v>5627241.6061231149</v>
      </c>
      <c r="S33" s="129">
        <f>S31+S32+S30+S29+S28+S27+S26+S25+S24+S23+S22</f>
        <v>6966854.7846669108</v>
      </c>
      <c r="T33" s="129">
        <v>6527730</v>
      </c>
      <c r="U33" s="77">
        <f t="shared" si="6"/>
        <v>0.93699113760987685</v>
      </c>
      <c r="V33" s="77">
        <f t="shared" si="7"/>
        <v>0.93696943624641582</v>
      </c>
      <c r="W33" s="81">
        <f t="shared" si="8"/>
        <v>-2.1701363461024137E-5</v>
      </c>
      <c r="X33" s="82"/>
    </row>
    <row r="34" spans="1:24" ht="44.4" customHeight="1" x14ac:dyDescent="0.45">
      <c r="A34" s="83" t="s">
        <v>41</v>
      </c>
      <c r="B34" s="28" t="s">
        <v>40</v>
      </c>
      <c r="C34" s="84"/>
      <c r="D34" s="85"/>
      <c r="F34" s="86"/>
      <c r="G34" s="87"/>
      <c r="H34" s="87"/>
      <c r="I34" s="88"/>
      <c r="J34" s="89"/>
      <c r="K34" s="90"/>
      <c r="L34" s="91"/>
      <c r="M34" s="91"/>
      <c r="N34" s="92"/>
      <c r="O34" s="93"/>
      <c r="P34" s="88"/>
      <c r="Q34" s="130"/>
      <c r="R34" s="131"/>
      <c r="S34" s="96"/>
      <c r="T34" s="97"/>
      <c r="U34" s="92"/>
      <c r="V34" s="93"/>
      <c r="W34" s="98">
        <f t="shared" si="8"/>
        <v>0</v>
      </c>
    </row>
    <row r="35" spans="1:24" ht="44.4" customHeight="1" x14ac:dyDescent="0.4">
      <c r="A35" s="44">
        <v>24</v>
      </c>
      <c r="B35" s="45" t="s">
        <v>35</v>
      </c>
      <c r="C35" s="46">
        <v>81.646575199999987</v>
      </c>
      <c r="D35" s="47">
        <v>0</v>
      </c>
      <c r="E35" s="47">
        <v>141.22735050000003</v>
      </c>
      <c r="F35" s="132">
        <v>0</v>
      </c>
      <c r="G35" s="49">
        <v>0</v>
      </c>
      <c r="H35" s="49">
        <v>0</v>
      </c>
      <c r="I35" s="50">
        <f>H35-G35</f>
        <v>0</v>
      </c>
      <c r="J35" s="106">
        <v>27846.4045295</v>
      </c>
      <c r="K35" s="107">
        <v>25081.225222552323</v>
      </c>
      <c r="L35" s="47">
        <v>51574.605473099975</v>
      </c>
      <c r="M35" s="108">
        <v>63309.43588377894</v>
      </c>
      <c r="N35" s="53">
        <f>K35/J35</f>
        <v>0.90069887464220766</v>
      </c>
      <c r="O35" s="53">
        <f>M35/L35</f>
        <v>1.2275311716499617</v>
      </c>
      <c r="P35" s="50">
        <f>O35-N35</f>
        <v>0.32683229700775407</v>
      </c>
      <c r="Q35" s="46">
        <v>203781.52093469998</v>
      </c>
      <c r="R35" s="47">
        <v>114187.12026359177</v>
      </c>
      <c r="S35" s="55">
        <v>318304.16519730003</v>
      </c>
      <c r="T35" s="47">
        <v>166987.53836096352</v>
      </c>
      <c r="U35" s="53">
        <f t="shared" si="6"/>
        <v>0.56034089715221058</v>
      </c>
      <c r="V35" s="53">
        <f t="shared" si="7"/>
        <v>0.52461625268854628</v>
      </c>
      <c r="W35" s="56">
        <f t="shared" si="8"/>
        <v>-3.5724644463664301E-2</v>
      </c>
    </row>
    <row r="36" spans="1:24" ht="44.4" customHeight="1" x14ac:dyDescent="0.45">
      <c r="A36" s="44">
        <v>25</v>
      </c>
      <c r="B36" s="45" t="s">
        <v>13</v>
      </c>
      <c r="C36" s="46">
        <v>202250.92619909998</v>
      </c>
      <c r="D36" s="47">
        <v>86059</v>
      </c>
      <c r="E36" s="85">
        <v>236944.82859850003</v>
      </c>
      <c r="F36" s="48">
        <v>111157.30283209991</v>
      </c>
      <c r="G36" s="49">
        <f>D36/C36</f>
        <v>0.42550608601555551</v>
      </c>
      <c r="H36" s="49" t="e">
        <f>F36/E38</f>
        <v>#DIV/0!</v>
      </c>
      <c r="I36" s="50" t="e">
        <f t="shared" ref="I36:I38" si="15">H36-G36</f>
        <v>#DIV/0!</v>
      </c>
      <c r="J36" s="106">
        <v>217032.89941900005</v>
      </c>
      <c r="K36" s="107">
        <v>139046</v>
      </c>
      <c r="L36" s="47">
        <v>240256.0264323001</v>
      </c>
      <c r="M36" s="108">
        <v>168983.6482524001</v>
      </c>
      <c r="N36" s="53">
        <f t="shared" ref="N36:N39" si="16">K36/J36</f>
        <v>0.64066784516185327</v>
      </c>
      <c r="O36" s="53">
        <f t="shared" ref="O36:O39" si="17">M36/L36</f>
        <v>0.7033482188219603</v>
      </c>
      <c r="P36" s="50">
        <f t="shared" ref="P36:P39" si="18">O36-N36</f>
        <v>6.2680373660107036E-2</v>
      </c>
      <c r="Q36" s="46">
        <v>93961.775322000001</v>
      </c>
      <c r="R36" s="47">
        <v>123662</v>
      </c>
      <c r="S36" s="55">
        <v>103495.2190748</v>
      </c>
      <c r="T36" s="47">
        <v>154853.49247820003</v>
      </c>
      <c r="U36" s="53">
        <f t="shared" si="6"/>
        <v>1.3160883729178119</v>
      </c>
      <c r="V36" s="53">
        <f t="shared" si="7"/>
        <v>1.4962381244517335</v>
      </c>
      <c r="W36" s="56">
        <f t="shared" si="8"/>
        <v>0.18014975153392165</v>
      </c>
    </row>
    <row r="37" spans="1:24" ht="44.4" customHeight="1" x14ac:dyDescent="0.4">
      <c r="A37" s="44">
        <v>26</v>
      </c>
      <c r="B37" s="45" t="s">
        <v>36</v>
      </c>
      <c r="C37" s="46">
        <v>0</v>
      </c>
      <c r="D37" s="47">
        <v>0</v>
      </c>
      <c r="E37" s="47">
        <v>0</v>
      </c>
      <c r="F37" s="132">
        <v>0</v>
      </c>
      <c r="G37" s="49">
        <v>0</v>
      </c>
      <c r="H37" s="49">
        <v>0</v>
      </c>
      <c r="I37" s="50">
        <f t="shared" si="15"/>
        <v>0</v>
      </c>
      <c r="J37" s="106">
        <v>47137</v>
      </c>
      <c r="K37" s="107">
        <v>16761</v>
      </c>
      <c r="L37" s="47">
        <v>72192.168557900004</v>
      </c>
      <c r="M37" s="108">
        <v>17679.452793899996</v>
      </c>
      <c r="N37" s="53">
        <f t="shared" si="16"/>
        <v>0.3555805418248934</v>
      </c>
      <c r="O37" s="53">
        <f t="shared" si="17"/>
        <v>0.24489433060485796</v>
      </c>
      <c r="P37" s="50">
        <f t="shared" si="18"/>
        <v>-0.11068621122003544</v>
      </c>
      <c r="Q37" s="46">
        <v>80043</v>
      </c>
      <c r="R37" s="47">
        <v>20367</v>
      </c>
      <c r="S37" s="55">
        <v>123792.38619230001</v>
      </c>
      <c r="T37" s="47">
        <v>24539.247766300003</v>
      </c>
      <c r="U37" s="53">
        <f t="shared" si="6"/>
        <v>0.25445073273115698</v>
      </c>
      <c r="V37" s="53">
        <f t="shared" si="7"/>
        <v>0.19822905528439005</v>
      </c>
      <c r="W37" s="56">
        <f t="shared" si="8"/>
        <v>-5.6221677446766927E-2</v>
      </c>
    </row>
    <row r="38" spans="1:24" ht="44.4" customHeight="1" thickBot="1" x14ac:dyDescent="0.45">
      <c r="A38" s="57">
        <v>27</v>
      </c>
      <c r="B38" s="58" t="s">
        <v>37</v>
      </c>
      <c r="C38" s="59">
        <v>0</v>
      </c>
      <c r="D38" s="60">
        <v>0</v>
      </c>
      <c r="E38" s="47">
        <v>0</v>
      </c>
      <c r="F38" s="134">
        <v>0</v>
      </c>
      <c r="G38" s="62">
        <v>0</v>
      </c>
      <c r="H38" s="62">
        <v>0</v>
      </c>
      <c r="I38" s="63">
        <f t="shared" si="15"/>
        <v>0</v>
      </c>
      <c r="J38" s="101">
        <v>584.60546950000003</v>
      </c>
      <c r="K38" s="102">
        <v>4136.9587563999994</v>
      </c>
      <c r="L38" s="60">
        <v>7874.9281499999988</v>
      </c>
      <c r="M38" s="103">
        <v>3886.1107536000018</v>
      </c>
      <c r="N38" s="66">
        <f t="shared" si="16"/>
        <v>7.0764968380098248</v>
      </c>
      <c r="O38" s="66">
        <f t="shared" si="17"/>
        <v>0.49347888381686406</v>
      </c>
      <c r="P38" s="63">
        <f t="shared" si="18"/>
        <v>-6.583017954192961</v>
      </c>
      <c r="Q38" s="59">
        <v>47890.433259867998</v>
      </c>
      <c r="R38" s="60">
        <v>22722.697320999992</v>
      </c>
      <c r="S38" s="67">
        <v>101857.80154000001</v>
      </c>
      <c r="T38" s="60">
        <v>28721.982608300001</v>
      </c>
      <c r="U38" s="66">
        <f t="shared" si="6"/>
        <v>0.47447257780483532</v>
      </c>
      <c r="V38" s="66">
        <f t="shared" si="7"/>
        <v>0.28198117546274304</v>
      </c>
      <c r="W38" s="68">
        <f t="shared" si="8"/>
        <v>-0.19249140234209228</v>
      </c>
    </row>
    <row r="39" spans="1:24" s="2" customFormat="1" ht="44.4" customHeight="1" thickBot="1" x14ac:dyDescent="0.5">
      <c r="A39" s="69"/>
      <c r="B39" s="70" t="s">
        <v>1</v>
      </c>
      <c r="C39" s="71">
        <v>202332.57277429997</v>
      </c>
      <c r="D39" s="135">
        <v>86059</v>
      </c>
      <c r="E39" s="135">
        <v>237086</v>
      </c>
      <c r="F39" s="71">
        <v>111157</v>
      </c>
      <c r="G39" s="126">
        <f t="shared" ref="G39" si="19">D39/C39</f>
        <v>0.42533438299130405</v>
      </c>
      <c r="H39" s="126" t="e">
        <f>F39/#REF!</f>
        <v>#REF!</v>
      </c>
      <c r="I39" s="74" t="e">
        <f t="shared" ref="I39" si="20">H39-G39</f>
        <v>#REF!</v>
      </c>
      <c r="J39" s="136">
        <v>292600.90941800008</v>
      </c>
      <c r="K39" s="137">
        <v>185025.18397895232</v>
      </c>
      <c r="L39" s="137">
        <f>L38+L37+L35+L36</f>
        <v>371897.72861330007</v>
      </c>
      <c r="M39" s="137">
        <f>M38+M37+M35+M36</f>
        <v>253858.64768367904</v>
      </c>
      <c r="N39" s="77">
        <f t="shared" si="16"/>
        <v>0.63234657864522015</v>
      </c>
      <c r="O39" s="77">
        <f t="shared" si="17"/>
        <v>0.68260338300598156</v>
      </c>
      <c r="P39" s="78">
        <f t="shared" si="18"/>
        <v>5.0256804360761409E-2</v>
      </c>
      <c r="Q39" s="128">
        <v>425676.72951656795</v>
      </c>
      <c r="R39" s="138">
        <v>280938.81758459174</v>
      </c>
      <c r="S39" s="129">
        <f>S38+S37+S36+S35</f>
        <v>647449.57200440008</v>
      </c>
      <c r="T39" s="129">
        <f>T38+T37+T36+T35</f>
        <v>375102.26121376356</v>
      </c>
      <c r="U39" s="77">
        <f t="shared" si="6"/>
        <v>0.65998162009853822</v>
      </c>
      <c r="V39" s="77">
        <f t="shared" si="7"/>
        <v>0.57935363221031577</v>
      </c>
      <c r="W39" s="81">
        <f t="shared" si="8"/>
        <v>-8.0627987888222452E-2</v>
      </c>
      <c r="X39" s="82"/>
    </row>
    <row r="40" spans="1:24" ht="44.4" customHeight="1" x14ac:dyDescent="0.45">
      <c r="A40" s="83" t="s">
        <v>42</v>
      </c>
      <c r="B40" s="28" t="s">
        <v>7</v>
      </c>
      <c r="C40" s="139"/>
      <c r="D40" s="140"/>
      <c r="E40" s="133">
        <v>0</v>
      </c>
      <c r="F40" s="141"/>
      <c r="G40" s="87"/>
      <c r="H40" s="87"/>
      <c r="I40" s="88"/>
      <c r="J40" s="142"/>
      <c r="K40" s="143"/>
      <c r="L40" s="143"/>
      <c r="M40" s="143"/>
      <c r="N40" s="92"/>
      <c r="O40" s="93"/>
      <c r="P40" s="88"/>
      <c r="Q40" s="130"/>
      <c r="R40" s="131"/>
      <c r="S40" s="96"/>
      <c r="T40" s="97"/>
      <c r="U40" s="92"/>
      <c r="V40" s="93"/>
      <c r="W40" s="98">
        <f t="shared" si="8"/>
        <v>0</v>
      </c>
    </row>
    <row r="41" spans="1:24" ht="44.4" customHeight="1" x14ac:dyDescent="0.45">
      <c r="A41" s="57">
        <v>28</v>
      </c>
      <c r="B41" s="58" t="s">
        <v>33</v>
      </c>
      <c r="C41" s="144">
        <v>769595</v>
      </c>
      <c r="D41" s="145">
        <v>572608</v>
      </c>
      <c r="E41" s="146">
        <v>868949</v>
      </c>
      <c r="F41" s="145">
        <v>652606</v>
      </c>
      <c r="G41" s="62">
        <f>D41/C41</f>
        <v>0.7440380979606156</v>
      </c>
      <c r="H41" s="62">
        <f>F41/E41</f>
        <v>0.75102911678360873</v>
      </c>
      <c r="I41" s="63">
        <f>H41-G41</f>
        <v>6.9910188229931336E-3</v>
      </c>
      <c r="J41" s="59">
        <v>189497</v>
      </c>
      <c r="K41" s="60">
        <v>137015</v>
      </c>
      <c r="L41" s="60">
        <v>201339</v>
      </c>
      <c r="M41" s="60">
        <v>150388</v>
      </c>
      <c r="N41" s="66">
        <f>K41/J41</f>
        <v>0.72304574742608063</v>
      </c>
      <c r="O41" s="53">
        <f>M41/L41</f>
        <v>0.74693924177630766</v>
      </c>
      <c r="P41" s="63">
        <f>O41-N41</f>
        <v>2.3893494350227029E-2</v>
      </c>
      <c r="Q41" s="59">
        <v>121231</v>
      </c>
      <c r="R41" s="60">
        <v>52967</v>
      </c>
      <c r="S41" s="67">
        <v>150525</v>
      </c>
      <c r="T41" s="60">
        <v>69460</v>
      </c>
      <c r="U41" s="66">
        <f t="shared" si="6"/>
        <v>0.43690970131402035</v>
      </c>
      <c r="V41" s="53">
        <f t="shared" si="7"/>
        <v>0.46145158611526327</v>
      </c>
      <c r="W41" s="56">
        <f t="shared" si="8"/>
        <v>2.4541884801242919E-2</v>
      </c>
    </row>
    <row r="42" spans="1:24" ht="44.4" customHeight="1" thickBot="1" x14ac:dyDescent="0.5">
      <c r="A42" s="111"/>
      <c r="B42" s="112"/>
      <c r="C42" s="147"/>
      <c r="D42" s="148"/>
      <c r="E42" s="149"/>
      <c r="F42" s="150"/>
      <c r="G42" s="117"/>
      <c r="H42" s="117"/>
      <c r="I42" s="118"/>
      <c r="J42" s="113"/>
      <c r="K42" s="114"/>
      <c r="L42" s="114"/>
      <c r="M42" s="114"/>
      <c r="N42" s="121"/>
      <c r="O42" s="121"/>
      <c r="P42" s="122"/>
      <c r="Q42" s="113"/>
      <c r="R42" s="123"/>
      <c r="S42" s="123"/>
      <c r="T42" s="123"/>
      <c r="U42" s="121"/>
      <c r="V42" s="121"/>
      <c r="W42" s="68"/>
    </row>
    <row r="43" spans="1:24" s="2" customFormat="1" ht="44.4" customHeight="1" thickBot="1" x14ac:dyDescent="0.5">
      <c r="A43" s="69"/>
      <c r="B43" s="70" t="s">
        <v>1</v>
      </c>
      <c r="C43" s="71">
        <f>C41</f>
        <v>769595</v>
      </c>
      <c r="D43" s="71">
        <f>D41</f>
        <v>572608</v>
      </c>
      <c r="E43" s="151">
        <f>E41</f>
        <v>868949</v>
      </c>
      <c r="F43" s="151">
        <f>F41</f>
        <v>652606</v>
      </c>
      <c r="G43" s="126">
        <f>D43/C43</f>
        <v>0.7440380979606156</v>
      </c>
      <c r="H43" s="126">
        <f>F43/E43</f>
        <v>0.75102911678360873</v>
      </c>
      <c r="I43" s="74">
        <f>H43-G43</f>
        <v>6.9910188229931336E-3</v>
      </c>
      <c r="J43" s="136">
        <f>J41</f>
        <v>189497</v>
      </c>
      <c r="K43" s="136">
        <f>K41</f>
        <v>137015</v>
      </c>
      <c r="L43" s="137">
        <f>L41</f>
        <v>201339</v>
      </c>
      <c r="M43" s="137">
        <f>M41</f>
        <v>150388</v>
      </c>
      <c r="N43" s="77">
        <f>K43/J43</f>
        <v>0.72304574742608063</v>
      </c>
      <c r="O43" s="77">
        <f>M43/L43</f>
        <v>0.74693924177630766</v>
      </c>
      <c r="P43" s="78">
        <f>O43-N43</f>
        <v>2.3893494350227029E-2</v>
      </c>
      <c r="Q43" s="136">
        <f>Q41</f>
        <v>121231</v>
      </c>
      <c r="R43" s="136">
        <f>R41</f>
        <v>52967</v>
      </c>
      <c r="S43" s="152">
        <f>S41</f>
        <v>150525</v>
      </c>
      <c r="T43" s="152">
        <f>T41</f>
        <v>69460</v>
      </c>
      <c r="U43" s="77">
        <f t="shared" si="6"/>
        <v>0.43690970131402035</v>
      </c>
      <c r="V43" s="77">
        <f t="shared" si="7"/>
        <v>0.46145158611526327</v>
      </c>
      <c r="W43" s="81">
        <f t="shared" si="8"/>
        <v>2.4541884801242919E-2</v>
      </c>
      <c r="X43" s="82"/>
    </row>
    <row r="44" spans="1:24" ht="44.4" customHeight="1" x14ac:dyDescent="0.45">
      <c r="A44" s="83" t="s">
        <v>43</v>
      </c>
      <c r="B44" s="28" t="s">
        <v>8</v>
      </c>
      <c r="C44" s="84"/>
      <c r="D44" s="85"/>
      <c r="E44" s="85"/>
      <c r="F44" s="86"/>
      <c r="G44" s="87"/>
      <c r="H44" s="87"/>
      <c r="I44" s="88"/>
      <c r="J44" s="142"/>
      <c r="K44" s="143"/>
      <c r="L44" s="143"/>
      <c r="M44" s="143"/>
      <c r="N44" s="92"/>
      <c r="O44" s="153"/>
      <c r="P44" s="88"/>
      <c r="Q44" s="130"/>
      <c r="R44" s="131"/>
      <c r="S44" s="96"/>
      <c r="T44" s="97"/>
      <c r="U44" s="92"/>
      <c r="V44" s="153"/>
      <c r="W44" s="98">
        <f t="shared" si="8"/>
        <v>0</v>
      </c>
    </row>
    <row r="45" spans="1:24" ht="44.4" customHeight="1" thickBot="1" x14ac:dyDescent="0.5">
      <c r="A45" s="57">
        <v>29</v>
      </c>
      <c r="B45" s="58" t="s">
        <v>34</v>
      </c>
      <c r="C45" s="144">
        <v>977457</v>
      </c>
      <c r="D45" s="145">
        <v>735913</v>
      </c>
      <c r="E45" s="154">
        <v>1043604.9199061</v>
      </c>
      <c r="F45" s="145">
        <v>742814.32542670006</v>
      </c>
      <c r="G45" s="62">
        <f>D45/C45</f>
        <v>0.75288529316379138</v>
      </c>
      <c r="H45" s="62">
        <f>F45/E45</f>
        <v>0.71177733187913295</v>
      </c>
      <c r="I45" s="63">
        <f>H45-G45</f>
        <v>-4.1107961284658434E-2</v>
      </c>
      <c r="J45" s="59">
        <v>430138</v>
      </c>
      <c r="K45" s="60">
        <v>333120</v>
      </c>
      <c r="L45" s="60">
        <v>456308.90976530005</v>
      </c>
      <c r="M45" s="60">
        <v>339619.51519710006</v>
      </c>
      <c r="N45" s="66"/>
      <c r="O45" s="66">
        <f>M45/L45</f>
        <v>0.74427544132719536</v>
      </c>
      <c r="P45" s="63">
        <f>O45-N45</f>
        <v>0.74427544132719536</v>
      </c>
      <c r="Q45" s="59">
        <v>297300</v>
      </c>
      <c r="R45" s="59">
        <v>117677</v>
      </c>
      <c r="S45" s="67">
        <v>299285.33413480001</v>
      </c>
      <c r="T45" s="59">
        <v>101526</v>
      </c>
      <c r="U45" s="66">
        <f t="shared" si="6"/>
        <v>0.39581903800874535</v>
      </c>
      <c r="V45" s="66">
        <f t="shared" si="7"/>
        <v>0.33922811584971302</v>
      </c>
      <c r="W45" s="68">
        <f t="shared" si="8"/>
        <v>-5.6590922159032331E-2</v>
      </c>
    </row>
    <row r="46" spans="1:24" s="3" customFormat="1" ht="44.4" customHeight="1" thickBot="1" x14ac:dyDescent="0.5">
      <c r="A46" s="69"/>
      <c r="B46" s="70" t="s">
        <v>1</v>
      </c>
      <c r="C46" s="71">
        <v>977457</v>
      </c>
      <c r="D46" s="155">
        <v>735913</v>
      </c>
      <c r="E46" s="155">
        <f>E45</f>
        <v>1043604.9199061</v>
      </c>
      <c r="F46" s="155">
        <f>F45</f>
        <v>742814.32542670006</v>
      </c>
      <c r="G46" s="126">
        <f>D46/C46</f>
        <v>0.75288529316379138</v>
      </c>
      <c r="H46" s="126">
        <f>F46/E46</f>
        <v>0.71177733187913295</v>
      </c>
      <c r="I46" s="74">
        <f>H46-G46</f>
        <v>-4.1107961284658434E-2</v>
      </c>
      <c r="J46" s="136">
        <f>J45</f>
        <v>430138</v>
      </c>
      <c r="K46" s="136">
        <f>K45</f>
        <v>333120</v>
      </c>
      <c r="L46" s="137">
        <f>L45</f>
        <v>456308.90976530005</v>
      </c>
      <c r="M46" s="137">
        <f>M45</f>
        <v>339619.51519710006</v>
      </c>
      <c r="N46" s="77">
        <f>K46/J46</f>
        <v>0.77444913027911977</v>
      </c>
      <c r="O46" s="77">
        <f>M46/L46</f>
        <v>0.74427544132719536</v>
      </c>
      <c r="P46" s="78">
        <f>O46-N46</f>
        <v>-3.0173688951924404E-2</v>
      </c>
      <c r="Q46" s="156">
        <v>297300</v>
      </c>
      <c r="R46" s="156">
        <v>117677</v>
      </c>
      <c r="S46" s="156">
        <f>S45</f>
        <v>299285.33413480001</v>
      </c>
      <c r="T46" s="156">
        <f>T45</f>
        <v>101526</v>
      </c>
      <c r="U46" s="77">
        <f t="shared" si="6"/>
        <v>0.39581903800874535</v>
      </c>
      <c r="V46" s="77">
        <f t="shared" si="7"/>
        <v>0.33922811584971302</v>
      </c>
      <c r="W46" s="81">
        <f t="shared" si="8"/>
        <v>-5.6590922159032331E-2</v>
      </c>
      <c r="X46" s="82"/>
    </row>
    <row r="47" spans="1:24" ht="44.4" customHeight="1" thickBot="1" x14ac:dyDescent="0.5">
      <c r="A47" s="111"/>
      <c r="B47" s="157" t="s">
        <v>9</v>
      </c>
      <c r="C47" s="158"/>
      <c r="D47" s="159"/>
      <c r="E47" s="159"/>
      <c r="F47" s="160"/>
      <c r="G47" s="161"/>
      <c r="H47" s="161"/>
      <c r="I47" s="122"/>
      <c r="J47" s="113"/>
      <c r="K47" s="114"/>
      <c r="L47" s="114"/>
      <c r="M47" s="114"/>
      <c r="N47" s="162"/>
      <c r="O47" s="163"/>
      <c r="P47" s="122"/>
      <c r="Q47" s="164"/>
      <c r="R47" s="165"/>
      <c r="S47" s="123"/>
      <c r="T47" s="113"/>
      <c r="U47" s="162"/>
      <c r="V47" s="163"/>
      <c r="W47" s="166">
        <f t="shared" si="8"/>
        <v>0</v>
      </c>
    </row>
    <row r="48" spans="1:24" s="2" customFormat="1" ht="44.4" customHeight="1" thickBot="1" x14ac:dyDescent="0.5">
      <c r="A48" s="69"/>
      <c r="B48" s="70" t="s">
        <v>44</v>
      </c>
      <c r="C48" s="71">
        <v>8425370.2815428078</v>
      </c>
      <c r="D48" s="71">
        <v>4998383.5805471884</v>
      </c>
      <c r="E48" s="71">
        <v>10345156.859394027</v>
      </c>
      <c r="F48" s="71">
        <v>5213311.4838851569</v>
      </c>
      <c r="G48" s="167">
        <f>D48/C48</f>
        <v>0.59325387650878547</v>
      </c>
      <c r="H48" s="167">
        <f>F48/E48</f>
        <v>0.50393740324499336</v>
      </c>
      <c r="I48" s="78">
        <f>H48-G48</f>
        <v>-8.9316473263792107E-2</v>
      </c>
      <c r="J48" s="136">
        <v>14276220.653570125</v>
      </c>
      <c r="K48" s="137">
        <v>6570186.4970074464</v>
      </c>
      <c r="L48" s="137">
        <v>15743023.682526618</v>
      </c>
      <c r="M48" s="137">
        <v>7882023.2784824278</v>
      </c>
      <c r="N48" s="168">
        <f>K48/J48</f>
        <v>0.46021889521330756</v>
      </c>
      <c r="O48" s="169">
        <f>M48/L48</f>
        <v>0.50066768858582011</v>
      </c>
      <c r="P48" s="78">
        <f>O48-N48</f>
        <v>4.0448793372512559E-2</v>
      </c>
      <c r="Q48" s="128">
        <v>22500485.507908836</v>
      </c>
      <c r="R48" s="129">
        <v>15084019.658598807</v>
      </c>
      <c r="S48" s="129">
        <v>23771128.396091212</v>
      </c>
      <c r="T48" s="129">
        <v>16438350.32100955</v>
      </c>
      <c r="U48" s="168">
        <f t="shared" si="6"/>
        <v>0.67038640803092142</v>
      </c>
      <c r="V48" s="169">
        <f t="shared" si="7"/>
        <v>0.69152587319803371</v>
      </c>
      <c r="W48" s="81">
        <f t="shared" si="8"/>
        <v>2.1139465167112292E-2</v>
      </c>
      <c r="X48" s="82"/>
    </row>
    <row r="49" spans="1:24" s="2" customFormat="1" ht="44.4" customHeight="1" thickBot="1" x14ac:dyDescent="0.5">
      <c r="A49" s="69"/>
      <c r="B49" s="70" t="s">
        <v>45</v>
      </c>
      <c r="C49" s="170">
        <v>769595</v>
      </c>
      <c r="D49" s="171">
        <v>572608</v>
      </c>
      <c r="E49" s="135">
        <v>870536</v>
      </c>
      <c r="F49" s="135">
        <v>652606</v>
      </c>
      <c r="G49" s="167">
        <f t="shared" ref="G49:G50" si="21">D49/C49</f>
        <v>0.7440380979606156</v>
      </c>
      <c r="H49" s="167">
        <f t="shared" ref="H49:H50" si="22">F49/E49</f>
        <v>0.74965997959877595</v>
      </c>
      <c r="I49" s="78">
        <f t="shared" ref="I49:I50" si="23">H49-G49</f>
        <v>5.6218816381603531E-3</v>
      </c>
      <c r="J49" s="136">
        <v>189497</v>
      </c>
      <c r="K49" s="172">
        <v>137015</v>
      </c>
      <c r="L49" s="137">
        <v>201495</v>
      </c>
      <c r="M49" s="137">
        <v>150388</v>
      </c>
      <c r="N49" s="168">
        <f t="shared" ref="N49:N50" si="24">K49/J49</f>
        <v>0.72304574742608063</v>
      </c>
      <c r="O49" s="169">
        <f t="shared" ref="O49:O50" si="25">M49/L49</f>
        <v>0.74636095188466212</v>
      </c>
      <c r="P49" s="78">
        <f t="shared" ref="P49:P50" si="26">O49-N49</f>
        <v>2.3315204458581484E-2</v>
      </c>
      <c r="Q49" s="128">
        <v>121231</v>
      </c>
      <c r="R49" s="129">
        <v>52967</v>
      </c>
      <c r="S49" s="129">
        <v>148919</v>
      </c>
      <c r="T49" s="129">
        <v>69460</v>
      </c>
      <c r="U49" s="168">
        <f t="shared" si="6"/>
        <v>0.43690970131402035</v>
      </c>
      <c r="V49" s="169">
        <f t="shared" si="7"/>
        <v>0.46642805820613892</v>
      </c>
      <c r="W49" s="81">
        <f t="shared" si="8"/>
        <v>2.9518356892118569E-2</v>
      </c>
      <c r="X49" s="82"/>
    </row>
    <row r="50" spans="1:24" s="2" customFormat="1" ht="44.4" customHeight="1" thickBot="1" x14ac:dyDescent="0.5">
      <c r="A50" s="69"/>
      <c r="B50" s="70" t="s">
        <v>46</v>
      </c>
      <c r="C50" s="71">
        <v>9194965.2815428078</v>
      </c>
      <c r="D50" s="71">
        <v>5570991.5805471884</v>
      </c>
      <c r="E50" s="135">
        <v>11215692.859394027</v>
      </c>
      <c r="F50" s="135">
        <v>5865917.4838851569</v>
      </c>
      <c r="G50" s="167">
        <f t="shared" si="21"/>
        <v>0.60587412893552994</v>
      </c>
      <c r="H50" s="167">
        <f t="shared" si="22"/>
        <v>0.52300981824515536</v>
      </c>
      <c r="I50" s="78">
        <f t="shared" si="23"/>
        <v>-8.2864310690374587E-2</v>
      </c>
      <c r="J50" s="136">
        <v>14465717.653570125</v>
      </c>
      <c r="K50" s="137">
        <v>6707201.4970074464</v>
      </c>
      <c r="L50" s="137">
        <v>15944518.682526618</v>
      </c>
      <c r="M50" s="137">
        <v>8032411.2784824278</v>
      </c>
      <c r="N50" s="168">
        <f t="shared" si="24"/>
        <v>0.46366185609547794</v>
      </c>
      <c r="O50" s="169">
        <f t="shared" si="25"/>
        <v>0.50377257780035956</v>
      </c>
      <c r="P50" s="78">
        <f t="shared" si="26"/>
        <v>4.0110721704881613E-2</v>
      </c>
      <c r="Q50" s="128">
        <v>22621716.507908836</v>
      </c>
      <c r="R50" s="129">
        <v>15136986.658598807</v>
      </c>
      <c r="S50" s="129">
        <v>23920047.396091212</v>
      </c>
      <c r="T50" s="129">
        <v>16507810.32100955</v>
      </c>
      <c r="U50" s="168">
        <f t="shared" si="6"/>
        <v>0.66913519375537778</v>
      </c>
      <c r="V50" s="169">
        <f t="shared" si="7"/>
        <v>0.69012448209894017</v>
      </c>
      <c r="W50" s="81">
        <f t="shared" si="8"/>
        <v>2.0989288343562396E-2</v>
      </c>
      <c r="X50" s="82"/>
    </row>
    <row r="51" spans="1:24" ht="44.4" customHeight="1" thickBot="1" x14ac:dyDescent="0.5">
      <c r="A51" s="111"/>
      <c r="B51" s="157" t="s">
        <v>10</v>
      </c>
      <c r="C51" s="158"/>
      <c r="D51" s="159"/>
      <c r="E51" s="159"/>
      <c r="F51" s="160"/>
      <c r="G51" s="161"/>
      <c r="H51" s="161"/>
      <c r="I51" s="122"/>
      <c r="J51" s="113"/>
      <c r="K51" s="114"/>
      <c r="L51" s="114"/>
      <c r="M51" s="114"/>
      <c r="N51" s="162"/>
      <c r="O51" s="163"/>
      <c r="P51" s="122"/>
      <c r="Q51" s="173"/>
      <c r="R51" s="174"/>
      <c r="S51" s="175"/>
      <c r="T51" s="176"/>
      <c r="U51" s="162"/>
      <c r="V51" s="163"/>
      <c r="W51" s="166">
        <f t="shared" si="8"/>
        <v>0</v>
      </c>
    </row>
    <row r="52" spans="1:24" s="2" customFormat="1" ht="44.4" customHeight="1" thickBot="1" x14ac:dyDescent="0.5">
      <c r="A52" s="69"/>
      <c r="B52" s="70" t="s">
        <v>47</v>
      </c>
      <c r="C52" s="71">
        <v>10172422.281542808</v>
      </c>
      <c r="D52" s="71">
        <v>6306904.5805471884</v>
      </c>
      <c r="E52" s="151">
        <v>12259297.779300127</v>
      </c>
      <c r="F52" s="151">
        <v>6608731.8093118574</v>
      </c>
      <c r="G52" s="167">
        <f>D52/C52</f>
        <v>0.62000027191071816</v>
      </c>
      <c r="H52" s="167">
        <f>F52/E52</f>
        <v>0.53907914860105011</v>
      </c>
      <c r="I52" s="78">
        <f>H52-G52</f>
        <v>-8.0921123309668053E-2</v>
      </c>
      <c r="J52" s="136">
        <f>J50+J46</f>
        <v>14895855.653570125</v>
      </c>
      <c r="K52" s="136">
        <f>K50+K46</f>
        <v>7040321.4970074464</v>
      </c>
      <c r="L52" s="137">
        <v>16400827.592291918</v>
      </c>
      <c r="M52" s="137">
        <v>8372030.7936795279</v>
      </c>
      <c r="N52" s="168">
        <f>K52/J52</f>
        <v>0.47263625942294063</v>
      </c>
      <c r="O52" s="169">
        <f>M52/L52</f>
        <v>0.51046392302875165</v>
      </c>
      <c r="P52" s="78">
        <f>O52-N52</f>
        <v>3.7827663605811024E-2</v>
      </c>
      <c r="Q52" s="128">
        <f>Q50+Q46</f>
        <v>22919016.507908836</v>
      </c>
      <c r="R52" s="128">
        <f>R50+R46</f>
        <v>15254663.658598807</v>
      </c>
      <c r="S52" s="128">
        <f>S49+S50</f>
        <v>24068966.396091212</v>
      </c>
      <c r="T52" s="129">
        <v>16609336.32100955</v>
      </c>
      <c r="U52" s="168">
        <f>R52/Q52</f>
        <v>0.66558980195920558</v>
      </c>
      <c r="V52" s="169">
        <f t="shared" si="7"/>
        <v>0.69007268728028548</v>
      </c>
      <c r="W52" s="81">
        <f t="shared" si="8"/>
        <v>2.4482885321079895E-2</v>
      </c>
      <c r="X52" s="82"/>
    </row>
    <row r="53" spans="1:24" x14ac:dyDescent="0.25">
      <c r="H53" s="178"/>
      <c r="N53" s="179"/>
      <c r="O53" s="179"/>
      <c r="V53" s="179" t="s">
        <v>55</v>
      </c>
    </row>
  </sheetData>
  <mergeCells count="21">
    <mergeCell ref="N5:P5"/>
    <mergeCell ref="J6:K6"/>
    <mergeCell ref="L6:M6"/>
    <mergeCell ref="C6:D6"/>
    <mergeCell ref="G5:I5"/>
    <mergeCell ref="V3:W3"/>
    <mergeCell ref="V1:W1"/>
    <mergeCell ref="Q6:R6"/>
    <mergeCell ref="S6:T6"/>
    <mergeCell ref="B4:B6"/>
    <mergeCell ref="H3:I3"/>
    <mergeCell ref="H1:I1"/>
    <mergeCell ref="O1:P1"/>
    <mergeCell ref="O3:P3"/>
    <mergeCell ref="A2:W2"/>
    <mergeCell ref="A4:A6"/>
    <mergeCell ref="Q4:W4"/>
    <mergeCell ref="U5:W5"/>
    <mergeCell ref="E6:F6"/>
    <mergeCell ref="C4:I4"/>
    <mergeCell ref="J4:P4"/>
  </mergeCells>
  <pageMargins left="0.49" right="0.49" top="1.1299999999999999" bottom="0.75" header="0.3" footer="0.3"/>
  <pageSetup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</dc:creator>
  <cp:lastModifiedBy>SLPC</cp:lastModifiedBy>
  <cp:lastPrinted>2022-02-15T12:44:53Z</cp:lastPrinted>
  <dcterms:created xsi:type="dcterms:W3CDTF">2005-03-03T05:09:12Z</dcterms:created>
  <dcterms:modified xsi:type="dcterms:W3CDTF">2022-05-09T13:59:30Z</dcterms:modified>
</cp:coreProperties>
</file>