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 Ann 9 CD Ratio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 Ann 9 CD Ratio'!$A$1:$O$53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 s="1"/>
  <c r="I8" i="1"/>
  <c r="L8" i="1"/>
  <c r="O8" i="1"/>
  <c r="D9" i="1"/>
  <c r="E9" i="1"/>
  <c r="F9" i="1" s="1"/>
  <c r="I9" i="1"/>
  <c r="L9" i="1"/>
  <c r="O9" i="1"/>
  <c r="D10" i="1"/>
  <c r="E10" i="1"/>
  <c r="F10" i="1" s="1"/>
  <c r="I10" i="1"/>
  <c r="L10" i="1"/>
  <c r="O10" i="1"/>
  <c r="D11" i="1"/>
  <c r="E11" i="1"/>
  <c r="F11" i="1" s="1"/>
  <c r="I11" i="1"/>
  <c r="L11" i="1"/>
  <c r="O11" i="1"/>
  <c r="D12" i="1"/>
  <c r="E12" i="1"/>
  <c r="F12" i="1" s="1"/>
  <c r="I12" i="1"/>
  <c r="L12" i="1"/>
  <c r="O12" i="1"/>
  <c r="D13" i="1"/>
  <c r="E13" i="1"/>
  <c r="F13" i="1" s="1"/>
  <c r="I13" i="1"/>
  <c r="L13" i="1"/>
  <c r="O13" i="1"/>
  <c r="D14" i="1"/>
  <c r="E14" i="1"/>
  <c r="F14" i="1" s="1"/>
  <c r="I14" i="1"/>
  <c r="L14" i="1"/>
  <c r="O14" i="1"/>
  <c r="D15" i="1"/>
  <c r="E15" i="1"/>
  <c r="F15" i="1" s="1"/>
  <c r="I15" i="1"/>
  <c r="L15" i="1"/>
  <c r="O15" i="1"/>
  <c r="D16" i="1"/>
  <c r="E16" i="1"/>
  <c r="F16" i="1" s="1"/>
  <c r="I16" i="1"/>
  <c r="L16" i="1"/>
  <c r="O16" i="1"/>
  <c r="D17" i="1"/>
  <c r="E17" i="1"/>
  <c r="F17" i="1" s="1"/>
  <c r="I17" i="1"/>
  <c r="L17" i="1"/>
  <c r="O17" i="1"/>
  <c r="D18" i="1"/>
  <c r="E18" i="1"/>
  <c r="F18" i="1" s="1"/>
  <c r="I18" i="1"/>
  <c r="L18" i="1"/>
  <c r="O18" i="1"/>
  <c r="D19" i="1"/>
  <c r="E19" i="1"/>
  <c r="F19" i="1" s="1"/>
  <c r="I19" i="1"/>
  <c r="L19" i="1"/>
  <c r="O19" i="1"/>
  <c r="D20" i="1"/>
  <c r="E20" i="1"/>
  <c r="F20" i="1" s="1"/>
  <c r="G20" i="1"/>
  <c r="H20" i="1"/>
  <c r="I20" i="1"/>
  <c r="J20" i="1"/>
  <c r="K20" i="1"/>
  <c r="L20" i="1" s="1"/>
  <c r="M20" i="1"/>
  <c r="M47" i="1" s="1"/>
  <c r="N20" i="1"/>
  <c r="D22" i="1"/>
  <c r="E22" i="1"/>
  <c r="F22" i="1" s="1"/>
  <c r="I22" i="1"/>
  <c r="L22" i="1"/>
  <c r="O22" i="1"/>
  <c r="D23" i="1"/>
  <c r="E23" i="1"/>
  <c r="F23" i="1" s="1"/>
  <c r="I23" i="1"/>
  <c r="L23" i="1"/>
  <c r="O23" i="1"/>
  <c r="D24" i="1"/>
  <c r="E24" i="1"/>
  <c r="F24" i="1" s="1"/>
  <c r="I24" i="1"/>
  <c r="L24" i="1"/>
  <c r="O24" i="1"/>
  <c r="D25" i="1"/>
  <c r="E25" i="1"/>
  <c r="F25" i="1" s="1"/>
  <c r="I25" i="1"/>
  <c r="L25" i="1"/>
  <c r="O25" i="1"/>
  <c r="D26" i="1"/>
  <c r="E26" i="1"/>
  <c r="F26" i="1" s="1"/>
  <c r="I26" i="1"/>
  <c r="L26" i="1"/>
  <c r="O26" i="1"/>
  <c r="D27" i="1"/>
  <c r="E27" i="1"/>
  <c r="F27" i="1" s="1"/>
  <c r="I27" i="1"/>
  <c r="L27" i="1"/>
  <c r="O27" i="1"/>
  <c r="D28" i="1"/>
  <c r="E28" i="1"/>
  <c r="F28" i="1" s="1"/>
  <c r="L28" i="1"/>
  <c r="O28" i="1"/>
  <c r="D29" i="1"/>
  <c r="F29" i="1" s="1"/>
  <c r="E29" i="1"/>
  <c r="I29" i="1"/>
  <c r="L29" i="1"/>
  <c r="O29" i="1"/>
  <c r="D30" i="1"/>
  <c r="E30" i="1"/>
  <c r="F30" i="1"/>
  <c r="I30" i="1"/>
  <c r="L30" i="1"/>
  <c r="O30" i="1"/>
  <c r="D31" i="1"/>
  <c r="F31" i="1" s="1"/>
  <c r="E31" i="1"/>
  <c r="L31" i="1"/>
  <c r="O31" i="1"/>
  <c r="D32" i="1"/>
  <c r="E32" i="1"/>
  <c r="F32" i="1"/>
  <c r="L32" i="1"/>
  <c r="O32" i="1"/>
  <c r="G33" i="1"/>
  <c r="H33" i="1"/>
  <c r="I33" i="1"/>
  <c r="J33" i="1"/>
  <c r="L33" i="1" s="1"/>
  <c r="K33" i="1"/>
  <c r="M33" i="1"/>
  <c r="N33" i="1"/>
  <c r="E33" i="1" s="1"/>
  <c r="D35" i="1"/>
  <c r="E35" i="1"/>
  <c r="F35" i="1"/>
  <c r="I35" i="1"/>
  <c r="L35" i="1"/>
  <c r="O35" i="1"/>
  <c r="D36" i="1"/>
  <c r="F36" i="1" s="1"/>
  <c r="E36" i="1"/>
  <c r="I36" i="1"/>
  <c r="L36" i="1"/>
  <c r="O36" i="1"/>
  <c r="D37" i="1"/>
  <c r="E37" i="1"/>
  <c r="F37" i="1"/>
  <c r="L37" i="1"/>
  <c r="O37" i="1"/>
  <c r="D38" i="1"/>
  <c r="E38" i="1"/>
  <c r="F38" i="1" s="1"/>
  <c r="L38" i="1"/>
  <c r="O38" i="1"/>
  <c r="D39" i="1"/>
  <c r="G39" i="1"/>
  <c r="H39" i="1"/>
  <c r="E39" i="1" s="1"/>
  <c r="F39" i="1" s="1"/>
  <c r="J39" i="1"/>
  <c r="K39" i="1"/>
  <c r="L39" i="1"/>
  <c r="M39" i="1"/>
  <c r="N39" i="1"/>
  <c r="O39" i="1"/>
  <c r="D41" i="1"/>
  <c r="F41" i="1" s="1"/>
  <c r="E41" i="1"/>
  <c r="I41" i="1"/>
  <c r="L41" i="1"/>
  <c r="O41" i="1"/>
  <c r="G42" i="1"/>
  <c r="H42" i="1"/>
  <c r="I42" i="1"/>
  <c r="J42" i="1"/>
  <c r="L42" i="1" s="1"/>
  <c r="K42" i="1"/>
  <c r="M42" i="1"/>
  <c r="M48" i="1" s="1"/>
  <c r="N42" i="1"/>
  <c r="E42" i="1" s="1"/>
  <c r="D44" i="1"/>
  <c r="E44" i="1"/>
  <c r="F44" i="1"/>
  <c r="I44" i="1"/>
  <c r="L44" i="1"/>
  <c r="O44" i="1"/>
  <c r="D45" i="1"/>
  <c r="G45" i="1"/>
  <c r="H45" i="1"/>
  <c r="E45" i="1" s="1"/>
  <c r="F45" i="1" s="1"/>
  <c r="J45" i="1"/>
  <c r="K45" i="1"/>
  <c r="L45" i="1"/>
  <c r="M45" i="1"/>
  <c r="N45" i="1"/>
  <c r="O45" i="1"/>
  <c r="G47" i="1"/>
  <c r="H47" i="1"/>
  <c r="I47" i="1" s="1"/>
  <c r="K47" i="1"/>
  <c r="G48" i="1"/>
  <c r="H48" i="1"/>
  <c r="I48" i="1" s="1"/>
  <c r="K48" i="1"/>
  <c r="G49" i="1"/>
  <c r="H49" i="1"/>
  <c r="I49" i="1" s="1"/>
  <c r="K49" i="1"/>
  <c r="G51" i="1"/>
  <c r="H51" i="1"/>
  <c r="I51" i="1" s="1"/>
  <c r="K51" i="1"/>
  <c r="M49" i="1" l="1"/>
  <c r="M51" i="1" s="1"/>
  <c r="E48" i="1"/>
  <c r="F48" i="1" s="1"/>
  <c r="F42" i="1"/>
  <c r="N48" i="1"/>
  <c r="O48" i="1" s="1"/>
  <c r="J48" i="1"/>
  <c r="L48" i="1" s="1"/>
  <c r="N47" i="1"/>
  <c r="J47" i="1"/>
  <c r="D42" i="1"/>
  <c r="D48" i="1" s="1"/>
  <c r="D33" i="1"/>
  <c r="D47" i="1" s="1"/>
  <c r="D49" i="1" s="1"/>
  <c r="D51" i="1" s="1"/>
  <c r="O20" i="1"/>
  <c r="E47" i="1"/>
  <c r="I45" i="1"/>
  <c r="O42" i="1"/>
  <c r="I39" i="1"/>
  <c r="O33" i="1"/>
  <c r="N49" i="1" l="1"/>
  <c r="O47" i="1"/>
  <c r="E49" i="1"/>
  <c r="F47" i="1"/>
  <c r="J49" i="1"/>
  <c r="L47" i="1"/>
  <c r="F33" i="1"/>
  <c r="E51" i="1" l="1"/>
  <c r="F51" i="1" s="1"/>
  <c r="F49" i="1"/>
  <c r="L49" i="1"/>
  <c r="J51" i="1"/>
  <c r="L51" i="1" s="1"/>
  <c r="N51" i="1"/>
  <c r="O51" i="1" s="1"/>
  <c r="O49" i="1"/>
</calcChain>
</file>

<file path=xl/sharedStrings.xml><?xml version="1.0" encoding="utf-8"?>
<sst xmlns="http://schemas.openxmlformats.org/spreadsheetml/2006/main" count="73" uniqueCount="61">
  <si>
    <t xml:space="preserve"> </t>
  </si>
  <si>
    <t>SLBC PUNJAB</t>
  </si>
  <si>
    <t>G. TOTAL (A+B+C+D+E)</t>
  </si>
  <si>
    <t xml:space="preserve">SYSTEM                                                            </t>
  </si>
  <si>
    <t>TOTAL (A+B+C+D)</t>
  </si>
  <si>
    <t>RRBs ( D)</t>
  </si>
  <si>
    <t>Comm.Bks (A+B+C)</t>
  </si>
  <si>
    <t>SCHEDULED COMMERCIAL BANKS</t>
  </si>
  <si>
    <t>TOTAL</t>
  </si>
  <si>
    <t>PB. STATE COOPERATIVE BANK</t>
  </si>
  <si>
    <t xml:space="preserve">COOPERATIVE BANKS </t>
  </si>
  <si>
    <t>E</t>
  </si>
  <si>
    <t>PUNJAB GRAMIN BANK</t>
  </si>
  <si>
    <t>REGIONAL RURAL BANKS</t>
  </si>
  <si>
    <t>D</t>
  </si>
  <si>
    <t>JANA SMALL FINANCE BANK</t>
  </si>
  <si>
    <t>UJJIVAN SMALL FINANCE BANK</t>
  </si>
  <si>
    <t>CAPITAL SMALL FINANCE BANK</t>
  </si>
  <si>
    <t>AU SMALL FINANCE BANK</t>
  </si>
  <si>
    <t>SMALL FINANCE BANK</t>
  </si>
  <si>
    <t>C</t>
  </si>
  <si>
    <t>RBL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</si>
  <si>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</si>
  <si>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</si>
  <si>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</si>
  <si>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</si>
  <si>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</si>
  <si>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</si>
  <si>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</si>
  <si>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 xml:space="preserve">HDFC BANK </t>
  </si>
  <si>
    <t>J&amp;K BANK</t>
  </si>
  <si>
    <t>IDBI BANK</t>
  </si>
  <si>
    <t>PRIVATE SECTOR BANKS</t>
  </si>
  <si>
    <t>B.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</si>
  <si>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</si>
  <si>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</si>
  <si>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</si>
  <si>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</si>
  <si>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</si>
  <si>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</si>
  <si>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</si>
  <si>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</si>
  <si>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</si>
  <si>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</si>
  <si>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</si>
  <si>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</si>
  <si>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</si>
  <si>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A.</t>
  </si>
  <si>
    <t xml:space="preserve">CD RATIO </t>
  </si>
  <si>
    <t>ADVANCES</t>
  </si>
  <si>
    <t>DEPOSITS</t>
  </si>
  <si>
    <t>URBAN</t>
  </si>
  <si>
    <t>SEMI URBAN</t>
  </si>
  <si>
    <t>RURAL</t>
  </si>
  <si>
    <t>OVERALL  CD RATIO</t>
  </si>
  <si>
    <t>AGG. TOTAL</t>
  </si>
  <si>
    <t>BANK NAME</t>
  </si>
  <si>
    <t>Sr. No</t>
  </si>
  <si>
    <t>(Amount ` in lacs)</t>
  </si>
  <si>
    <t>BANKWISE/ AREA WISE CD RATIO AS AT JUNE 2022</t>
  </si>
  <si>
    <t>Annexure 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</si>
</sst>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3"/>
      <color theme="1"/>
      <name val="Tahoma"/>
      <family val="2"/>
    </font>
    <font>
      <b/>
      <sz val="14"/>
      <color theme="1"/>
      <name val="Tahoma"/>
      <family val="2"/>
    </font>
    <font>
      <sz val="13"/>
      <color theme="1"/>
      <name val="Tahoma"/>
      <family val="2"/>
    </font>
    <font>
      <b/>
      <sz val="14"/>
      <color rgb="FFFF0000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/>
    <xf numFmtId="2" fontId="2" fillId="0" borderId="0" xfId="2" applyNumberFormat="1" applyFont="1"/>
    <xf numFmtId="9" fontId="4" fillId="0" borderId="0" xfId="2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2" fontId="4" fillId="0" borderId="0" xfId="2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Fill="1" applyBorder="1" applyAlignment="1">
      <alignment horizontal="center"/>
    </xf>
    <xf numFmtId="2" fontId="7" fillId="0" borderId="0" xfId="2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4" fillId="0" borderId="0" xfId="1" applyFont="1" applyFill="1"/>
    <xf numFmtId="2" fontId="8" fillId="0" borderId="1" xfId="2" applyNumberFormat="1" applyFont="1" applyFill="1" applyBorder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>
      <alignment horizontal="center"/>
    </xf>
    <xf numFmtId="2" fontId="8" fillId="0" borderId="4" xfId="2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5" xfId="1" applyNumberFormat="1" applyFont="1" applyFill="1" applyBorder="1" applyAlignment="1">
      <alignment horizontal="center"/>
    </xf>
    <xf numFmtId="0" fontId="9" fillId="0" borderId="5" xfId="1" applyFont="1" applyFill="1" applyBorder="1"/>
    <xf numFmtId="0" fontId="5" fillId="0" borderId="1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0" fontId="9" fillId="0" borderId="0" xfId="1" applyFont="1" applyFill="1" applyBorder="1"/>
    <xf numFmtId="0" fontId="5" fillId="0" borderId="6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" fontId="8" fillId="0" borderId="7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2" fontId="8" fillId="0" borderId="8" xfId="2" applyNumberFormat="1" applyFont="1" applyFill="1" applyBorder="1" applyAlignment="1">
      <alignment horizontal="center"/>
    </xf>
    <xf numFmtId="1" fontId="8" fillId="0" borderId="9" xfId="1" applyNumberFormat="1" applyFont="1" applyFill="1" applyBorder="1" applyAlignment="1">
      <alignment horizontal="center"/>
    </xf>
    <xf numFmtId="1" fontId="10" fillId="0" borderId="10" xfId="1" applyNumberFormat="1" applyFont="1" applyFill="1" applyBorder="1" applyAlignment="1">
      <alignment horizontal="center" vertical="center"/>
    </xf>
    <xf numFmtId="0" fontId="2" fillId="0" borderId="0" xfId="1" applyFont="1" applyFill="1"/>
    <xf numFmtId="1" fontId="10" fillId="0" borderId="11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1" fontId="10" fillId="0" borderId="13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/>
    </xf>
    <xf numFmtId="1" fontId="10" fillId="0" borderId="15" xfId="1" applyNumberFormat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10" fontId="10" fillId="0" borderId="18" xfId="2" applyNumberFormat="1" applyFont="1" applyFill="1" applyBorder="1" applyAlignment="1">
      <alignment horizontal="center" vertical="center"/>
    </xf>
    <xf numFmtId="0" fontId="9" fillId="0" borderId="19" xfId="1" applyFont="1" applyFill="1" applyBorder="1"/>
    <xf numFmtId="0" fontId="5" fillId="0" borderId="20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" fillId="0" borderId="0" xfId="1" applyFont="1" applyBorder="1"/>
    <xf numFmtId="1" fontId="8" fillId="0" borderId="2" xfId="1" applyNumberFormat="1" applyFont="1" applyFill="1" applyBorder="1" applyAlignment="1">
      <alignment horizontal="center" vertical="center"/>
    </xf>
    <xf numFmtId="1" fontId="8" fillId="0" borderId="18" xfId="1" applyNumberFormat="1" applyFont="1" applyFill="1" applyBorder="1" applyAlignment="1">
      <alignment horizontal="center" vertical="center"/>
    </xf>
    <xf numFmtId="2" fontId="8" fillId="0" borderId="6" xfId="2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 vertical="center"/>
    </xf>
    <xf numFmtId="1" fontId="10" fillId="0" borderId="21" xfId="1" applyNumberFormat="1" applyFont="1" applyFill="1" applyBorder="1" applyAlignment="1">
      <alignment horizontal="center" vertical="center"/>
    </xf>
    <xf numFmtId="1" fontId="10" fillId="0" borderId="22" xfId="1" applyNumberFormat="1" applyFont="1" applyFill="1" applyBorder="1" applyAlignment="1">
      <alignment horizontal="center" vertical="center"/>
    </xf>
    <xf numFmtId="1" fontId="10" fillId="0" borderId="23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/>
    <xf numFmtId="0" fontId="12" fillId="0" borderId="0" xfId="1" applyFont="1" applyBorder="1"/>
    <xf numFmtId="1" fontId="10" fillId="0" borderId="24" xfId="1" applyNumberFormat="1" applyFont="1" applyFill="1" applyBorder="1" applyAlignment="1">
      <alignment horizontal="center" vertical="center"/>
    </xf>
    <xf numFmtId="1" fontId="10" fillId="0" borderId="25" xfId="1" applyNumberFormat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vertical="center"/>
    </xf>
    <xf numFmtId="0" fontId="5" fillId="0" borderId="25" xfId="1" applyFont="1" applyFill="1" applyBorder="1" applyAlignment="1">
      <alignment horizontal="center"/>
    </xf>
    <xf numFmtId="2" fontId="8" fillId="0" borderId="26" xfId="2" applyNumberFormat="1" applyFont="1" applyFill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9" fontId="8" fillId="0" borderId="29" xfId="2" applyFont="1" applyFill="1" applyBorder="1" applyAlignment="1">
      <alignment horizontal="center"/>
    </xf>
    <xf numFmtId="0" fontId="10" fillId="0" borderId="30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1" fontId="10" fillId="0" borderId="31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3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 vertical="center"/>
    </xf>
    <xf numFmtId="2" fontId="13" fillId="0" borderId="1" xfId="2" applyNumberFormat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9" fontId="13" fillId="0" borderId="1" xfId="2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/>
    </xf>
    <xf numFmtId="2" fontId="13" fillId="0" borderId="37" xfId="2" applyNumberFormat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top" wrapText="1"/>
    </xf>
    <xf numFmtId="0" fontId="13" fillId="0" borderId="39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2" fontId="13" fillId="0" borderId="27" xfId="2" applyNumberFormat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top" wrapText="1"/>
    </xf>
    <xf numFmtId="0" fontId="13" fillId="0" borderId="26" xfId="1" applyFont="1" applyFill="1" applyBorder="1" applyAlignment="1">
      <alignment horizontal="center" vertical="top" wrapText="1"/>
    </xf>
    <xf numFmtId="2" fontId="2" fillId="0" borderId="40" xfId="2" applyNumberFormat="1" applyFont="1" applyBorder="1"/>
    <xf numFmtId="0" fontId="5" fillId="0" borderId="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 wrapText="1"/>
    </xf>
    <xf numFmtId="9" fontId="9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/>
    </xf>
    <xf numFmtId="2" fontId="13" fillId="0" borderId="0" xfId="2" applyNumberFormat="1" applyFont="1" applyFill="1" applyAlignment="1">
      <alignment horizontal="center"/>
    </xf>
  </cellXfs>
  <cellStyles count="3">
    <cellStyle name="Normal" xfId="0" builtinId="0"/>
    <cellStyle name="Normal 41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10 CD Ratio YOY"/>
      <sheetName val="Ann 8 Bankwise CD Rati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4"/>
  <sheetViews>
    <sheetView tabSelected="1" view="pageBreakPreview" zoomScale="84" zoomScaleSheetLayoutView="84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D2" sqref="D2"/>
    </sheetView>
  </sheetViews>
  <sheetFormatPr defaultColWidth="9.109375" defaultRowHeight="15" x14ac:dyDescent="0.25"/>
  <cols>
    <col min="1" max="1" width="9.109375" style="1" customWidth="1"/>
    <col min="2" max="2" width="6.109375" style="4" customWidth="1"/>
    <col min="3" max="3" width="47.6640625" style="8" customWidth="1"/>
    <col min="4" max="4" width="17.33203125" style="7" customWidth="1"/>
    <col min="5" max="5" width="16.33203125" style="7" customWidth="1"/>
    <col min="6" max="6" width="12.21875" style="6" customWidth="1"/>
    <col min="7" max="7" width="15.44140625" style="4" customWidth="1"/>
    <col min="8" max="8" width="14.44140625" style="4" customWidth="1"/>
    <col min="9" max="9" width="11.6640625" style="3" customWidth="1"/>
    <col min="10" max="10" width="15.44140625" style="5" customWidth="1"/>
    <col min="11" max="11" width="14.33203125" style="4" customWidth="1"/>
    <col min="12" max="12" width="12.6640625" style="3" customWidth="1"/>
    <col min="13" max="13" width="16.6640625" style="1" customWidth="1"/>
    <col min="14" max="14" width="16.109375" style="1" customWidth="1"/>
    <col min="15" max="15" width="12.6640625" style="2" customWidth="1"/>
    <col min="16" max="17" width="9.109375" style="1" customWidth="1"/>
    <col min="18" max="18" width="9.109375" style="1"/>
    <col min="19" max="21" width="9.109375" style="1" customWidth="1"/>
    <col min="22" max="16384" width="9.109375" style="1"/>
  </cols>
  <sheetData>
    <row r="2" spans="2:15" ht="26.4" customHeight="1" thickBot="1" x14ac:dyDescent="0.3">
      <c r="B2" s="7"/>
      <c r="C2" s="109"/>
      <c r="D2" s="109"/>
      <c r="E2" s="109"/>
      <c r="F2" s="110"/>
      <c r="G2" s="109"/>
      <c r="H2" s="109"/>
      <c r="I2" s="108" t="s">
        <v>60</v>
      </c>
      <c r="J2" s="108"/>
      <c r="K2" s="108"/>
      <c r="L2" s="108"/>
      <c r="M2" s="108"/>
      <c r="N2" s="108"/>
      <c r="O2" s="108"/>
    </row>
    <row r="3" spans="2:15" ht="31.8" customHeight="1" thickBot="1" x14ac:dyDescent="0.3">
      <c r="B3" s="107" t="s">
        <v>59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5"/>
    </row>
    <row r="4" spans="2:15" ht="20.25" customHeight="1" thickBot="1" x14ac:dyDescent="0.3">
      <c r="B4" s="104"/>
      <c r="C4" s="102"/>
      <c r="D4" s="102"/>
      <c r="E4" s="102"/>
      <c r="F4" s="103"/>
      <c r="G4" s="102"/>
      <c r="H4" s="102"/>
      <c r="I4" s="101"/>
      <c r="J4" s="100"/>
      <c r="K4" s="99" t="s">
        <v>58</v>
      </c>
      <c r="L4" s="99"/>
      <c r="M4" s="99"/>
      <c r="N4" s="99"/>
      <c r="O4" s="98"/>
    </row>
    <row r="5" spans="2:15" ht="18" customHeight="1" thickBot="1" x14ac:dyDescent="0.3">
      <c r="B5" s="97" t="s">
        <v>57</v>
      </c>
      <c r="C5" s="96" t="s">
        <v>56</v>
      </c>
      <c r="D5" s="94" t="s">
        <v>55</v>
      </c>
      <c r="E5" s="92"/>
      <c r="F5" s="95" t="s">
        <v>54</v>
      </c>
      <c r="G5" s="94" t="s">
        <v>53</v>
      </c>
      <c r="H5" s="93"/>
      <c r="I5" s="92"/>
      <c r="J5" s="91" t="s">
        <v>52</v>
      </c>
      <c r="K5" s="90"/>
      <c r="L5" s="89"/>
      <c r="M5" s="91" t="s">
        <v>51</v>
      </c>
      <c r="N5" s="90"/>
      <c r="O5" s="89"/>
    </row>
    <row r="6" spans="2:15" ht="21.75" customHeight="1" thickBot="1" x14ac:dyDescent="0.3">
      <c r="B6" s="88"/>
      <c r="C6" s="87"/>
      <c r="D6" s="86" t="s">
        <v>50</v>
      </c>
      <c r="E6" s="85" t="s">
        <v>49</v>
      </c>
      <c r="F6" s="84"/>
      <c r="G6" s="83" t="s">
        <v>50</v>
      </c>
      <c r="H6" s="80" t="s">
        <v>49</v>
      </c>
      <c r="I6" s="82" t="s">
        <v>48</v>
      </c>
      <c r="J6" s="83" t="s">
        <v>50</v>
      </c>
      <c r="K6" s="80" t="s">
        <v>49</v>
      </c>
      <c r="L6" s="82" t="s">
        <v>48</v>
      </c>
      <c r="M6" s="81" t="s">
        <v>50</v>
      </c>
      <c r="N6" s="80" t="s">
        <v>49</v>
      </c>
      <c r="O6" s="79" t="s">
        <v>48</v>
      </c>
    </row>
    <row r="7" spans="2:15" ht="18" customHeight="1" x14ac:dyDescent="0.3">
      <c r="B7" s="78" t="s">
        <v>47</v>
      </c>
      <c r="C7" s="45" t="s">
        <v>46</v>
      </c>
      <c r="D7" s="77"/>
      <c r="E7" s="43"/>
      <c r="F7" s="43"/>
      <c r="G7" s="43"/>
      <c r="H7" s="43"/>
      <c r="I7" s="43"/>
      <c r="J7" s="43"/>
      <c r="K7" s="43"/>
      <c r="L7" s="43"/>
      <c r="M7" s="43"/>
      <c r="N7" s="43"/>
      <c r="O7" s="42"/>
    </row>
    <row r="8" spans="2:15" ht="18" customHeight="1" x14ac:dyDescent="0.3">
      <c r="B8" s="41">
        <v>1</v>
      </c>
      <c r="C8" s="40" t="s">
        <v>45</v>
      </c>
      <c r="D8" s="39">
        <f>G8+J8+M8</f>
        <v>10922084.033530999</v>
      </c>
      <c r="E8" s="33">
        <f>H8+K8+N8</f>
        <v>4518172.8565081004</v>
      </c>
      <c r="F8" s="31">
        <f>E8/D8*100</f>
        <v>41.367314540313245</v>
      </c>
      <c r="G8" s="76">
        <v>3308164.4142746003</v>
      </c>
      <c r="H8" s="33">
        <v>1176851.3467997001</v>
      </c>
      <c r="I8" s="31">
        <f>H8/G8*100</f>
        <v>35.574149269051816</v>
      </c>
      <c r="J8" s="75">
        <v>3399376.7802085998</v>
      </c>
      <c r="K8" s="33">
        <v>1096146.6451285002</v>
      </c>
      <c r="L8" s="31">
        <f>K8/J8*100</f>
        <v>32.245517811098189</v>
      </c>
      <c r="M8" s="76">
        <v>4214542.8390477998</v>
      </c>
      <c r="N8" s="33">
        <v>2245174.8645798997</v>
      </c>
      <c r="O8" s="31">
        <f>N8/M8*100</f>
        <v>53.272085498297052</v>
      </c>
    </row>
    <row r="9" spans="2:15" ht="18" customHeight="1" x14ac:dyDescent="0.3">
      <c r="B9" s="41">
        <v>2</v>
      </c>
      <c r="C9" s="40" t="s">
        <v>44</v>
      </c>
      <c r="D9" s="39">
        <f>G9+J9+M9</f>
        <v>3303753</v>
      </c>
      <c r="E9" s="33">
        <f>H9+K9+N9</f>
        <v>1328076.0430000001</v>
      </c>
      <c r="F9" s="31">
        <f>E9/D9*100</f>
        <v>40.19901133650125</v>
      </c>
      <c r="G9" s="76">
        <v>1204168</v>
      </c>
      <c r="H9" s="33">
        <v>462393.77646000008</v>
      </c>
      <c r="I9" s="31">
        <f>H9/G9*100</f>
        <v>38.39944064781659</v>
      </c>
      <c r="J9" s="75">
        <v>937229</v>
      </c>
      <c r="K9" s="33">
        <v>402793.08438999997</v>
      </c>
      <c r="L9" s="31">
        <f>K9/J9*100</f>
        <v>42.977018891861</v>
      </c>
      <c r="M9" s="76">
        <v>1162356</v>
      </c>
      <c r="N9" s="33">
        <v>462889.18215000001</v>
      </c>
      <c r="O9" s="31">
        <f>N9/M9*100</f>
        <v>39.823357228766405</v>
      </c>
    </row>
    <row r="10" spans="2:15" ht="18" customHeight="1" x14ac:dyDescent="0.3">
      <c r="B10" s="41">
        <v>3</v>
      </c>
      <c r="C10" s="40" t="s">
        <v>43</v>
      </c>
      <c r="D10" s="39">
        <f>G10+J10+M10</f>
        <v>863999.50646910002</v>
      </c>
      <c r="E10" s="33">
        <f>H10+K10+N10</f>
        <v>613138</v>
      </c>
      <c r="F10" s="31">
        <f>E10/D10*100</f>
        <v>70.965086832712004</v>
      </c>
      <c r="G10" s="76">
        <v>297750.60581249994</v>
      </c>
      <c r="H10" s="33">
        <v>40620</v>
      </c>
      <c r="I10" s="31">
        <f>H10/G10*100</f>
        <v>13.642289623275964</v>
      </c>
      <c r="J10" s="75">
        <v>251824.06651530002</v>
      </c>
      <c r="K10" s="33">
        <v>194708</v>
      </c>
      <c r="L10" s="31">
        <f>K10/J10*100</f>
        <v>77.319059569777124</v>
      </c>
      <c r="M10" s="76">
        <v>314424.8341413</v>
      </c>
      <c r="N10" s="33">
        <v>377810</v>
      </c>
      <c r="O10" s="31">
        <f>N10/M10*100</f>
        <v>120.1590838178562</v>
      </c>
    </row>
    <row r="11" spans="2:15" ht="18" customHeight="1" x14ac:dyDescent="0.3">
      <c r="B11" s="41">
        <v>4</v>
      </c>
      <c r="C11" s="40" t="s">
        <v>42</v>
      </c>
      <c r="D11" s="39">
        <f>G11+J11+M11</f>
        <v>1215873.6353199999</v>
      </c>
      <c r="E11" s="33">
        <f>H11+K11+N11</f>
        <v>633487.82950450014</v>
      </c>
      <c r="F11" s="31">
        <f>E11/D11*100</f>
        <v>52.10145290614642</v>
      </c>
      <c r="G11" s="76">
        <v>78622.221179999993</v>
      </c>
      <c r="H11" s="33">
        <v>35578.990035499999</v>
      </c>
      <c r="I11" s="31">
        <f>H11/G11*100</f>
        <v>45.253097027167968</v>
      </c>
      <c r="J11" s="75">
        <v>419129.71889000002</v>
      </c>
      <c r="K11" s="33">
        <v>178264.56396020003</v>
      </c>
      <c r="L11" s="31">
        <f>K11/J11*100</f>
        <v>42.532074421328566</v>
      </c>
      <c r="M11" s="76">
        <v>718121.69524999999</v>
      </c>
      <c r="N11" s="33">
        <v>419644.27550880006</v>
      </c>
      <c r="O11" s="31">
        <f>N11/M11*100</f>
        <v>58.436373428699874</v>
      </c>
    </row>
    <row r="12" spans="2:15" ht="18" customHeight="1" x14ac:dyDescent="0.3">
      <c r="B12" s="41">
        <v>5</v>
      </c>
      <c r="C12" s="40" t="s">
        <v>41</v>
      </c>
      <c r="D12" s="39">
        <f>G12+J12+M12</f>
        <v>1393309</v>
      </c>
      <c r="E12" s="33">
        <f>H12+K12+N12</f>
        <v>665904</v>
      </c>
      <c r="F12" s="31">
        <f>E12/D12*100</f>
        <v>47.792987772274493</v>
      </c>
      <c r="G12" s="39">
        <v>248094</v>
      </c>
      <c r="H12" s="74">
        <v>100159</v>
      </c>
      <c r="I12" s="31">
        <f>H12/G12*100</f>
        <v>40.371391488709925</v>
      </c>
      <c r="J12" s="75">
        <v>423625</v>
      </c>
      <c r="K12" s="33">
        <v>183749</v>
      </c>
      <c r="L12" s="31">
        <f>K12/J12*100</f>
        <v>43.375390970787841</v>
      </c>
      <c r="M12" s="76">
        <v>721590</v>
      </c>
      <c r="N12" s="33">
        <v>381996</v>
      </c>
      <c r="O12" s="31">
        <f>N12/M12*100</f>
        <v>52.938095040119734</v>
      </c>
    </row>
    <row r="13" spans="2:15" ht="18" customHeight="1" x14ac:dyDescent="0.3">
      <c r="B13" s="41">
        <v>6</v>
      </c>
      <c r="C13" s="40" t="s">
        <v>40</v>
      </c>
      <c r="D13" s="39">
        <f>G13+J13+M13</f>
        <v>107116</v>
      </c>
      <c r="E13" s="33">
        <f>H13+K13+N13</f>
        <v>79746.583335500007</v>
      </c>
      <c r="F13" s="31">
        <f>E13/D13*100</f>
        <v>74.448806280574345</v>
      </c>
      <c r="G13" s="39">
        <v>1322</v>
      </c>
      <c r="H13" s="74">
        <v>497</v>
      </c>
      <c r="I13" s="31">
        <f>H13/G13*100</f>
        <v>37.594553706505295</v>
      </c>
      <c r="J13" s="75">
        <v>22431</v>
      </c>
      <c r="K13" s="33">
        <v>14871.5833355</v>
      </c>
      <c r="L13" s="31">
        <f>K13/J13*100</f>
        <v>66.299243615977886</v>
      </c>
      <c r="M13" s="39">
        <v>83363</v>
      </c>
      <c r="N13" s="74">
        <v>64378</v>
      </c>
      <c r="O13" s="31">
        <f>N13/M13*100</f>
        <v>77.226107505727953</v>
      </c>
    </row>
    <row r="14" spans="2:15" ht="18" customHeight="1" x14ac:dyDescent="0.3">
      <c r="B14" s="41">
        <v>7</v>
      </c>
      <c r="C14" s="40" t="s">
        <v>39</v>
      </c>
      <c r="D14" s="39">
        <f>G14+J14+M14</f>
        <v>1942892.5299999996</v>
      </c>
      <c r="E14" s="33">
        <f>H14+K14+N14</f>
        <v>985253.46212889999</v>
      </c>
      <c r="F14" s="31">
        <f>E14/D14*100</f>
        <v>50.710651614317555</v>
      </c>
      <c r="G14" s="39">
        <v>453029.31000000006</v>
      </c>
      <c r="H14" s="74">
        <v>159698.22516039995</v>
      </c>
      <c r="I14" s="31">
        <f>H14/G14*100</f>
        <v>35.25119051577478</v>
      </c>
      <c r="J14" s="75">
        <v>639297.19999999984</v>
      </c>
      <c r="K14" s="33">
        <v>350438.23696850002</v>
      </c>
      <c r="L14" s="31">
        <f>K14/J14*100</f>
        <v>54.816169532496019</v>
      </c>
      <c r="M14" s="39">
        <v>850566.01999999979</v>
      </c>
      <c r="N14" s="74">
        <v>475117</v>
      </c>
      <c r="O14" s="31">
        <f>N14/M14*100</f>
        <v>55.858920863074225</v>
      </c>
    </row>
    <row r="15" spans="2:15" ht="18" customHeight="1" x14ac:dyDescent="0.3">
      <c r="B15" s="41">
        <v>8</v>
      </c>
      <c r="C15" s="40" t="s">
        <v>38</v>
      </c>
      <c r="D15" s="39">
        <f>G15+J15+M15</f>
        <v>1120921.0405156</v>
      </c>
      <c r="E15" s="33">
        <f>H15+K15+N15</f>
        <v>412876.7637603</v>
      </c>
      <c r="F15" s="31">
        <f>E15/D15*100</f>
        <v>36.833706285893733</v>
      </c>
      <c r="G15" s="39">
        <v>126000.21175960002</v>
      </c>
      <c r="H15" s="74">
        <v>45966.770015099995</v>
      </c>
      <c r="I15" s="31">
        <f>H15/G15*100</f>
        <v>36.481502192076881</v>
      </c>
      <c r="J15" s="75">
        <v>337362.03074840002</v>
      </c>
      <c r="K15" s="33">
        <v>109433.30240839999</v>
      </c>
      <c r="L15" s="31">
        <f>K15/J15*100</f>
        <v>32.437942754148835</v>
      </c>
      <c r="M15" s="39">
        <v>657558.79800759989</v>
      </c>
      <c r="N15" s="74">
        <v>257476.6913368</v>
      </c>
      <c r="O15" s="31">
        <f>N15/M15*100</f>
        <v>39.156451425629648</v>
      </c>
    </row>
    <row r="16" spans="2:15" ht="18" customHeight="1" x14ac:dyDescent="0.3">
      <c r="B16" s="41">
        <v>9</v>
      </c>
      <c r="C16" s="40" t="s">
        <v>37</v>
      </c>
      <c r="D16" s="39">
        <f>G16+J16+M16</f>
        <v>1178858.0118441</v>
      </c>
      <c r="E16" s="33">
        <f>H16+K16+N16</f>
        <v>694012.48186260008</v>
      </c>
      <c r="F16" s="31">
        <f>E16/D16*100</f>
        <v>58.871592243492422</v>
      </c>
      <c r="G16" s="39">
        <v>189991.22863649999</v>
      </c>
      <c r="H16" s="74">
        <v>72793.000177700014</v>
      </c>
      <c r="I16" s="31">
        <f>H16/G16*100</f>
        <v>38.313874119405241</v>
      </c>
      <c r="J16" s="75">
        <v>407894.86832280003</v>
      </c>
      <c r="K16" s="33">
        <v>132692.51478190001</v>
      </c>
      <c r="L16" s="31">
        <f>K16/J16*100</f>
        <v>32.53105765402514</v>
      </c>
      <c r="M16" s="39">
        <v>580971.91488479997</v>
      </c>
      <c r="N16" s="74">
        <v>488526.96690300002</v>
      </c>
      <c r="O16" s="31">
        <f>N16/M16*100</f>
        <v>84.087880048361598</v>
      </c>
    </row>
    <row r="17" spans="2:16" ht="18" customHeight="1" x14ac:dyDescent="0.3">
      <c r="B17" s="41">
        <v>10</v>
      </c>
      <c r="C17" s="40" t="s">
        <v>36</v>
      </c>
      <c r="D17" s="39">
        <f>G17+J17+M17</f>
        <v>844917.11023488001</v>
      </c>
      <c r="E17" s="33">
        <f>H17+K17+N17</f>
        <v>648601.09078800003</v>
      </c>
      <c r="F17" s="31">
        <f>E17/D17*100</f>
        <v>76.765055758865415</v>
      </c>
      <c r="G17" s="39">
        <v>113526.1008</v>
      </c>
      <c r="H17" s="74">
        <v>53058.5</v>
      </c>
      <c r="I17" s="31">
        <f>H17/G17*100</f>
        <v>46.736829351228806</v>
      </c>
      <c r="J17" s="75">
        <v>268933.62046548002</v>
      </c>
      <c r="K17" s="33">
        <v>189992.59078799997</v>
      </c>
      <c r="L17" s="31">
        <f>K17/J17*100</f>
        <v>70.646648960867722</v>
      </c>
      <c r="M17" s="39">
        <v>462457.38896939997</v>
      </c>
      <c r="N17" s="74">
        <v>405550</v>
      </c>
      <c r="O17" s="31">
        <f>N17/M17*100</f>
        <v>87.694565958558954</v>
      </c>
    </row>
    <row r="18" spans="2:16" ht="18" customHeight="1" x14ac:dyDescent="0.3">
      <c r="B18" s="41">
        <v>11</v>
      </c>
      <c r="C18" s="40" t="s">
        <v>35</v>
      </c>
      <c r="D18" s="39">
        <f>G18+J18+M18</f>
        <v>12268207</v>
      </c>
      <c r="E18" s="33">
        <f>H18+K18+N18</f>
        <v>6427407</v>
      </c>
      <c r="F18" s="31">
        <f>E18/D18*100</f>
        <v>52.390760931894945</v>
      </c>
      <c r="G18" s="39">
        <v>2186842</v>
      </c>
      <c r="H18" s="74">
        <v>1613297</v>
      </c>
      <c r="I18" s="31">
        <f>H18/G18*100</f>
        <v>73.772910891596183</v>
      </c>
      <c r="J18" s="75">
        <v>4359272</v>
      </c>
      <c r="K18" s="33">
        <v>1433052</v>
      </c>
      <c r="L18" s="31">
        <f>K18/J18*100</f>
        <v>32.873654133075433</v>
      </c>
      <c r="M18" s="39">
        <v>5722093</v>
      </c>
      <c r="N18" s="74">
        <v>3381058</v>
      </c>
      <c r="O18" s="31">
        <f>N18/M18*100</f>
        <v>59.087784836772137</v>
      </c>
    </row>
    <row r="19" spans="2:16" ht="18" customHeight="1" thickBot="1" x14ac:dyDescent="0.35">
      <c r="B19" s="41">
        <v>12</v>
      </c>
      <c r="C19" s="40" t="s">
        <v>34</v>
      </c>
      <c r="D19" s="39">
        <f>G19+J19+M19</f>
        <v>1728542.6315316998</v>
      </c>
      <c r="E19" s="33">
        <f>H19+K19+N19</f>
        <v>920021.00966720004</v>
      </c>
      <c r="F19" s="38">
        <f>E19/D19*100</f>
        <v>53.22524263413446</v>
      </c>
      <c r="G19" s="39">
        <v>271651.06067450001</v>
      </c>
      <c r="H19" s="74">
        <v>90571.715145799986</v>
      </c>
      <c r="I19" s="38">
        <f>H19/G19*100</f>
        <v>33.341196946153502</v>
      </c>
      <c r="J19" s="75">
        <v>529526.73775890004</v>
      </c>
      <c r="K19" s="33">
        <v>241878.45109469994</v>
      </c>
      <c r="L19" s="38">
        <f>K19/J19*100</f>
        <v>45.67823187142443</v>
      </c>
      <c r="M19" s="39">
        <v>927364.8330982998</v>
      </c>
      <c r="N19" s="74">
        <v>587570.8434267001</v>
      </c>
      <c r="O19" s="31">
        <f>N19/M19*100</f>
        <v>63.359189658253747</v>
      </c>
    </row>
    <row r="20" spans="2:16" ht="18" customHeight="1" thickBot="1" x14ac:dyDescent="0.35">
      <c r="B20" s="21"/>
      <c r="C20" s="20" t="s">
        <v>8</v>
      </c>
      <c r="D20" s="50">
        <f>SUM(D8:D19)</f>
        <v>36890473.499446377</v>
      </c>
      <c r="E20" s="50">
        <f>H20+K20+N20</f>
        <v>17926697.120555103</v>
      </c>
      <c r="F20" s="14">
        <f>E20/D20*100</f>
        <v>48.59438066259608</v>
      </c>
      <c r="G20" s="50">
        <f>SUM(G8:G19)</f>
        <v>8479161.1531377006</v>
      </c>
      <c r="H20" s="49">
        <f>SUM(H8:H19)</f>
        <v>3851485.3237941996</v>
      </c>
      <c r="I20" s="14">
        <f>H20/G20*100</f>
        <v>45.422952273633385</v>
      </c>
      <c r="J20" s="50">
        <f>SUM(J8:J19)</f>
        <v>11995902.022909481</v>
      </c>
      <c r="K20" s="49">
        <f>SUM(K8:K19)</f>
        <v>4528019.9728557002</v>
      </c>
      <c r="L20" s="14">
        <f>K20/J20*100</f>
        <v>37.746390093952073</v>
      </c>
      <c r="M20" s="50">
        <f>SUM(M8:M19)</f>
        <v>16415410.323399197</v>
      </c>
      <c r="N20" s="49">
        <f>SUM(N8:N19)</f>
        <v>9547191.8239052016</v>
      </c>
      <c r="O20" s="31">
        <f>N20/M20*100</f>
        <v>58.159934085206778</v>
      </c>
    </row>
    <row r="21" spans="2:16" ht="18" customHeight="1" thickBot="1" x14ac:dyDescent="0.35">
      <c r="B21" s="46" t="s">
        <v>33</v>
      </c>
      <c r="C21" s="45" t="s">
        <v>32</v>
      </c>
      <c r="D21" s="73"/>
      <c r="E21" s="72"/>
      <c r="F21" s="71"/>
      <c r="G21" s="43"/>
      <c r="H21" s="43"/>
      <c r="I21" s="70"/>
      <c r="J21" s="43"/>
      <c r="K21" s="43"/>
      <c r="L21" s="70"/>
      <c r="M21" s="43"/>
      <c r="N21" s="43"/>
      <c r="O21" s="69"/>
    </row>
    <row r="22" spans="2:16" ht="18" customHeight="1" x14ac:dyDescent="0.3">
      <c r="B22" s="41">
        <v>13</v>
      </c>
      <c r="C22" s="40" t="s">
        <v>31</v>
      </c>
      <c r="D22" s="36">
        <f>J22+G22+M22</f>
        <v>495790.67556992557</v>
      </c>
      <c r="E22" s="37">
        <f>H22+K22+N22</f>
        <v>203813.85700871504</v>
      </c>
      <c r="F22" s="68">
        <f>E22/D22*100</f>
        <v>41.108852395101053</v>
      </c>
      <c r="G22" s="64">
        <v>115637.77094888313</v>
      </c>
      <c r="H22" s="35">
        <v>28393.568858129889</v>
      </c>
      <c r="I22" s="68">
        <f>H22/G22*100</f>
        <v>24.553888080980972</v>
      </c>
      <c r="J22" s="64">
        <v>109249.76644116452</v>
      </c>
      <c r="K22" s="37">
        <v>77975.836469201327</v>
      </c>
      <c r="L22" s="68">
        <f>K22/J22*100</f>
        <v>71.373915944428603</v>
      </c>
      <c r="M22" s="64">
        <v>270903.13817987789</v>
      </c>
      <c r="N22" s="35">
        <v>97444.451681383813</v>
      </c>
      <c r="O22" s="68">
        <f>N22/M22*100</f>
        <v>35.970218852422938</v>
      </c>
    </row>
    <row r="23" spans="2:16" ht="18" customHeight="1" x14ac:dyDescent="0.3">
      <c r="B23" s="41">
        <v>14</v>
      </c>
      <c r="C23" s="40" t="s">
        <v>30</v>
      </c>
      <c r="D23" s="36">
        <f>J23+G23+M23</f>
        <v>89835</v>
      </c>
      <c r="E23" s="37">
        <f>H23+K23+N23</f>
        <v>94369</v>
      </c>
      <c r="F23" s="31">
        <f>E23/D23*100</f>
        <v>105.04703066733457</v>
      </c>
      <c r="G23" s="64">
        <v>0</v>
      </c>
      <c r="H23" s="35">
        <v>0</v>
      </c>
      <c r="I23" s="31" t="e">
        <f>H23/G23*100</f>
        <v>#DIV/0!</v>
      </c>
      <c r="J23" s="64">
        <v>7785</v>
      </c>
      <c r="K23" s="37">
        <v>10547</v>
      </c>
      <c r="L23" s="31">
        <f>K23/J23*100</f>
        <v>135.47848426461144</v>
      </c>
      <c r="M23" s="64">
        <v>82050</v>
      </c>
      <c r="N23" s="35">
        <v>83822</v>
      </c>
      <c r="O23" s="31">
        <f>N23/M23*100</f>
        <v>102.15965874466788</v>
      </c>
    </row>
    <row r="24" spans="2:16" ht="18" customHeight="1" x14ac:dyDescent="0.3">
      <c r="B24" s="41">
        <v>15</v>
      </c>
      <c r="C24" s="40" t="s">
        <v>29</v>
      </c>
      <c r="D24" s="36">
        <f>J24+G24+M24</f>
        <v>5718117.3842078988</v>
      </c>
      <c r="E24" s="37">
        <f>H24+K24+N24</f>
        <v>5549025.1000813209</v>
      </c>
      <c r="F24" s="31">
        <f>E24/D24*100</f>
        <v>97.042867909749958</v>
      </c>
      <c r="G24" s="64">
        <v>1008921.8865467</v>
      </c>
      <c r="H24" s="35">
        <v>674644.53003866796</v>
      </c>
      <c r="I24" s="31">
        <f>H24/G24*100</f>
        <v>66.867865494306599</v>
      </c>
      <c r="J24" s="64">
        <v>1811659.7360705999</v>
      </c>
      <c r="K24" s="37">
        <v>1778079.3089327591</v>
      </c>
      <c r="L24" s="31">
        <f>K24/J24*100</f>
        <v>98.146427473700157</v>
      </c>
      <c r="M24" s="64">
        <v>2897535.7615905991</v>
      </c>
      <c r="N24" s="35">
        <v>3096301.2611098932</v>
      </c>
      <c r="O24" s="31">
        <f>N24/M24*100</f>
        <v>106.85981178055184</v>
      </c>
    </row>
    <row r="25" spans="2:16" ht="18" customHeight="1" x14ac:dyDescent="0.3">
      <c r="B25" s="41">
        <v>16</v>
      </c>
      <c r="C25" s="40" t="s">
        <v>28</v>
      </c>
      <c r="D25" s="36">
        <f>J25+G25+M25</f>
        <v>1993606.1211009999</v>
      </c>
      <c r="E25" s="37">
        <f>H25+K25+N25</f>
        <v>2013724.5009157723</v>
      </c>
      <c r="F25" s="31">
        <f>E25/D25*100</f>
        <v>101.00914516673242</v>
      </c>
      <c r="G25" s="64">
        <v>82973.886760223613</v>
      </c>
      <c r="H25" s="35">
        <v>83770.939238096136</v>
      </c>
      <c r="I25" s="31">
        <f>H25/G25*100</f>
        <v>100.96060641364895</v>
      </c>
      <c r="J25" s="64">
        <v>482691.91404097411</v>
      </c>
      <c r="K25" s="37">
        <v>487562.97616172687</v>
      </c>
      <c r="L25" s="31">
        <f>K25/J25*100</f>
        <v>101.00914516673242</v>
      </c>
      <c r="M25" s="64">
        <v>1427940.3202998021</v>
      </c>
      <c r="N25" s="35">
        <v>1442390.5855159494</v>
      </c>
      <c r="O25" s="31">
        <f>N25/M25*100</f>
        <v>101.0119656270448</v>
      </c>
    </row>
    <row r="26" spans="2:16" ht="18" customHeight="1" x14ac:dyDescent="0.3">
      <c r="B26" s="41">
        <v>17</v>
      </c>
      <c r="C26" s="40" t="s">
        <v>27</v>
      </c>
      <c r="D26" s="36">
        <f>J26+G26+M26</f>
        <v>391471.88101180003</v>
      </c>
      <c r="E26" s="37">
        <f>H26+K26+N26</f>
        <v>474042.93782640004</v>
      </c>
      <c r="F26" s="31">
        <f>E26/D26*100</f>
        <v>121.09246176281844</v>
      </c>
      <c r="G26" s="64">
        <v>56933.064463499992</v>
      </c>
      <c r="H26" s="35">
        <v>50126.224832</v>
      </c>
      <c r="I26" s="31">
        <f>H26/G26*100</f>
        <v>88.044136222697304</v>
      </c>
      <c r="J26" s="64">
        <v>126177.093693</v>
      </c>
      <c r="K26" s="37">
        <v>104868.7524284</v>
      </c>
      <c r="L26" s="31">
        <f>K26/J26*100</f>
        <v>83.112353723691655</v>
      </c>
      <c r="M26" s="64">
        <v>208361.7228553</v>
      </c>
      <c r="N26" s="35">
        <v>319047.96056600002</v>
      </c>
      <c r="O26" s="31">
        <f>N26/M26*100</f>
        <v>153.12215516069992</v>
      </c>
    </row>
    <row r="27" spans="2:16" ht="18" customHeight="1" x14ac:dyDescent="0.3">
      <c r="B27" s="41">
        <v>18</v>
      </c>
      <c r="C27" s="40" t="s">
        <v>26</v>
      </c>
      <c r="D27" s="36">
        <f>J27+G27+M27</f>
        <v>619391.77690000006</v>
      </c>
      <c r="E27" s="37">
        <f>H27+K27+N27</f>
        <v>389988.80317999999</v>
      </c>
      <c r="F27" s="31">
        <f>E27/D27*100</f>
        <v>62.963187069072625</v>
      </c>
      <c r="G27" s="64">
        <v>30771.290500000003</v>
      </c>
      <c r="H27" s="35">
        <v>12485.3272</v>
      </c>
      <c r="I27" s="31">
        <f>H27/G27*100</f>
        <v>40.574597285739436</v>
      </c>
      <c r="J27" s="64">
        <v>196455.2861</v>
      </c>
      <c r="K27" s="37">
        <v>52906.634610000008</v>
      </c>
      <c r="L27" s="31">
        <f>K27/J27*100</f>
        <v>26.930624092786886</v>
      </c>
      <c r="M27" s="64">
        <v>392165.20030000003</v>
      </c>
      <c r="N27" s="35">
        <v>324596.84136999998</v>
      </c>
      <c r="O27" s="31">
        <f>N27/M27*100</f>
        <v>82.770434786587046</v>
      </c>
    </row>
    <row r="28" spans="2:16" ht="18" customHeight="1" x14ac:dyDescent="0.3">
      <c r="B28" s="41">
        <v>19</v>
      </c>
      <c r="C28" s="40" t="s">
        <v>25</v>
      </c>
      <c r="D28" s="36">
        <f>J28+G28+M28</f>
        <v>115618.5576</v>
      </c>
      <c r="E28" s="37">
        <f>H28+K28+N28</f>
        <v>129586.18522500001</v>
      </c>
      <c r="F28" s="31">
        <f>E28/D28*100</f>
        <v>112.08078349612624</v>
      </c>
      <c r="G28" s="64">
        <v>0</v>
      </c>
      <c r="H28" s="35">
        <v>0</v>
      </c>
      <c r="I28" s="31">
        <v>0</v>
      </c>
      <c r="J28" s="64">
        <v>34013.095200000003</v>
      </c>
      <c r="K28" s="37">
        <v>14807.302650000001</v>
      </c>
      <c r="L28" s="31">
        <f>K28/J28*100</f>
        <v>43.534122851600991</v>
      </c>
      <c r="M28" s="64">
        <v>81605.462400000004</v>
      </c>
      <c r="N28" s="35">
        <v>114778.88257500001</v>
      </c>
      <c r="O28" s="31">
        <f>N28/M28*100</f>
        <v>140.65097997042903</v>
      </c>
    </row>
    <row r="29" spans="2:16" ht="18" customHeight="1" x14ac:dyDescent="0.3">
      <c r="B29" s="41">
        <v>20</v>
      </c>
      <c r="C29" s="40" t="s">
        <v>24</v>
      </c>
      <c r="D29" s="36">
        <f>J29+G29+M29</f>
        <v>801822.4696424189</v>
      </c>
      <c r="E29" s="37">
        <f>H29+K29+N29</f>
        <v>393733.66</v>
      </c>
      <c r="F29" s="31">
        <f>E29/D29*100</f>
        <v>49.104842394300775</v>
      </c>
      <c r="G29" s="64">
        <v>62703.112010422999</v>
      </c>
      <c r="H29" s="35">
        <v>76826.53</v>
      </c>
      <c r="I29" s="31">
        <f>H29/G29*100</f>
        <v>122.52426958845248</v>
      </c>
      <c r="J29" s="64">
        <v>193336.45503444999</v>
      </c>
      <c r="K29" s="37">
        <v>64891.310000000005</v>
      </c>
      <c r="L29" s="31">
        <f>K29/J29*100</f>
        <v>33.563928741962933</v>
      </c>
      <c r="M29" s="64">
        <v>545782.90259754588</v>
      </c>
      <c r="N29" s="35">
        <v>252015.81999999998</v>
      </c>
      <c r="O29" s="31">
        <f>N29/M29*100</f>
        <v>46.175103470735429</v>
      </c>
    </row>
    <row r="30" spans="2:16" ht="18" customHeight="1" x14ac:dyDescent="0.3">
      <c r="B30" s="41">
        <v>21</v>
      </c>
      <c r="C30" s="40" t="s">
        <v>23</v>
      </c>
      <c r="D30" s="36">
        <f>J30+G30+M30</f>
        <v>2154186.3348700004</v>
      </c>
      <c r="E30" s="37">
        <f>H30+K30+N30</f>
        <v>1416675.7198986001</v>
      </c>
      <c r="F30" s="31">
        <f>E30/D30*100</f>
        <v>65.763843032830906</v>
      </c>
      <c r="G30" s="64">
        <v>434330.94576999999</v>
      </c>
      <c r="H30" s="35">
        <v>138314.01361670002</v>
      </c>
      <c r="I30" s="31">
        <f>H30/G30*100</f>
        <v>31.845304821992631</v>
      </c>
      <c r="J30" s="64">
        <v>748236.97638999997</v>
      </c>
      <c r="K30" s="35">
        <v>348579.2260882</v>
      </c>
      <c r="L30" s="31">
        <f>K30/J30*100</f>
        <v>46.586741512024894</v>
      </c>
      <c r="M30" s="64">
        <v>971618.41271000006</v>
      </c>
      <c r="N30" s="35">
        <v>929782.48019370006</v>
      </c>
      <c r="O30" s="31">
        <f>N30/M30*100</f>
        <v>95.694201348077286</v>
      </c>
      <c r="P30" s="53"/>
    </row>
    <row r="31" spans="2:16" s="62" customFormat="1" ht="18" customHeight="1" x14ac:dyDescent="0.3">
      <c r="B31" s="67">
        <v>22</v>
      </c>
      <c r="C31" s="66" t="s">
        <v>22</v>
      </c>
      <c r="D31" s="65">
        <f>J31+G31+M31</f>
        <v>107835</v>
      </c>
      <c r="E31" s="37">
        <f>H31+K31+N31</f>
        <v>26800</v>
      </c>
      <c r="F31" s="31">
        <f>E31/D31*100</f>
        <v>24.85278434645523</v>
      </c>
      <c r="G31" s="64">
        <v>0</v>
      </c>
      <c r="H31" s="37">
        <v>0</v>
      </c>
      <c r="I31" s="31">
        <v>0</v>
      </c>
      <c r="J31" s="64">
        <v>0</v>
      </c>
      <c r="K31" s="37">
        <v>0</v>
      </c>
      <c r="L31" s="31" t="e">
        <f>K31/J31*100</f>
        <v>#DIV/0!</v>
      </c>
      <c r="M31" s="64">
        <v>107835</v>
      </c>
      <c r="N31" s="37">
        <v>26800</v>
      </c>
      <c r="O31" s="31">
        <f>N31/M31*100</f>
        <v>24.85278434645523</v>
      </c>
      <c r="P31" s="63"/>
    </row>
    <row r="32" spans="2:16" ht="18" customHeight="1" thickBot="1" x14ac:dyDescent="0.35">
      <c r="B32" s="26">
        <v>23</v>
      </c>
      <c r="C32" s="61" t="s">
        <v>21</v>
      </c>
      <c r="D32" s="60">
        <f>J32+G32+M32</f>
        <v>58446.647275199997</v>
      </c>
      <c r="E32" s="59">
        <f>H32+K32+N32</f>
        <v>205164.7361345005</v>
      </c>
      <c r="F32" s="56">
        <f>E32/D32*100</f>
        <v>351.0290935397345</v>
      </c>
      <c r="G32" s="58">
        <v>0</v>
      </c>
      <c r="H32" s="57">
        <v>0</v>
      </c>
      <c r="I32" s="56">
        <v>0</v>
      </c>
      <c r="J32" s="58">
        <v>20378.6746742</v>
      </c>
      <c r="K32" s="57">
        <v>168806.97770130052</v>
      </c>
      <c r="L32" s="56">
        <f>K32/J32*100</f>
        <v>828.35110918677708</v>
      </c>
      <c r="M32" s="57">
        <v>38067.972601000001</v>
      </c>
      <c r="N32" s="57">
        <v>36357.758433199982</v>
      </c>
      <c r="O32" s="56">
        <f>N32/M32*100</f>
        <v>95.50747242117356</v>
      </c>
      <c r="P32" s="53"/>
    </row>
    <row r="33" spans="2:16" ht="18" customHeight="1" thickBot="1" x14ac:dyDescent="0.35">
      <c r="B33" s="21"/>
      <c r="C33" s="20" t="s">
        <v>8</v>
      </c>
      <c r="D33" s="50">
        <f>SUM(D22:D32)</f>
        <v>12546121.848178247</v>
      </c>
      <c r="E33" s="54">
        <f>H33+K33+N33</f>
        <v>10896924.500270309</v>
      </c>
      <c r="F33" s="14">
        <f>E33/D33*100</f>
        <v>86.854923235522307</v>
      </c>
      <c r="G33" s="51">
        <f>SUM(G22:G32)</f>
        <v>1792271.9569997299</v>
      </c>
      <c r="H33" s="49">
        <f>SUM(H22:H32)</f>
        <v>1064561.133783594</v>
      </c>
      <c r="I33" s="14">
        <f>H33/G33*100</f>
        <v>59.397299032992365</v>
      </c>
      <c r="J33" s="51">
        <f>SUM(J22:J32)</f>
        <v>3729983.9976443881</v>
      </c>
      <c r="K33" s="49">
        <f>SUM(K22:K32)</f>
        <v>3109025.3250415884</v>
      </c>
      <c r="L33" s="14">
        <f>K33/J33*100</f>
        <v>83.352242985627925</v>
      </c>
      <c r="M33" s="49">
        <f>SUM(M22:M32)</f>
        <v>7023865.8935341239</v>
      </c>
      <c r="N33" s="54">
        <f>SUM(N22:N32)</f>
        <v>6723338.0414451268</v>
      </c>
      <c r="O33" s="14">
        <f>N33/M33*100</f>
        <v>95.721332715568352</v>
      </c>
      <c r="P33" s="53"/>
    </row>
    <row r="34" spans="2:16" ht="18" customHeight="1" x14ac:dyDescent="0.3">
      <c r="B34" s="26" t="s">
        <v>20</v>
      </c>
      <c r="C34" s="25" t="s">
        <v>19</v>
      </c>
      <c r="D34" s="5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2"/>
      <c r="P34" s="53"/>
    </row>
    <row r="35" spans="2:16" ht="18" customHeight="1" x14ac:dyDescent="0.3">
      <c r="B35" s="41">
        <v>24</v>
      </c>
      <c r="C35" s="40" t="s">
        <v>18</v>
      </c>
      <c r="D35" s="36">
        <f>G35+J35+M35</f>
        <v>310678.83314239967</v>
      </c>
      <c r="E35" s="37">
        <f>H35+K35+N35</f>
        <v>254566.92639258961</v>
      </c>
      <c r="F35" s="31">
        <f>E35/D35*100</f>
        <v>81.93893475707398</v>
      </c>
      <c r="G35" s="36">
        <v>166.19316120000002</v>
      </c>
      <c r="H35" s="35">
        <v>16.4293707</v>
      </c>
      <c r="I35" s="31">
        <f>H35/G35*100</f>
        <v>9.8857080407951212</v>
      </c>
      <c r="J35" s="36">
        <v>58836.055885799986</v>
      </c>
      <c r="K35" s="37">
        <v>71784.558838234458</v>
      </c>
      <c r="L35" s="31">
        <f>K35/J35*100</f>
        <v>122.00776846355464</v>
      </c>
      <c r="M35" s="36">
        <v>251676.58409539971</v>
      </c>
      <c r="N35" s="35">
        <v>182765.93818365515</v>
      </c>
      <c r="O35" s="31">
        <f>N35/M35*100</f>
        <v>72.619365381396179</v>
      </c>
    </row>
    <row r="36" spans="2:16" ht="18" customHeight="1" x14ac:dyDescent="0.3">
      <c r="B36" s="41">
        <v>25</v>
      </c>
      <c r="C36" s="40" t="s">
        <v>17</v>
      </c>
      <c r="D36" s="36">
        <f>G36+J36+M36</f>
        <v>710191.48376010009</v>
      </c>
      <c r="E36" s="37">
        <f>H36+K36+N36</f>
        <v>437301.48980340047</v>
      </c>
      <c r="F36" s="31">
        <f>E36/D36*100</f>
        <v>61.575152589568248</v>
      </c>
      <c r="G36" s="36">
        <v>236730.49458670002</v>
      </c>
      <c r="H36" s="35">
        <v>112766.93187640017</v>
      </c>
      <c r="I36" s="31">
        <f>H36/G36*100</f>
        <v>47.635152401162443</v>
      </c>
      <c r="J36" s="36">
        <v>236730.49458670002</v>
      </c>
      <c r="K36" s="37">
        <v>167594.22685879999</v>
      </c>
      <c r="L36" s="31">
        <f>K36/J36*100</f>
        <v>70.795368865087383</v>
      </c>
      <c r="M36" s="36">
        <v>236730.49458670002</v>
      </c>
      <c r="N36" s="35">
        <v>156940.33106820026</v>
      </c>
      <c r="O36" s="31">
        <f>N36/M36*100</f>
        <v>66.294936502454931</v>
      </c>
    </row>
    <row r="37" spans="2:16" ht="18" customHeight="1" x14ac:dyDescent="0.3">
      <c r="B37" s="41">
        <v>26</v>
      </c>
      <c r="C37" s="40" t="s">
        <v>16</v>
      </c>
      <c r="D37" s="36">
        <f>G37+J37+M37</f>
        <v>207945.72536390001</v>
      </c>
      <c r="E37" s="37">
        <f>H37+K37+N37</f>
        <v>47354.5246252</v>
      </c>
      <c r="F37" s="31">
        <f>E37/D37*100</f>
        <v>22.772540547458103</v>
      </c>
      <c r="G37" s="36">
        <v>0</v>
      </c>
      <c r="H37" s="35">
        <v>0</v>
      </c>
      <c r="I37" s="31">
        <v>0</v>
      </c>
      <c r="J37" s="36">
        <v>99621.628603799996</v>
      </c>
      <c r="K37" s="37">
        <v>19577.615976399997</v>
      </c>
      <c r="L37" s="31">
        <f>K37/J37*100</f>
        <v>19.651973422620017</v>
      </c>
      <c r="M37" s="36">
        <v>108324.0967601</v>
      </c>
      <c r="N37" s="35">
        <v>27776.908648800003</v>
      </c>
      <c r="O37" s="31">
        <f>N37/M37*100</f>
        <v>25.642409657304732</v>
      </c>
    </row>
    <row r="38" spans="2:16" ht="18" customHeight="1" thickBot="1" x14ac:dyDescent="0.35">
      <c r="B38" s="41">
        <v>27</v>
      </c>
      <c r="C38" s="40" t="s">
        <v>15</v>
      </c>
      <c r="D38" s="36">
        <f>G38+J38+M38</f>
        <v>114112.68465999998</v>
      </c>
      <c r="E38" s="37">
        <f>H38+K38+N38</f>
        <v>35863.012102099972</v>
      </c>
      <c r="F38" s="38">
        <f>E38/D38*100</f>
        <v>31.427717443467586</v>
      </c>
      <c r="G38" s="36">
        <v>0</v>
      </c>
      <c r="H38" s="35">
        <v>0</v>
      </c>
      <c r="I38" s="38">
        <v>0</v>
      </c>
      <c r="J38" s="36">
        <v>8204.7071299999989</v>
      </c>
      <c r="K38" s="37">
        <v>3899.6092120999988</v>
      </c>
      <c r="L38" s="38">
        <f>K38/J38*100</f>
        <v>47.528926387162819</v>
      </c>
      <c r="M38" s="36">
        <v>105907.97752999999</v>
      </c>
      <c r="N38" s="35">
        <v>31963.402889999976</v>
      </c>
      <c r="O38" s="31">
        <f>N38/M38*100</f>
        <v>30.180354337279148</v>
      </c>
    </row>
    <row r="39" spans="2:16" ht="18" customHeight="1" thickBot="1" x14ac:dyDescent="0.35">
      <c r="B39" s="21"/>
      <c r="C39" s="20" t="s">
        <v>8</v>
      </c>
      <c r="D39" s="50">
        <f>G39+J39+M39</f>
        <v>1342928.7269263999</v>
      </c>
      <c r="E39" s="50">
        <f>H39+K39+N39</f>
        <v>775085.95292328997</v>
      </c>
      <c r="F39" s="14">
        <f>E39/D39*100</f>
        <v>57.716090018958177</v>
      </c>
      <c r="G39" s="54">
        <f>SUM(G35:G38)</f>
        <v>236896.68774790002</v>
      </c>
      <c r="H39" s="48">
        <f>SUM(H35:H38)</f>
        <v>112783.36124710017</v>
      </c>
      <c r="I39" s="14">
        <f>H39/G39*100</f>
        <v>47.608669550973886</v>
      </c>
      <c r="J39" s="54">
        <f>SUM(J35:J38)</f>
        <v>403392.8862063</v>
      </c>
      <c r="K39" s="48">
        <f>SUM(K35:K38)</f>
        <v>262856.01088553446</v>
      </c>
      <c r="L39" s="14">
        <f>K39/J39*100</f>
        <v>65.161290611135541</v>
      </c>
      <c r="M39" s="50">
        <f>SUM(M35:M38)</f>
        <v>702639.15297219972</v>
      </c>
      <c r="N39" s="49">
        <f>SUM(N35:N38)</f>
        <v>399446.5807906554</v>
      </c>
      <c r="O39" s="31">
        <f>N39/M39*100</f>
        <v>56.84946235930289</v>
      </c>
      <c r="P39" s="53"/>
    </row>
    <row r="40" spans="2:16" ht="18" customHeight="1" x14ac:dyDescent="0.3">
      <c r="B40" s="46" t="s">
        <v>14</v>
      </c>
      <c r="C40" s="45" t="s">
        <v>13</v>
      </c>
      <c r="D40" s="4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2"/>
      <c r="P40" s="52"/>
    </row>
    <row r="41" spans="2:16" ht="18" customHeight="1" thickBot="1" x14ac:dyDescent="0.35">
      <c r="B41" s="41">
        <v>28</v>
      </c>
      <c r="C41" s="40" t="s">
        <v>12</v>
      </c>
      <c r="D41" s="39">
        <f>G41+J41+M41</f>
        <v>1240958</v>
      </c>
      <c r="E41" s="33">
        <f>H41+K41+N41</f>
        <v>851705</v>
      </c>
      <c r="F41" s="38">
        <f>E41/D41*100</f>
        <v>68.632862675449118</v>
      </c>
      <c r="G41" s="36">
        <v>884432</v>
      </c>
      <c r="H41" s="35">
        <v>640979</v>
      </c>
      <c r="I41" s="31">
        <f>H41/G41*100</f>
        <v>72.473519727915772</v>
      </c>
      <c r="J41" s="36">
        <v>206041</v>
      </c>
      <c r="K41" s="37">
        <v>147335</v>
      </c>
      <c r="L41" s="31">
        <f>K41/J41*100</f>
        <v>71.507612562548232</v>
      </c>
      <c r="M41" s="36">
        <v>150485</v>
      </c>
      <c r="N41" s="35">
        <v>63391</v>
      </c>
      <c r="O41" s="31">
        <f>N41/M41*100</f>
        <v>42.124464232315511</v>
      </c>
    </row>
    <row r="42" spans="2:16" ht="18" customHeight="1" thickBot="1" x14ac:dyDescent="0.35">
      <c r="B42" s="21"/>
      <c r="C42" s="20" t="s">
        <v>8</v>
      </c>
      <c r="D42" s="50">
        <f>SUM(D41:D41)</f>
        <v>1240958</v>
      </c>
      <c r="E42" s="50">
        <f>H42+K42+N42</f>
        <v>851705</v>
      </c>
      <c r="F42" s="14">
        <f>E42/D42*100</f>
        <v>68.632862675449118</v>
      </c>
      <c r="G42" s="50">
        <f>SUM(G41:G41)</f>
        <v>884432</v>
      </c>
      <c r="H42" s="51">
        <f>SUM(H41:H41)</f>
        <v>640979</v>
      </c>
      <c r="I42" s="31">
        <f>H42/G42*100</f>
        <v>72.473519727915772</v>
      </c>
      <c r="J42" s="50">
        <f>SUM(J41:J41)</f>
        <v>206041</v>
      </c>
      <c r="K42" s="49">
        <f>SUM(K41:K41)</f>
        <v>147335</v>
      </c>
      <c r="L42" s="31">
        <f>K42/J42*100</f>
        <v>71.507612562548232</v>
      </c>
      <c r="M42" s="48">
        <f>SUM(M41:M41)</f>
        <v>150485</v>
      </c>
      <c r="N42" s="47">
        <f>SUM(N41:N41)</f>
        <v>63391</v>
      </c>
      <c r="O42" s="31">
        <f>N42/M42*100</f>
        <v>42.124464232315511</v>
      </c>
    </row>
    <row r="43" spans="2:16" ht="18" customHeight="1" x14ac:dyDescent="0.3">
      <c r="B43" s="46" t="s">
        <v>11</v>
      </c>
      <c r="C43" s="45" t="s">
        <v>10</v>
      </c>
      <c r="D43" s="44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2"/>
    </row>
    <row r="44" spans="2:16" s="34" customFormat="1" ht="18" customHeight="1" thickBot="1" x14ac:dyDescent="0.35">
      <c r="B44" s="41">
        <v>29</v>
      </c>
      <c r="C44" s="40" t="s">
        <v>9</v>
      </c>
      <c r="D44" s="39">
        <f>G44+J44+M44</f>
        <v>1841270.0516350982</v>
      </c>
      <c r="E44" s="33">
        <f>H44+K44+N44</f>
        <v>1132159.6241187998</v>
      </c>
      <c r="F44" s="38">
        <f>E44/D44*100</f>
        <v>61.487972560755608</v>
      </c>
      <c r="G44" s="36">
        <v>1078531.4386390981</v>
      </c>
      <c r="H44" s="35">
        <v>683610.46172489983</v>
      </c>
      <c r="I44" s="31">
        <f>H44/G44*100</f>
        <v>63.383452464537001</v>
      </c>
      <c r="J44" s="36">
        <v>483732.86</v>
      </c>
      <c r="K44" s="37">
        <v>355977.29239390005</v>
      </c>
      <c r="L44" s="31">
        <f>K44/J44*100</f>
        <v>73.589644580667951</v>
      </c>
      <c r="M44" s="36">
        <v>279005.752996</v>
      </c>
      <c r="N44" s="35">
        <v>92571.87</v>
      </c>
      <c r="O44" s="31">
        <f>N44/M44*100</f>
        <v>33.1791975634736</v>
      </c>
    </row>
    <row r="45" spans="2:16" ht="18" customHeight="1" thickBot="1" x14ac:dyDescent="0.35">
      <c r="B45" s="21"/>
      <c r="C45" s="20" t="s">
        <v>8</v>
      </c>
      <c r="D45" s="16">
        <f>SUM(D44:D44)</f>
        <v>1841270.0516350982</v>
      </c>
      <c r="E45" s="33">
        <f>H45+K45+N45</f>
        <v>1132159.6241187998</v>
      </c>
      <c r="F45" s="14">
        <f>E45/D45*100</f>
        <v>61.487972560755608</v>
      </c>
      <c r="G45" s="16">
        <f>SUM(G44:G44)</f>
        <v>1078531.4386390981</v>
      </c>
      <c r="H45" s="32">
        <f>SUM(H44:H44)</f>
        <v>683610.46172489983</v>
      </c>
      <c r="I45" s="31">
        <f>H45/G45*100</f>
        <v>63.383452464537001</v>
      </c>
      <c r="J45" s="16">
        <f>SUM(J44:J44)</f>
        <v>483732.86</v>
      </c>
      <c r="K45" s="19">
        <f>SUM(K44:K44)</f>
        <v>355977.29239390005</v>
      </c>
      <c r="L45" s="31">
        <f>K45/J45*100</f>
        <v>73.589644580667951</v>
      </c>
      <c r="M45" s="18">
        <f>SUM(M44:M44)</f>
        <v>279005.752996</v>
      </c>
      <c r="N45" s="19">
        <f>SUM(N44:N44)</f>
        <v>92571.87</v>
      </c>
      <c r="O45" s="31">
        <f>N45/M45*100</f>
        <v>33.1791975634736</v>
      </c>
    </row>
    <row r="46" spans="2:16" ht="18" customHeight="1" thickBot="1" x14ac:dyDescent="0.35">
      <c r="B46" s="26"/>
      <c r="C46" s="25" t="s">
        <v>7</v>
      </c>
      <c r="D46" s="30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2"/>
    </row>
    <row r="47" spans="2:16" ht="18" customHeight="1" thickBot="1" x14ac:dyDescent="0.35">
      <c r="B47" s="21"/>
      <c r="C47" s="20" t="s">
        <v>6</v>
      </c>
      <c r="D47" s="18">
        <f>SUM(D20+D33+D39)</f>
        <v>50779524.074551024</v>
      </c>
      <c r="E47" s="19">
        <f>SUM(E20+E33+E39)</f>
        <v>29598707.5737487</v>
      </c>
      <c r="F47" s="14">
        <f>E47/D47*100</f>
        <v>58.288666767128227</v>
      </c>
      <c r="G47" s="18">
        <f>SUM(G20+G33+G39)</f>
        <v>10508329.79788533</v>
      </c>
      <c r="H47" s="19">
        <f>SUM(H20+H33+H39)</f>
        <v>5028829.8188248938</v>
      </c>
      <c r="I47" s="14">
        <f>H47/G47*100</f>
        <v>47.855652758794101</v>
      </c>
      <c r="J47" s="15">
        <f>J39+J33+J20</f>
        <v>16129278.906760169</v>
      </c>
      <c r="K47" s="18">
        <f>SUM(K20+K33+K39)</f>
        <v>7899901.3087828234</v>
      </c>
      <c r="L47" s="17">
        <f>K47/J47*100</f>
        <v>48.978639122371334</v>
      </c>
      <c r="M47" s="16">
        <f>SUM(M20+M33+M39)</f>
        <v>24141915.36990552</v>
      </c>
      <c r="N47" s="15">
        <f>SUM(N20+N33+N39)</f>
        <v>16669976.446140984</v>
      </c>
      <c r="O47" s="14">
        <f>N47/M47*100</f>
        <v>69.049933241507432</v>
      </c>
    </row>
    <row r="48" spans="2:16" ht="18" customHeight="1" thickBot="1" x14ac:dyDescent="0.35">
      <c r="B48" s="26"/>
      <c r="C48" s="25" t="s">
        <v>5</v>
      </c>
      <c r="D48" s="18">
        <f>SUM(D42)</f>
        <v>1240958</v>
      </c>
      <c r="E48" s="29">
        <f>SUM(E42)</f>
        <v>851705</v>
      </c>
      <c r="F48" s="14">
        <f>E48/D48*100</f>
        <v>68.632862675449118</v>
      </c>
      <c r="G48" s="18">
        <f>SUM(G42)</f>
        <v>884432</v>
      </c>
      <c r="H48" s="29">
        <f>SUM(H42)</f>
        <v>640979</v>
      </c>
      <c r="I48" s="14">
        <f>H48/G48*100</f>
        <v>72.473519727915772</v>
      </c>
      <c r="J48" s="28">
        <f>SUM(J42)</f>
        <v>206041</v>
      </c>
      <c r="K48" s="18">
        <f>SUM(K42)</f>
        <v>147335</v>
      </c>
      <c r="L48" s="17">
        <f>K48/J48*100</f>
        <v>71.507612562548232</v>
      </c>
      <c r="M48" s="27">
        <f>SUM(M42)</f>
        <v>150485</v>
      </c>
      <c r="N48" s="18">
        <f>SUM(N42)</f>
        <v>63391</v>
      </c>
      <c r="O48" s="14">
        <f>N48/M48*100</f>
        <v>42.124464232315511</v>
      </c>
    </row>
    <row r="49" spans="2:15" ht="18" thickBot="1" x14ac:dyDescent="0.35">
      <c r="B49" s="21"/>
      <c r="C49" s="20" t="s">
        <v>4</v>
      </c>
      <c r="D49" s="18">
        <f>SUM(D47:D48)</f>
        <v>52020482.074551024</v>
      </c>
      <c r="E49" s="19">
        <f>SUM(E47:E48)</f>
        <v>30450412.5737487</v>
      </c>
      <c r="F49" s="14">
        <f>E49/D49*100</f>
        <v>58.535429429719507</v>
      </c>
      <c r="G49" s="18">
        <f>SUM(G47:G48)</f>
        <v>11392761.79788533</v>
      </c>
      <c r="H49" s="19">
        <f>SUM(H47:H48)</f>
        <v>5669808.8188248938</v>
      </c>
      <c r="I49" s="14">
        <f>H49/G49*100</f>
        <v>49.766763489054043</v>
      </c>
      <c r="J49" s="15">
        <f>SUM(J47:J48)</f>
        <v>16335319.906760169</v>
      </c>
      <c r="K49" s="18">
        <f>SUM(K47:K48)</f>
        <v>8047236.3087828234</v>
      </c>
      <c r="L49" s="17">
        <f>K49/J49*100</f>
        <v>49.262802043151751</v>
      </c>
      <c r="M49" s="15">
        <f>SUM(M47:M48)</f>
        <v>24292400.36990552</v>
      </c>
      <c r="N49" s="18">
        <f>SUM(N47:N48)</f>
        <v>16733367.446140984</v>
      </c>
      <c r="O49" s="14">
        <f>N49/M49*100</f>
        <v>68.883137077186518</v>
      </c>
    </row>
    <row r="50" spans="2:15" ht="18" thickBot="1" x14ac:dyDescent="0.35">
      <c r="B50" s="26"/>
      <c r="C50" s="25" t="s">
        <v>3</v>
      </c>
      <c r="D50" s="2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2"/>
    </row>
    <row r="51" spans="2:15" ht="18" thickBot="1" x14ac:dyDescent="0.35">
      <c r="B51" s="21"/>
      <c r="C51" s="20" t="s">
        <v>2</v>
      </c>
      <c r="D51" s="15">
        <f>D49+D44</f>
        <v>53861752.126186125</v>
      </c>
      <c r="E51" s="18">
        <f>E49+E44</f>
        <v>31582572.197867502</v>
      </c>
      <c r="F51" s="17">
        <f>E51/D51*100</f>
        <v>58.636362448582332</v>
      </c>
      <c r="G51" s="16">
        <f>G49+G44</f>
        <v>12471293.236524429</v>
      </c>
      <c r="H51" s="19">
        <f>H49+H44</f>
        <v>6353419.2805497935</v>
      </c>
      <c r="I51" s="14">
        <f>H51/G51*100</f>
        <v>50.944350036952542</v>
      </c>
      <c r="J51" s="15">
        <f>J49+J44</f>
        <v>16819052.76676017</v>
      </c>
      <c r="K51" s="18">
        <f>K49+K44</f>
        <v>8403213.6011767238</v>
      </c>
      <c r="L51" s="17">
        <f>K51/J51*100</f>
        <v>49.96246648196599</v>
      </c>
      <c r="M51" s="16">
        <f>M49+M44</f>
        <v>24571406.122901522</v>
      </c>
      <c r="N51" s="15">
        <f>N49+N44</f>
        <v>16825939.316140983</v>
      </c>
      <c r="O51" s="14">
        <f>N51/M51*100</f>
        <v>68.477722568992675</v>
      </c>
    </row>
    <row r="52" spans="2:15" x14ac:dyDescent="0.25">
      <c r="B52" s="7"/>
      <c r="C52" s="13"/>
      <c r="D52" s="12"/>
      <c r="E52" s="12"/>
      <c r="F52" s="11"/>
      <c r="G52" s="10"/>
      <c r="H52" s="10"/>
      <c r="I52" s="10"/>
      <c r="J52" s="10"/>
      <c r="K52" s="10"/>
      <c r="L52" s="10"/>
    </row>
    <row r="53" spans="2:15" x14ac:dyDescent="0.25">
      <c r="N53" s="9" t="s">
        <v>1</v>
      </c>
    </row>
    <row r="64" spans="2:15" x14ac:dyDescent="0.25">
      <c r="K64" s="4" t="s">
        <v>0</v>
      </c>
    </row>
  </sheetData>
  <mergeCells count="18">
    <mergeCell ref="I2:O2"/>
    <mergeCell ref="B3:O3"/>
    <mergeCell ref="K4:N4"/>
    <mergeCell ref="B5:B6"/>
    <mergeCell ref="C5:C6"/>
    <mergeCell ref="D5:E5"/>
    <mergeCell ref="F5:F6"/>
    <mergeCell ref="G5:I5"/>
    <mergeCell ref="J5:L5"/>
    <mergeCell ref="M5:O5"/>
    <mergeCell ref="D50:O50"/>
    <mergeCell ref="G52:L52"/>
    <mergeCell ref="D7:O7"/>
    <mergeCell ref="F21:O21"/>
    <mergeCell ref="D34:O34"/>
    <mergeCell ref="D40:O40"/>
    <mergeCell ref="D43:O43"/>
    <mergeCell ref="D46:O46"/>
  </mergeCells>
  <pageMargins left="0.44" right="0.24" top="0.65" bottom="0.75" header="0.17" footer="0.26"/>
  <pageSetup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Ann 9 CD Ratio</vt:lpstr>
      <vt:lpstr>' Ann 9 CD Ratio'!Print_Area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2022-08-16T06:02:48Z</dcterms:created>
  <dcterms:modified xsi:type="dcterms:W3CDTF">2022-08-16T06:03:11Z</dcterms:modified>
</cp:coreProperties>
</file>