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SEP 2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2" l="1"/>
  <c r="F32" i="2"/>
  <c r="F31" i="2"/>
  <c r="F30" i="2"/>
  <c r="I35" i="2" l="1"/>
  <c r="J35" i="2"/>
  <c r="I36" i="2"/>
  <c r="J36" i="2"/>
  <c r="G36" i="2"/>
  <c r="G35" i="2"/>
  <c r="G26" i="2"/>
  <c r="G25" i="2"/>
  <c r="G24" i="2"/>
  <c r="D21" i="2" l="1"/>
  <c r="J33" i="2" l="1"/>
  <c r="J34" i="2"/>
  <c r="I33" i="2"/>
  <c r="I34" i="2"/>
  <c r="I45" i="2" l="1"/>
  <c r="J42" i="2"/>
  <c r="J43" i="2" s="1"/>
  <c r="I42" i="2"/>
  <c r="I43" i="2" s="1"/>
  <c r="E43" i="2"/>
  <c r="F43" i="2"/>
  <c r="G43" i="2"/>
  <c r="H43" i="2"/>
  <c r="D43" i="2"/>
  <c r="J39" i="2" l="1"/>
  <c r="I39" i="2"/>
  <c r="I46" i="2" l="1"/>
  <c r="E46" i="2"/>
  <c r="F46" i="2"/>
  <c r="G46" i="2"/>
  <c r="H46" i="2"/>
  <c r="D46" i="2"/>
  <c r="J45" i="2"/>
  <c r="J46" i="2" s="1"/>
  <c r="E48" i="2"/>
  <c r="F48" i="2"/>
  <c r="G48" i="2"/>
  <c r="H48" i="2"/>
  <c r="D48" i="2"/>
  <c r="E40" i="2"/>
  <c r="F40" i="2"/>
  <c r="G40" i="2"/>
  <c r="H40" i="2"/>
  <c r="D40" i="2"/>
  <c r="E38" i="2"/>
  <c r="F38" i="2"/>
  <c r="H38" i="2"/>
  <c r="D38" i="2"/>
  <c r="E21" i="2"/>
  <c r="F21" i="2"/>
  <c r="H21" i="2"/>
  <c r="J40" i="2" l="1"/>
  <c r="E41" i="2"/>
  <c r="E44" i="2" s="1"/>
  <c r="E50" i="2" s="1"/>
  <c r="I40" i="2"/>
  <c r="F41" i="2"/>
  <c r="F44" i="2" s="1"/>
  <c r="F50" i="2" s="1"/>
  <c r="H41" i="2"/>
  <c r="D41" i="2"/>
  <c r="J38" i="2"/>
  <c r="D44" i="2" l="1"/>
  <c r="D50" i="2" s="1"/>
  <c r="H44" i="2"/>
  <c r="H50" i="2" s="1"/>
  <c r="J50" i="2" s="1"/>
  <c r="J41" i="2"/>
  <c r="J44" i="2" l="1"/>
  <c r="J9" i="2"/>
  <c r="I9" i="2"/>
  <c r="J25" i="2" l="1"/>
  <c r="I25" i="2" l="1"/>
  <c r="G38" i="2"/>
  <c r="I38" i="2" l="1"/>
  <c r="G41" i="2"/>
  <c r="I41" i="2" s="1"/>
  <c r="J10" i="2"/>
  <c r="I10" i="2" l="1"/>
  <c r="G21" i="2"/>
  <c r="G44" i="2" s="1"/>
  <c r="I30" i="2"/>
  <c r="J30" i="2"/>
  <c r="I31" i="2"/>
  <c r="J31" i="2"/>
  <c r="I32" i="2"/>
  <c r="J32" i="2"/>
  <c r="I37" i="2"/>
  <c r="J37" i="2"/>
  <c r="J29" i="2"/>
  <c r="I26" i="2"/>
  <c r="J26" i="2"/>
  <c r="I27" i="2"/>
  <c r="J27" i="2"/>
  <c r="I28" i="2"/>
  <c r="J28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J21" i="2"/>
  <c r="I22" i="2"/>
  <c r="J22" i="2"/>
  <c r="I23" i="2"/>
  <c r="J23" i="2"/>
  <c r="J24" i="2"/>
  <c r="I24" i="2"/>
  <c r="I21" i="2" l="1"/>
  <c r="G50" i="2"/>
  <c r="I50" i="2" s="1"/>
  <c r="I44" i="2"/>
  <c r="J11" i="2"/>
  <c r="I11" i="2"/>
  <c r="I29" i="2" l="1"/>
</calcChain>
</file>

<file path=xl/sharedStrings.xml><?xml version="1.0" encoding="utf-8"?>
<sst xmlns="http://schemas.openxmlformats.org/spreadsheetml/2006/main" count="57" uniqueCount="57">
  <si>
    <t>Amt.in lacs</t>
  </si>
  <si>
    <t>BANK</t>
  </si>
  <si>
    <t>Advances made in the Distt by banks located outside the Distt</t>
  </si>
  <si>
    <t>G.TOTAL</t>
  </si>
  <si>
    <t>SLBC PUNJAB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</si>
  <si>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</si>
  <si>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</si>
  <si>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</si>
  <si>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</si>
  <si>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</si>
  <si>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</si>
  <si>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</si>
  <si>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</si>
  <si>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</si>
  <si>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</si>
  <si>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</si>
  <si>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</si>
  <si>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</si>
  <si>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</si>
  <si>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DCB</t>
  </si>
  <si>
    <t>Federal Bank</t>
  </si>
  <si>
    <t>HDFC Bank</t>
  </si>
  <si>
    <t>IDBI Bank</t>
  </si>
  <si>
    <t>ICICI Bank</t>
  </si>
  <si>
    <t>Indusind Bank</t>
  </si>
  <si>
    <t>J&amp;K Bank</t>
  </si>
  <si>
    <t>Karnataka Bank</t>
  </si>
  <si>
    <t>Karur Vysya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</si>
  <si>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</si>
  <si>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</si>
  <si>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</si>
  <si>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</si>
  <si>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</si>
  <si>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</si>
  <si>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</si>
  <si>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</si>
  <si>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</si>
  <si>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</si>
  <si>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</si>
  <si>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</si>
  <si>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</si>
  <si>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</si>
  <si>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</si>
  <si>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</si>
  <si>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</si>
  <si>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</si>
  <si>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</si>
  <si>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</si>
  <si>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JALANDHAR</t>
  </si>
  <si>
    <t>South Indian Bank</t>
  </si>
  <si>
    <t>.</t>
  </si>
  <si>
    <t>Bandhan Bank</t>
  </si>
  <si>
    <t>Catholic Syrian Bank</t>
  </si>
  <si>
    <t>RBL Bank Ltd.</t>
  </si>
  <si>
    <t>CD RATIO OF BANKS AS ON 30.09.2022 (Net of NRE Deposit)</t>
  </si>
  <si>
    <t>S. No.</t>
  </si>
  <si>
    <t>Annexure - 9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</si>
</sst>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;[Red]0.00"/>
    <numFmt numFmtId="165" formatCode="0_ "/>
    <numFmt numFmtId="166" formatCode="0;[Red]0"/>
  </numFmts>
  <fonts count="15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6"/>
      <color theme="1"/>
      <name val="Tahoma"/>
      <family val="2"/>
    </font>
    <font>
      <b/>
      <sz val="14"/>
      <name val="Tahoma"/>
      <family val="2"/>
    </font>
    <font>
      <b/>
      <sz val="12"/>
      <name val="Tahoma"/>
      <charset val="134"/>
    </font>
    <font>
      <sz val="12"/>
      <name val="Tahoma"/>
      <charset val="134"/>
    </font>
    <font>
      <sz val="12"/>
      <color theme="1"/>
      <name val="Tahoma"/>
      <charset val="134"/>
    </font>
    <font>
      <sz val="14"/>
      <color theme="1"/>
      <name val="Calibri"/>
      <charset val="134"/>
    </font>
    <font>
      <sz val="14"/>
      <color indexed="8"/>
      <name val="Calibri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2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/>
    <xf numFmtId="164" fontId="1" fillId="0" borderId="10" xfId="0" applyNumberFormat="1" applyFont="1" applyBorder="1" applyAlignment="1"/>
    <xf numFmtId="164" fontId="1" fillId="0" borderId="11" xfId="0" applyNumberFormat="1" applyFont="1" applyBorder="1" applyAlignment="1"/>
    <xf numFmtId="1" fontId="4" fillId="2" borderId="1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Border="1" applyAlignment="1" applyProtection="1">
      <alignment vertical="center"/>
      <protection locked="0"/>
    </xf>
    <xf numFmtId="0" fontId="4" fillId="2" borderId="0" xfId="0" applyFont="1" applyFill="1"/>
    <xf numFmtId="1" fontId="4" fillId="2" borderId="14" xfId="0" applyNumberFormat="1" applyFont="1" applyFill="1" applyBorder="1" applyAlignment="1" applyProtection="1">
      <alignment vertical="center"/>
      <protection locked="0"/>
    </xf>
    <xf numFmtId="164" fontId="1" fillId="0" borderId="18" xfId="0" applyNumberFormat="1" applyFont="1" applyBorder="1" applyAlignment="1"/>
    <xf numFmtId="2" fontId="1" fillId="0" borderId="11" xfId="0" applyNumberFormat="1" applyFont="1" applyBorder="1" applyAlignment="1"/>
    <xf numFmtId="2" fontId="4" fillId="2" borderId="1" xfId="0" applyNumberFormat="1" applyFont="1" applyFill="1" applyBorder="1" applyAlignment="1" applyProtection="1">
      <alignment vertical="center"/>
      <protection locked="0"/>
    </xf>
    <xf numFmtId="2" fontId="4" fillId="2" borderId="17" xfId="0" applyNumberFormat="1" applyFont="1" applyFill="1" applyBorder="1" applyAlignment="1" applyProtection="1">
      <alignment vertical="center"/>
      <protection locked="0"/>
    </xf>
    <xf numFmtId="2" fontId="4" fillId="2" borderId="14" xfId="0" applyNumberFormat="1" applyFont="1" applyFill="1" applyBorder="1" applyAlignment="1" applyProtection="1">
      <alignment vertical="center"/>
      <protection locked="0"/>
    </xf>
    <xf numFmtId="2" fontId="4" fillId="2" borderId="18" xfId="0" applyNumberFormat="1" applyFont="1" applyFill="1" applyBorder="1" applyAlignment="1" applyProtection="1">
      <alignment vertical="center"/>
      <protection locked="0"/>
    </xf>
    <xf numFmtId="2" fontId="4" fillId="2" borderId="2" xfId="0" applyNumberFormat="1" applyFont="1" applyFill="1" applyBorder="1" applyAlignment="1" applyProtection="1">
      <alignment vertical="center"/>
      <protection locked="0"/>
    </xf>
    <xf numFmtId="2" fontId="4" fillId="2" borderId="13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Border="1" applyAlignment="1"/>
    <xf numFmtId="1" fontId="1" fillId="2" borderId="10" xfId="0" applyNumberFormat="1" applyFont="1" applyFill="1" applyBorder="1" applyAlignment="1"/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/>
    </xf>
    <xf numFmtId="1" fontId="11" fillId="0" borderId="2" xfId="0" applyNumberFormat="1" applyFont="1" applyBorder="1" applyAlignment="1" applyProtection="1">
      <alignment horizontal="right" vertical="center"/>
      <protection locked="0"/>
    </xf>
    <xf numFmtId="0" fontId="11" fillId="2" borderId="2" xfId="0" applyFont="1" applyFill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 applyProtection="1">
      <alignment horizontal="right" vertical="center"/>
      <protection locked="0"/>
    </xf>
    <xf numFmtId="165" fontId="11" fillId="2" borderId="1" xfId="0" applyNumberFormat="1" applyFont="1" applyFill="1" applyBorder="1" applyAlignment="1">
      <alignment horizontal="right"/>
    </xf>
    <xf numFmtId="1" fontId="12" fillId="0" borderId="1" xfId="0" applyNumberFormat="1" applyFont="1" applyFill="1" applyBorder="1" applyAlignment="1" applyProtection="1">
      <alignment horizontal="right" vertical="center"/>
      <protection locked="0"/>
    </xf>
    <xf numFmtId="1" fontId="12" fillId="0" borderId="1" xfId="0" applyNumberFormat="1" applyFont="1" applyBorder="1" applyAlignment="1" applyProtection="1">
      <alignment horizontal="right" vertical="center"/>
      <protection locked="0"/>
    </xf>
    <xf numFmtId="165" fontId="11" fillId="0" borderId="1" xfId="0" applyNumberFormat="1" applyFont="1" applyBorder="1" applyAlignment="1">
      <alignment horizontal="right" vertical="center"/>
    </xf>
    <xf numFmtId="166" fontId="12" fillId="0" borderId="1" xfId="0" applyNumberFormat="1" applyFont="1" applyFill="1" applyBorder="1" applyAlignment="1" applyProtection="1">
      <alignment horizontal="right" vertical="center"/>
      <protection locked="0"/>
    </xf>
    <xf numFmtId="165" fontId="11" fillId="0" borderId="14" xfId="0" applyNumberFormat="1" applyFont="1" applyFill="1" applyBorder="1" applyAlignment="1">
      <alignment horizontal="right"/>
    </xf>
    <xf numFmtId="165" fontId="12" fillId="0" borderId="14" xfId="0" applyNumberFormat="1" applyFont="1" applyFill="1" applyBorder="1" applyAlignment="1" applyProtection="1">
      <alignment horizontal="right" vertical="center"/>
      <protection locked="0"/>
    </xf>
    <xf numFmtId="166" fontId="12" fillId="0" borderId="14" xfId="0" applyNumberFormat="1" applyFont="1" applyFill="1" applyBorder="1" applyAlignment="1" applyProtection="1">
      <alignment horizontal="right" vertical="center"/>
      <protection locked="0"/>
    </xf>
    <xf numFmtId="1" fontId="11" fillId="0" borderId="1" xfId="0" applyNumberFormat="1" applyFont="1" applyFill="1" applyBorder="1" applyAlignment="1">
      <alignment horizontal="right"/>
    </xf>
    <xf numFmtId="1" fontId="13" fillId="0" borderId="1" xfId="0" applyNumberFormat="1" applyFont="1" applyFill="1" applyBorder="1" applyAlignment="1" applyProtection="1">
      <alignment horizontal="right" vertical="center"/>
      <protection locked="0"/>
    </xf>
    <xf numFmtId="1" fontId="11" fillId="2" borderId="1" xfId="0" applyNumberFormat="1" applyFont="1" applyFill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166" fontId="13" fillId="0" borderId="1" xfId="0" applyNumberFormat="1" applyFont="1" applyFill="1" applyBorder="1" applyAlignment="1" applyProtection="1">
      <alignment horizontal="right" vertical="center"/>
      <protection locked="0"/>
    </xf>
    <xf numFmtId="1" fontId="14" fillId="0" borderId="1" xfId="1" applyNumberFormat="1" applyFont="1" applyFill="1" applyBorder="1" applyAlignment="1" applyProtection="1">
      <alignment horizontal="right" vertical="center"/>
      <protection locked="0"/>
    </xf>
    <xf numFmtId="0" fontId="1" fillId="0" borderId="22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2" fillId="0" borderId="26" xfId="0" applyNumberFormat="1" applyFont="1" applyBorder="1" applyAlignment="1">
      <alignment horizontal="left" vertical="top"/>
    </xf>
    <xf numFmtId="1" fontId="4" fillId="2" borderId="27" xfId="0" applyNumberFormat="1" applyFont="1" applyFill="1" applyBorder="1" applyAlignment="1" applyProtection="1">
      <alignment vertical="center"/>
      <protection locked="0"/>
    </xf>
    <xf numFmtId="2" fontId="4" fillId="2" borderId="27" xfId="0" applyNumberFormat="1" applyFont="1" applyFill="1" applyBorder="1" applyAlignment="1" applyProtection="1">
      <alignment vertical="center"/>
      <protection locked="0"/>
    </xf>
    <xf numFmtId="2" fontId="4" fillId="2" borderId="28" xfId="0" applyNumberFormat="1" applyFont="1" applyFill="1" applyBorder="1" applyAlignment="1" applyProtection="1">
      <alignment vertical="center"/>
      <protection locked="0"/>
    </xf>
    <xf numFmtId="1" fontId="2" fillId="0" borderId="16" xfId="0" applyNumberFormat="1" applyFont="1" applyBorder="1" applyAlignment="1">
      <alignment horizontal="left" vertical="top"/>
    </xf>
    <xf numFmtId="1" fontId="2" fillId="2" borderId="16" xfId="0" applyNumberFormat="1" applyFont="1" applyFill="1" applyBorder="1" applyAlignment="1">
      <alignment horizontal="left" vertical="top"/>
    </xf>
    <xf numFmtId="1" fontId="2" fillId="0" borderId="20" xfId="0" applyNumberFormat="1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1" fontId="11" fillId="0" borderId="12" xfId="0" applyNumberFormat="1" applyFont="1" applyBorder="1" applyAlignment="1">
      <alignment horizontal="left" vertical="top"/>
    </xf>
    <xf numFmtId="1" fontId="11" fillId="0" borderId="16" xfId="0" applyNumberFormat="1" applyFont="1" applyBorder="1" applyAlignment="1">
      <alignment horizontal="left" vertical="top"/>
    </xf>
    <xf numFmtId="1" fontId="11" fillId="0" borderId="16" xfId="0" applyNumberFormat="1" applyFont="1" applyBorder="1" applyAlignment="1">
      <alignment horizontal="left" vertical="top" wrapText="1"/>
    </xf>
    <xf numFmtId="1" fontId="11" fillId="0" borderId="20" xfId="0" applyNumberFormat="1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1"/>
  <sheetViews>
    <sheetView tabSelected="1" workbookViewId="0">
      <selection activeCell="O7" sqref="O7"/>
    </sheetView>
  </sheetViews>
  <sheetFormatPr defaultRowHeight="14.4"/>
  <cols>
    <col min="2" max="2" width="7.6640625" customWidth="1"/>
    <col min="3" max="3" width="35.6640625" customWidth="1"/>
    <col min="4" max="4" width="13" customWidth="1"/>
    <col min="5" max="5" width="15" customWidth="1"/>
    <col min="6" max="6" width="15.109375" customWidth="1"/>
    <col min="7" max="7" width="13.6640625" customWidth="1"/>
    <col min="8" max="8" width="13.33203125" customWidth="1"/>
    <col min="9" max="9" width="10.6640625" customWidth="1"/>
    <col min="10" max="10" width="13.44140625" customWidth="1"/>
  </cols>
  <sheetData>
    <row r="2" spans="2:10" ht="15" thickBot="1">
      <c r="I2" s="72" t="s">
        <v>56</v>
      </c>
      <c r="J2" s="72"/>
    </row>
    <row r="3" spans="2:10" ht="19.95" customHeight="1" thickBot="1">
      <c r="B3" s="73" t="s">
        <v>48</v>
      </c>
      <c r="C3" s="74"/>
      <c r="D3" s="74"/>
      <c r="E3" s="74"/>
      <c r="F3" s="74"/>
      <c r="G3" s="74"/>
      <c r="H3" s="74"/>
      <c r="I3" s="74"/>
      <c r="J3" s="75"/>
    </row>
    <row r="4" spans="2:10" ht="15.6" customHeight="1" thickBot="1">
      <c r="B4" s="79" t="s">
        <v>54</v>
      </c>
      <c r="C4" s="80"/>
      <c r="D4" s="80"/>
      <c r="E4" s="80"/>
      <c r="F4" s="80"/>
      <c r="G4" s="80"/>
      <c r="H4" s="80"/>
      <c r="I4" s="80"/>
      <c r="J4" s="81"/>
    </row>
    <row r="5" spans="2:10" ht="13.65" customHeight="1" thickBot="1">
      <c r="B5" s="76" t="s">
        <v>0</v>
      </c>
      <c r="C5" s="77"/>
      <c r="D5" s="77"/>
      <c r="E5" s="77"/>
      <c r="F5" s="77"/>
      <c r="G5" s="77"/>
      <c r="H5" s="77"/>
      <c r="I5" s="77"/>
      <c r="J5" s="78"/>
    </row>
    <row r="6" spans="2:10" s="1" customFormat="1" ht="39" customHeight="1">
      <c r="B6" s="82" t="s">
        <v>55</v>
      </c>
      <c r="C6" s="82" t="s">
        <v>1</v>
      </c>
      <c r="D6" s="84" t="s">
        <v>39</v>
      </c>
      <c r="E6" s="84" t="s">
        <v>40</v>
      </c>
      <c r="F6" s="90" t="s">
        <v>41</v>
      </c>
      <c r="G6" s="84" t="s">
        <v>42</v>
      </c>
      <c r="H6" s="84" t="s">
        <v>43</v>
      </c>
      <c r="I6" s="86" t="s">
        <v>44</v>
      </c>
      <c r="J6" s="88" t="s">
        <v>45</v>
      </c>
    </row>
    <row r="7" spans="2:10" s="1" customFormat="1" ht="30" customHeight="1" thickBot="1">
      <c r="B7" s="83"/>
      <c r="C7" s="83"/>
      <c r="D7" s="85"/>
      <c r="E7" s="85"/>
      <c r="F7" s="91"/>
      <c r="G7" s="85"/>
      <c r="H7" s="85"/>
      <c r="I7" s="87"/>
      <c r="J7" s="89"/>
    </row>
    <row r="8" spans="2:10" s="2" customFormat="1" ht="15.75" customHeight="1" thickBot="1">
      <c r="B8" s="70"/>
      <c r="C8" s="3"/>
      <c r="D8" s="21">
        <v>1</v>
      </c>
      <c r="E8" s="21">
        <v>2</v>
      </c>
      <c r="F8" s="22">
        <v>3</v>
      </c>
      <c r="G8" s="21">
        <v>4</v>
      </c>
      <c r="H8" s="21">
        <v>5</v>
      </c>
      <c r="I8" s="21">
        <v>6</v>
      </c>
      <c r="J8" s="23">
        <v>7</v>
      </c>
    </row>
    <row r="9" spans="2:10" s="1" customFormat="1" ht="18.899999999999999" customHeight="1">
      <c r="B9" s="46">
        <v>1</v>
      </c>
      <c r="C9" s="54" t="s">
        <v>5</v>
      </c>
      <c r="D9" s="55">
        <v>26</v>
      </c>
      <c r="E9" s="55">
        <v>200448</v>
      </c>
      <c r="F9" s="55">
        <v>23111.654399999999</v>
      </c>
      <c r="G9" s="55">
        <v>177336.3456</v>
      </c>
      <c r="H9" s="55">
        <v>31865</v>
      </c>
      <c r="I9" s="56">
        <f>H9*100/G9</f>
        <v>17.968679738035608</v>
      </c>
      <c r="J9" s="57">
        <f>H9*100/E9</f>
        <v>15.896890964240102</v>
      </c>
    </row>
    <row r="10" spans="2:10" s="1" customFormat="1" ht="18.899999999999999" customHeight="1">
      <c r="B10" s="46">
        <v>2</v>
      </c>
      <c r="C10" s="58" t="s">
        <v>6</v>
      </c>
      <c r="D10" s="7">
        <v>21</v>
      </c>
      <c r="E10" s="7">
        <v>262003</v>
      </c>
      <c r="F10" s="7">
        <v>30208.945899999999</v>
      </c>
      <c r="G10" s="7">
        <v>231794.05410000001</v>
      </c>
      <c r="H10" s="7">
        <v>66265</v>
      </c>
      <c r="I10" s="13">
        <f>H10*100/G10</f>
        <v>28.587877397153648</v>
      </c>
      <c r="J10" s="14">
        <f>H10*100/E10</f>
        <v>25.291695133261832</v>
      </c>
    </row>
    <row r="11" spans="2:10" s="1" customFormat="1" ht="18.899999999999999" customHeight="1">
      <c r="B11" s="46">
        <v>3</v>
      </c>
      <c r="C11" s="58" t="s">
        <v>7</v>
      </c>
      <c r="D11" s="7">
        <v>2</v>
      </c>
      <c r="E11" s="7">
        <v>10343.94</v>
      </c>
      <c r="F11" s="7">
        <v>1192.6562820000001</v>
      </c>
      <c r="G11" s="7">
        <v>9151.2837180000006</v>
      </c>
      <c r="H11" s="7">
        <v>5157</v>
      </c>
      <c r="I11" s="13">
        <f>H11*100/G11</f>
        <v>56.352749613220979</v>
      </c>
      <c r="J11" s="14">
        <f>H11*100/E11</f>
        <v>49.855277582816605</v>
      </c>
    </row>
    <row r="12" spans="2:10" s="1" customFormat="1" ht="18.899999999999999" customHeight="1">
      <c r="B12" s="46">
        <v>4</v>
      </c>
      <c r="C12" s="58" t="s">
        <v>8</v>
      </c>
      <c r="D12" s="7">
        <v>50</v>
      </c>
      <c r="E12" s="7">
        <v>582460</v>
      </c>
      <c r="F12" s="7">
        <v>67157.638000000006</v>
      </c>
      <c r="G12" s="7">
        <v>515302.36199999996</v>
      </c>
      <c r="H12" s="7">
        <v>186833</v>
      </c>
      <c r="I12" s="13">
        <f t="shared" ref="I12:I23" si="0">H12*100/G12</f>
        <v>36.256965575484791</v>
      </c>
      <c r="J12" s="14">
        <f t="shared" ref="J12:J23" si="1">H12*100/E12</f>
        <v>32.076537444631391</v>
      </c>
    </row>
    <row r="13" spans="2:10" s="1" customFormat="1" ht="18.899999999999999" customHeight="1">
      <c r="B13" s="46">
        <v>5</v>
      </c>
      <c r="C13" s="58" t="s">
        <v>9</v>
      </c>
      <c r="D13" s="8">
        <v>18</v>
      </c>
      <c r="E13" s="7">
        <v>98229</v>
      </c>
      <c r="F13" s="7">
        <v>11325.8037</v>
      </c>
      <c r="G13" s="7">
        <v>86903.196299999996</v>
      </c>
      <c r="H13" s="7">
        <v>38027</v>
      </c>
      <c r="I13" s="13">
        <f t="shared" si="0"/>
        <v>43.757884196487261</v>
      </c>
      <c r="J13" s="14">
        <f t="shared" si="1"/>
        <v>38.712600148632276</v>
      </c>
    </row>
    <row r="14" spans="2:10" s="9" customFormat="1" ht="18.899999999999999" customHeight="1">
      <c r="B14" s="47">
        <v>6</v>
      </c>
      <c r="C14" s="59" t="s">
        <v>10</v>
      </c>
      <c r="D14" s="7">
        <v>24</v>
      </c>
      <c r="E14" s="7">
        <v>94732</v>
      </c>
      <c r="F14" s="7">
        <v>10922.5996</v>
      </c>
      <c r="G14" s="7">
        <v>83809.400399999999</v>
      </c>
      <c r="H14" s="7">
        <v>52384</v>
      </c>
      <c r="I14" s="13">
        <f t="shared" si="0"/>
        <v>62.503728400376431</v>
      </c>
      <c r="J14" s="14">
        <f t="shared" si="1"/>
        <v>55.297048515813032</v>
      </c>
    </row>
    <row r="15" spans="2:10" s="1" customFormat="1" ht="18.899999999999999" customHeight="1">
      <c r="B15" s="46">
        <v>7</v>
      </c>
      <c r="C15" s="58" t="s">
        <v>11</v>
      </c>
      <c r="D15" s="7">
        <v>15</v>
      </c>
      <c r="E15" s="7">
        <v>124861</v>
      </c>
      <c r="F15" s="7">
        <v>14396.4733</v>
      </c>
      <c r="G15" s="7">
        <v>110464.5267</v>
      </c>
      <c r="H15" s="7">
        <v>18567</v>
      </c>
      <c r="I15" s="13">
        <f t="shared" si="0"/>
        <v>16.808110761588047</v>
      </c>
      <c r="J15" s="14">
        <f t="shared" si="1"/>
        <v>14.870135590776943</v>
      </c>
    </row>
    <row r="16" spans="2:10" s="1" customFormat="1" ht="18.899999999999999" customHeight="1">
      <c r="B16" s="46">
        <v>8</v>
      </c>
      <c r="C16" s="58" t="s">
        <v>12</v>
      </c>
      <c r="D16" s="7">
        <v>50</v>
      </c>
      <c r="E16" s="7">
        <v>400812</v>
      </c>
      <c r="F16" s="7">
        <v>46213.623599999999</v>
      </c>
      <c r="G16" s="7">
        <v>354598.37640000001</v>
      </c>
      <c r="H16" s="7">
        <v>90027</v>
      </c>
      <c r="I16" s="13">
        <f t="shared" si="0"/>
        <v>25.388441118649183</v>
      </c>
      <c r="J16" s="14">
        <f t="shared" si="1"/>
        <v>22.461153857668933</v>
      </c>
    </row>
    <row r="17" spans="2:10" s="1" customFormat="1" ht="18.899999999999999" customHeight="1">
      <c r="B17" s="46">
        <v>9</v>
      </c>
      <c r="C17" s="58" t="s">
        <v>13</v>
      </c>
      <c r="D17" s="7">
        <v>104</v>
      </c>
      <c r="E17" s="7">
        <v>1864226</v>
      </c>
      <c r="F17" s="7">
        <v>214945.25779999999</v>
      </c>
      <c r="G17" s="7">
        <v>1649280.7422</v>
      </c>
      <c r="H17" s="7">
        <v>373453</v>
      </c>
      <c r="I17" s="13">
        <f t="shared" si="0"/>
        <v>22.64338571623928</v>
      </c>
      <c r="J17" s="14">
        <f t="shared" si="1"/>
        <v>20.032603343156893</v>
      </c>
    </row>
    <row r="18" spans="2:10" s="1" customFormat="1" ht="18.899999999999999" customHeight="1">
      <c r="B18" s="46">
        <v>10</v>
      </c>
      <c r="C18" s="58" t="s">
        <v>14</v>
      </c>
      <c r="D18" s="7">
        <v>100</v>
      </c>
      <c r="E18" s="7">
        <v>1639329</v>
      </c>
      <c r="F18" s="7">
        <v>189014.63370000001</v>
      </c>
      <c r="G18" s="7">
        <v>1450314.3662999999</v>
      </c>
      <c r="H18" s="7">
        <v>268515</v>
      </c>
      <c r="I18" s="13">
        <f t="shared" si="0"/>
        <v>18.514261889650015</v>
      </c>
      <c r="J18" s="14">
        <f t="shared" si="1"/>
        <v>16.379567493773369</v>
      </c>
    </row>
    <row r="19" spans="2:10" s="1" customFormat="1" ht="18.899999999999999" customHeight="1">
      <c r="B19" s="46">
        <v>11</v>
      </c>
      <c r="C19" s="58" t="s">
        <v>15</v>
      </c>
      <c r="D19" s="7">
        <v>37</v>
      </c>
      <c r="E19" s="7">
        <v>227786</v>
      </c>
      <c r="F19" s="7">
        <v>26265</v>
      </c>
      <c r="G19" s="7">
        <v>201521</v>
      </c>
      <c r="H19" s="7">
        <v>85435</v>
      </c>
      <c r="I19" s="13">
        <f t="shared" si="0"/>
        <v>42.39508537571767</v>
      </c>
      <c r="J19" s="14">
        <f t="shared" si="1"/>
        <v>37.506694880282367</v>
      </c>
    </row>
    <row r="20" spans="2:10" s="1" customFormat="1" ht="18.899999999999999" customHeight="1" thickBot="1">
      <c r="B20" s="48">
        <v>12</v>
      </c>
      <c r="C20" s="60" t="s">
        <v>16</v>
      </c>
      <c r="D20" s="10">
        <v>41</v>
      </c>
      <c r="E20" s="10">
        <v>461757</v>
      </c>
      <c r="F20" s="10">
        <v>53240.5821</v>
      </c>
      <c r="G20" s="10">
        <v>408516.4179</v>
      </c>
      <c r="H20" s="10">
        <v>131511</v>
      </c>
      <c r="I20" s="15">
        <f t="shared" si="0"/>
        <v>32.192341418256618</v>
      </c>
      <c r="J20" s="16">
        <f t="shared" si="1"/>
        <v>28.480564452731631</v>
      </c>
    </row>
    <row r="21" spans="2:10" s="1" customFormat="1" ht="18.899999999999999" customHeight="1" thickBot="1">
      <c r="B21" s="49"/>
      <c r="C21" s="61" t="s">
        <v>17</v>
      </c>
      <c r="D21" s="19">
        <f>SUM(D9:D20)</f>
        <v>488</v>
      </c>
      <c r="E21" s="19">
        <f t="shared" ref="E21:H21" si="2">SUM(E9:E20)</f>
        <v>5966986.9399999995</v>
      </c>
      <c r="F21" s="19">
        <f t="shared" si="2"/>
        <v>687994.86838200002</v>
      </c>
      <c r="G21" s="19">
        <f t="shared" si="2"/>
        <v>5278992.071618</v>
      </c>
      <c r="H21" s="19">
        <f t="shared" si="2"/>
        <v>1348039</v>
      </c>
      <c r="I21" s="5">
        <f t="shared" si="0"/>
        <v>25.535916358874715</v>
      </c>
      <c r="J21" s="6">
        <f t="shared" si="1"/>
        <v>22.591619749715761</v>
      </c>
    </row>
    <row r="22" spans="2:10" s="1" customFormat="1" ht="18.899999999999999" customHeight="1">
      <c r="B22" s="50">
        <v>13</v>
      </c>
      <c r="C22" s="62" t="s">
        <v>18</v>
      </c>
      <c r="D22" s="24">
        <v>32</v>
      </c>
      <c r="E22" s="25">
        <v>214333</v>
      </c>
      <c r="F22" s="26">
        <v>24712.5949</v>
      </c>
      <c r="G22" s="27">
        <v>189620.4051</v>
      </c>
      <c r="H22" s="25">
        <v>153625</v>
      </c>
      <c r="I22" s="17">
        <f t="shared" si="0"/>
        <v>81.017124670197219</v>
      </c>
      <c r="J22" s="18">
        <f t="shared" si="1"/>
        <v>71.67585019572347</v>
      </c>
    </row>
    <row r="23" spans="2:10" s="1" customFormat="1" ht="18.899999999999999" customHeight="1">
      <c r="B23" s="50">
        <v>14</v>
      </c>
      <c r="C23" s="63" t="s">
        <v>51</v>
      </c>
      <c r="D23" s="28">
        <v>1</v>
      </c>
      <c r="E23" s="28">
        <v>10836</v>
      </c>
      <c r="F23" s="29">
        <v>1249.3907999999999</v>
      </c>
      <c r="G23" s="27">
        <v>9586.6092000000008</v>
      </c>
      <c r="H23" s="28">
        <v>8698</v>
      </c>
      <c r="I23" s="13">
        <f t="shared" si="0"/>
        <v>90.730724686263414</v>
      </c>
      <c r="J23" s="14">
        <f t="shared" si="1"/>
        <v>80.269472129937242</v>
      </c>
    </row>
    <row r="24" spans="2:10" s="1" customFormat="1" ht="18.899999999999999" customHeight="1">
      <c r="B24" s="50">
        <v>15</v>
      </c>
      <c r="C24" s="63" t="s">
        <v>52</v>
      </c>
      <c r="D24" s="28">
        <v>1</v>
      </c>
      <c r="E24" s="28">
        <v>1678</v>
      </c>
      <c r="F24" s="29">
        <v>256</v>
      </c>
      <c r="G24" s="27">
        <f t="shared" ref="G24:G36" si="3">SUM(E24-F24)</f>
        <v>1422</v>
      </c>
      <c r="H24" s="28">
        <v>1112</v>
      </c>
      <c r="I24" s="13">
        <f>H24*100/G24</f>
        <v>78.199718706047818</v>
      </c>
      <c r="J24" s="14">
        <f>H24*100/E24</f>
        <v>66.269368295589985</v>
      </c>
    </row>
    <row r="25" spans="2:10" s="1" customFormat="1" ht="18.899999999999999" customHeight="1">
      <c r="B25" s="50">
        <v>16</v>
      </c>
      <c r="C25" s="63" t="s">
        <v>19</v>
      </c>
      <c r="D25" s="28">
        <v>1</v>
      </c>
      <c r="E25" s="28">
        <v>1672</v>
      </c>
      <c r="F25" s="29">
        <v>212</v>
      </c>
      <c r="G25" s="27">
        <f t="shared" si="3"/>
        <v>1460</v>
      </c>
      <c r="H25" s="28">
        <v>1008</v>
      </c>
      <c r="I25" s="13">
        <f>H25*100/G25</f>
        <v>69.041095890410958</v>
      </c>
      <c r="J25" s="14">
        <f>H25*100/E25</f>
        <v>60.28708133971292</v>
      </c>
    </row>
    <row r="26" spans="2:10" s="1" customFormat="1" ht="18.899999999999999" customHeight="1">
      <c r="B26" s="50">
        <v>17</v>
      </c>
      <c r="C26" s="63" t="s">
        <v>20</v>
      </c>
      <c r="D26" s="30">
        <v>2</v>
      </c>
      <c r="E26" s="31">
        <v>10836</v>
      </c>
      <c r="F26" s="32">
        <v>2965</v>
      </c>
      <c r="G26" s="30">
        <f t="shared" si="3"/>
        <v>7871</v>
      </c>
      <c r="H26" s="33">
        <v>2917</v>
      </c>
      <c r="I26" s="13">
        <f t="shared" ref="I26:I28" si="4">H26*100/G26</f>
        <v>37.060094016008129</v>
      </c>
      <c r="J26" s="14">
        <f t="shared" ref="J26:J28" si="5">H26*100/E26</f>
        <v>26.91952750092285</v>
      </c>
    </row>
    <row r="27" spans="2:10" s="1" customFormat="1" ht="18.899999999999999" customHeight="1">
      <c r="B27" s="50">
        <v>18</v>
      </c>
      <c r="C27" s="63" t="s">
        <v>21</v>
      </c>
      <c r="D27" s="28">
        <v>48</v>
      </c>
      <c r="E27" s="28">
        <v>629078</v>
      </c>
      <c r="F27" s="29">
        <v>72532.693400000004</v>
      </c>
      <c r="G27" s="27">
        <v>556545.30660000001</v>
      </c>
      <c r="H27" s="28">
        <v>379245</v>
      </c>
      <c r="I27" s="13">
        <f t="shared" si="4"/>
        <v>68.142700244271538</v>
      </c>
      <c r="J27" s="14">
        <f t="shared" si="5"/>
        <v>60.285846906107032</v>
      </c>
    </row>
    <row r="28" spans="2:10" s="1" customFormat="1" ht="18.899999999999999" customHeight="1">
      <c r="B28" s="50">
        <v>19</v>
      </c>
      <c r="C28" s="63" t="s">
        <v>22</v>
      </c>
      <c r="D28" s="28">
        <v>7</v>
      </c>
      <c r="E28" s="28">
        <v>56729</v>
      </c>
      <c r="F28" s="29">
        <v>6540.8536999999997</v>
      </c>
      <c r="G28" s="27">
        <v>50188.1463</v>
      </c>
      <c r="H28" s="28">
        <v>14565</v>
      </c>
      <c r="I28" s="13">
        <f t="shared" si="4"/>
        <v>29.020796888846242</v>
      </c>
      <c r="J28" s="14">
        <f t="shared" si="5"/>
        <v>25.674699007562271</v>
      </c>
    </row>
    <row r="29" spans="2:10" s="1" customFormat="1" ht="18" customHeight="1">
      <c r="B29" s="50">
        <v>20</v>
      </c>
      <c r="C29" s="63" t="s">
        <v>23</v>
      </c>
      <c r="D29" s="34">
        <v>26</v>
      </c>
      <c r="E29" s="35">
        <v>261244</v>
      </c>
      <c r="F29" s="29">
        <v>30121.433199999999</v>
      </c>
      <c r="G29" s="27">
        <v>231122.5668</v>
      </c>
      <c r="H29" s="34">
        <v>162443</v>
      </c>
      <c r="I29" s="13">
        <f>H29*100/G29</f>
        <v>70.284352691777045</v>
      </c>
      <c r="J29" s="14">
        <f>H29*100/E29</f>
        <v>62.180566826415152</v>
      </c>
    </row>
    <row r="30" spans="2:10" s="1" customFormat="1" ht="18.899999999999999" customHeight="1">
      <c r="B30" s="50">
        <v>21</v>
      </c>
      <c r="C30" s="63" t="s">
        <v>24</v>
      </c>
      <c r="D30" s="40">
        <v>15</v>
      </c>
      <c r="E30" s="41">
        <v>47450</v>
      </c>
      <c r="F30" s="42">
        <f t="shared" ref="F30:F33" si="6">SUM(E30*11.53%)</f>
        <v>5470.9849999999997</v>
      </c>
      <c r="G30" s="43">
        <v>41979.014999999999</v>
      </c>
      <c r="H30" s="44">
        <v>22584</v>
      </c>
      <c r="I30" s="13">
        <f t="shared" ref="I30:I37" si="7">H30*100/G30</f>
        <v>53.798308512002961</v>
      </c>
      <c r="J30" s="14">
        <f t="shared" ref="J30:J37" si="8">H30*100/E30</f>
        <v>47.595363540569018</v>
      </c>
    </row>
    <row r="31" spans="2:10" s="1" customFormat="1" ht="18.899999999999999" customHeight="1">
      <c r="B31" s="50">
        <v>22</v>
      </c>
      <c r="C31" s="64" t="s">
        <v>25</v>
      </c>
      <c r="D31" s="43">
        <v>1</v>
      </c>
      <c r="E31" s="41">
        <v>6678</v>
      </c>
      <c r="F31" s="42">
        <f t="shared" si="6"/>
        <v>769.97339999999997</v>
      </c>
      <c r="G31" s="43">
        <v>5908.0266000000001</v>
      </c>
      <c r="H31" s="41">
        <v>11</v>
      </c>
      <c r="I31" s="13">
        <f t="shared" si="7"/>
        <v>0.18618738107915764</v>
      </c>
      <c r="J31" s="14">
        <f t="shared" si="8"/>
        <v>0.16471997604073077</v>
      </c>
    </row>
    <row r="32" spans="2:10" s="1" customFormat="1" ht="18.899999999999999" customHeight="1">
      <c r="B32" s="50">
        <v>23</v>
      </c>
      <c r="C32" s="63" t="s">
        <v>26</v>
      </c>
      <c r="D32" s="34">
        <v>1</v>
      </c>
      <c r="E32" s="41">
        <v>7003</v>
      </c>
      <c r="F32" s="42">
        <f t="shared" si="6"/>
        <v>807.44590000000005</v>
      </c>
      <c r="G32" s="43">
        <v>6195.5541000000003</v>
      </c>
      <c r="H32" s="41">
        <v>1272</v>
      </c>
      <c r="I32" s="13">
        <f t="shared" si="7"/>
        <v>20.530851308359974</v>
      </c>
      <c r="J32" s="14">
        <f t="shared" si="8"/>
        <v>18.16364415250607</v>
      </c>
    </row>
    <row r="33" spans="2:10" s="1" customFormat="1" ht="18.899999999999999" customHeight="1">
      <c r="B33" s="50">
        <v>24</v>
      </c>
      <c r="C33" s="63" t="s">
        <v>27</v>
      </c>
      <c r="D33" s="40">
        <v>1</v>
      </c>
      <c r="E33" s="45">
        <v>4149</v>
      </c>
      <c r="F33" s="42">
        <f t="shared" si="6"/>
        <v>478.37970000000001</v>
      </c>
      <c r="G33" s="43">
        <v>3670.6203</v>
      </c>
      <c r="H33" s="43">
        <v>2270</v>
      </c>
      <c r="I33" s="13">
        <f t="shared" si="7"/>
        <v>61.842408488832255</v>
      </c>
      <c r="J33" s="14">
        <f t="shared" si="8"/>
        <v>54.7119787900699</v>
      </c>
    </row>
    <row r="34" spans="2:10" s="1" customFormat="1" ht="18.899999999999999" customHeight="1">
      <c r="B34" s="50">
        <v>25</v>
      </c>
      <c r="C34" s="63" t="s">
        <v>28</v>
      </c>
      <c r="D34" s="30">
        <v>12</v>
      </c>
      <c r="E34" s="31">
        <v>78520</v>
      </c>
      <c r="F34" s="32">
        <v>9053.3559999999998</v>
      </c>
      <c r="G34" s="30">
        <v>69466.644</v>
      </c>
      <c r="H34" s="36">
        <v>50690</v>
      </c>
      <c r="I34" s="13">
        <f t="shared" si="7"/>
        <v>72.970273330031603</v>
      </c>
      <c r="J34" s="14">
        <f t="shared" si="8"/>
        <v>64.556800815078958</v>
      </c>
    </row>
    <row r="35" spans="2:10" s="1" customFormat="1" ht="18.899999999999999" customHeight="1">
      <c r="B35" s="50">
        <v>26</v>
      </c>
      <c r="C35" s="63" t="s">
        <v>53</v>
      </c>
      <c r="D35" s="30">
        <v>1</v>
      </c>
      <c r="E35" s="31">
        <v>1584</v>
      </c>
      <c r="F35" s="30">
        <v>234</v>
      </c>
      <c r="G35" s="30">
        <f t="shared" si="3"/>
        <v>1350</v>
      </c>
      <c r="H35" s="36">
        <v>971</v>
      </c>
      <c r="I35" s="13">
        <f t="shared" ref="I35:I36" si="9">H35*100/G35</f>
        <v>71.925925925925924</v>
      </c>
      <c r="J35" s="14">
        <f t="shared" ref="J35:J36" si="10">H35*100/E35</f>
        <v>61.300505050505052</v>
      </c>
    </row>
    <row r="36" spans="2:10" s="1" customFormat="1" ht="18.899999999999999" customHeight="1">
      <c r="B36" s="50">
        <v>27</v>
      </c>
      <c r="C36" s="63" t="s">
        <v>49</v>
      </c>
      <c r="D36" s="30">
        <v>1</v>
      </c>
      <c r="E36" s="31">
        <v>781</v>
      </c>
      <c r="F36" s="30">
        <v>29</v>
      </c>
      <c r="G36" s="30">
        <f t="shared" si="3"/>
        <v>752</v>
      </c>
      <c r="H36" s="36">
        <v>142</v>
      </c>
      <c r="I36" s="13">
        <f t="shared" si="9"/>
        <v>18.882978723404257</v>
      </c>
      <c r="J36" s="14">
        <f t="shared" si="10"/>
        <v>18.181818181818183</v>
      </c>
    </row>
    <row r="37" spans="2:10" s="1" customFormat="1" ht="18.899999999999999" customHeight="1" thickBot="1">
      <c r="B37" s="50">
        <v>28</v>
      </c>
      <c r="C37" s="65" t="s">
        <v>29</v>
      </c>
      <c r="D37" s="37">
        <v>13</v>
      </c>
      <c r="E37" s="38">
        <v>68398</v>
      </c>
      <c r="F37" s="37">
        <v>7886.2893999999997</v>
      </c>
      <c r="G37" s="37">
        <v>60511.710599999999</v>
      </c>
      <c r="H37" s="39">
        <v>25409</v>
      </c>
      <c r="I37" s="13">
        <f t="shared" si="7"/>
        <v>41.990219327893207</v>
      </c>
      <c r="J37" s="14">
        <f t="shared" si="8"/>
        <v>37.148747039387118</v>
      </c>
    </row>
    <row r="38" spans="2:10" s="1" customFormat="1" ht="18.899999999999999" customHeight="1" thickBot="1">
      <c r="B38" s="49"/>
      <c r="C38" s="61" t="s">
        <v>30</v>
      </c>
      <c r="D38" s="19">
        <f>SUM(D22:D37)</f>
        <v>163</v>
      </c>
      <c r="E38" s="19">
        <f>SUM(E22:E37)</f>
        <v>1400969</v>
      </c>
      <c r="F38" s="19">
        <f>SUM(F22:F37)</f>
        <v>163319.39539999998</v>
      </c>
      <c r="G38" s="19">
        <f>SUM(G22:G37)</f>
        <v>1237649.6046000004</v>
      </c>
      <c r="H38" s="19">
        <f>SUM(H22:H37)</f>
        <v>826962</v>
      </c>
      <c r="I38" s="5">
        <f>H38*100/G38</f>
        <v>66.817134423702115</v>
      </c>
      <c r="J38" s="6">
        <f>H38*100/E38</f>
        <v>59.027858575029143</v>
      </c>
    </row>
    <row r="39" spans="2:10" s="1" customFormat="1" ht="18.899999999999999" customHeight="1" thickBot="1">
      <c r="B39" s="51">
        <v>29</v>
      </c>
      <c r="C39" s="66" t="s">
        <v>47</v>
      </c>
      <c r="D39" s="7">
        <v>55</v>
      </c>
      <c r="E39" s="7">
        <v>321254</v>
      </c>
      <c r="F39" s="7">
        <v>37243</v>
      </c>
      <c r="G39" s="7">
        <v>284011</v>
      </c>
      <c r="H39" s="7">
        <v>188723</v>
      </c>
      <c r="I39" s="13">
        <f>H39*100/G39</f>
        <v>66.449186827270779</v>
      </c>
      <c r="J39" s="14">
        <f>H39*100/E39</f>
        <v>58.745727679655353</v>
      </c>
    </row>
    <row r="40" spans="2:10" s="1" customFormat="1" ht="18.899999999999999" customHeight="1" thickBot="1">
      <c r="B40" s="49"/>
      <c r="C40" s="61" t="s">
        <v>31</v>
      </c>
      <c r="D40" s="19">
        <f>SUM(D39:D39)</f>
        <v>55</v>
      </c>
      <c r="E40" s="19">
        <f>SUM(E39:E39)</f>
        <v>321254</v>
      </c>
      <c r="F40" s="19">
        <f>SUM(F39:F39)</f>
        <v>37243</v>
      </c>
      <c r="G40" s="19">
        <f>SUM(G39:G39)</f>
        <v>284011</v>
      </c>
      <c r="H40" s="19">
        <f>SUM(H39:H39)</f>
        <v>188723</v>
      </c>
      <c r="I40" s="5">
        <f>H40*100/G40</f>
        <v>66.449186827270779</v>
      </c>
      <c r="J40" s="11">
        <f>H40*100/E40</f>
        <v>58.745727679655353</v>
      </c>
    </row>
    <row r="41" spans="2:10" s="1" customFormat="1" ht="18.899999999999999" customHeight="1" thickBot="1">
      <c r="B41" s="49"/>
      <c r="C41" s="61" t="s">
        <v>32</v>
      </c>
      <c r="D41" s="19">
        <f>SUM(D38+D40)</f>
        <v>218</v>
      </c>
      <c r="E41" s="19">
        <f>SUM(E38+E40)</f>
        <v>1722223</v>
      </c>
      <c r="F41" s="19">
        <f>SUM(F38+F40)</f>
        <v>200562.39539999998</v>
      </c>
      <c r="G41" s="19">
        <f>SUM(G38+G40)</f>
        <v>1521660.6046000004</v>
      </c>
      <c r="H41" s="19">
        <f>SUM(H38+H40)</f>
        <v>1015685</v>
      </c>
      <c r="I41" s="5">
        <f>H41*100/G41</f>
        <v>66.748458685831167</v>
      </c>
      <c r="J41" s="11">
        <f>H41*100/E41</f>
        <v>58.975231430540646</v>
      </c>
    </row>
    <row r="42" spans="2:10" s="1" customFormat="1" ht="18.899999999999999" customHeight="1" thickBot="1">
      <c r="B42" s="52">
        <v>30</v>
      </c>
      <c r="C42" s="67" t="s">
        <v>33</v>
      </c>
      <c r="D42" s="7">
        <v>23</v>
      </c>
      <c r="E42" s="7">
        <v>39280</v>
      </c>
      <c r="F42" s="7">
        <v>4528.9840000000004</v>
      </c>
      <c r="G42" s="7">
        <v>34751.016000000003</v>
      </c>
      <c r="H42" s="7">
        <v>27609</v>
      </c>
      <c r="I42" s="13">
        <f>H42*100/G42</f>
        <v>79.448036857397199</v>
      </c>
      <c r="J42" s="14">
        <f>H42*100/E42</f>
        <v>70.287678207739305</v>
      </c>
    </row>
    <row r="43" spans="2:10" s="1" customFormat="1" ht="18.899999999999999" customHeight="1" thickBot="1">
      <c r="B43" s="49"/>
      <c r="C43" s="61" t="s">
        <v>34</v>
      </c>
      <c r="D43" s="19">
        <f>SUM(D42)</f>
        <v>23</v>
      </c>
      <c r="E43" s="19">
        <f t="shared" ref="E43:J43" si="11">SUM(E42)</f>
        <v>39280</v>
      </c>
      <c r="F43" s="19">
        <f t="shared" si="11"/>
        <v>4528.9840000000004</v>
      </c>
      <c r="G43" s="19">
        <f t="shared" si="11"/>
        <v>34751.016000000003</v>
      </c>
      <c r="H43" s="19">
        <f t="shared" si="11"/>
        <v>27609</v>
      </c>
      <c r="I43" s="5">
        <f t="shared" si="11"/>
        <v>79.448036857397199</v>
      </c>
      <c r="J43" s="6">
        <f t="shared" si="11"/>
        <v>70.287678207739305</v>
      </c>
    </row>
    <row r="44" spans="2:10" s="1" customFormat="1" ht="18.899999999999999" customHeight="1" thickBot="1">
      <c r="B44" s="49"/>
      <c r="C44" s="61" t="s">
        <v>35</v>
      </c>
      <c r="D44" s="19">
        <f>SUM(D21+D41+D43)</f>
        <v>729</v>
      </c>
      <c r="E44" s="19">
        <f>SUM(E21+E41+E43)</f>
        <v>7728489.9399999995</v>
      </c>
      <c r="F44" s="19">
        <f>SUM(F21+F41+F43)</f>
        <v>893086.24778199999</v>
      </c>
      <c r="G44" s="19">
        <f>SUM(G21+G41+G43)</f>
        <v>6835403.6922180001</v>
      </c>
      <c r="H44" s="19">
        <f>SUM(H21+H41+H43)</f>
        <v>2391333</v>
      </c>
      <c r="I44" s="5">
        <f>H44*100/G44</f>
        <v>34.984517486838342</v>
      </c>
      <c r="J44" s="6">
        <f>H44*100/E44</f>
        <v>30.941788351477108</v>
      </c>
    </row>
    <row r="45" spans="2:10" s="1" customFormat="1" ht="18.899999999999999" customHeight="1" thickBot="1">
      <c r="B45" s="52">
        <v>31</v>
      </c>
      <c r="C45" s="67" t="s">
        <v>36</v>
      </c>
      <c r="D45" s="7">
        <v>71</v>
      </c>
      <c r="E45" s="7">
        <v>193122.0406721</v>
      </c>
      <c r="F45" s="7">
        <v>22266.971289493129</v>
      </c>
      <c r="G45" s="7">
        <v>170855.06938260689</v>
      </c>
      <c r="H45" s="7">
        <v>52805.49</v>
      </c>
      <c r="I45" s="13">
        <f>H45*100/G45</f>
        <v>30.906598317986823</v>
      </c>
      <c r="J45" s="14">
        <f>H45*100/E45</f>
        <v>27.343067531922944</v>
      </c>
    </row>
    <row r="46" spans="2:10" s="1" customFormat="1" ht="18.899999999999999" customHeight="1" thickBot="1">
      <c r="B46" s="49"/>
      <c r="C46" s="61" t="s">
        <v>37</v>
      </c>
      <c r="D46" s="19">
        <f>SUM(D45)</f>
        <v>71</v>
      </c>
      <c r="E46" s="19">
        <f t="shared" ref="E46:H46" si="12">SUM(E45)</f>
        <v>193122.0406721</v>
      </c>
      <c r="F46" s="19">
        <f t="shared" si="12"/>
        <v>22266.971289493129</v>
      </c>
      <c r="G46" s="19">
        <f t="shared" si="12"/>
        <v>170855.06938260689</v>
      </c>
      <c r="H46" s="19">
        <f t="shared" si="12"/>
        <v>52805.49</v>
      </c>
      <c r="I46" s="4">
        <f t="shared" ref="I46" si="13">SUM(I45)</f>
        <v>30.906598317986823</v>
      </c>
      <c r="J46" s="12">
        <f t="shared" ref="J46" si="14">SUM(J45)</f>
        <v>27.343067531922944</v>
      </c>
    </row>
    <row r="47" spans="2:10" s="1" customFormat="1" ht="18.899999999999999" customHeight="1" thickBot="1">
      <c r="B47" s="51">
        <v>32</v>
      </c>
      <c r="C47" s="68" t="s">
        <v>46</v>
      </c>
      <c r="D47" s="7">
        <v>6</v>
      </c>
      <c r="E47" s="7">
        <v>0</v>
      </c>
      <c r="F47" s="7">
        <v>0</v>
      </c>
      <c r="G47" s="7">
        <v>0</v>
      </c>
      <c r="H47" s="7">
        <v>3552</v>
      </c>
      <c r="I47" s="13">
        <v>0</v>
      </c>
      <c r="J47" s="14">
        <v>0</v>
      </c>
    </row>
    <row r="48" spans="2:10" s="1" customFormat="1" ht="18.899999999999999" customHeight="1" thickBot="1">
      <c r="B48" s="49"/>
      <c r="C48" s="61" t="s">
        <v>38</v>
      </c>
      <c r="D48" s="19">
        <f>SUM(D47:D47)</f>
        <v>6</v>
      </c>
      <c r="E48" s="19">
        <f>SUM(E47:E47)</f>
        <v>0</v>
      </c>
      <c r="F48" s="19">
        <f>SUM(F47:F47)</f>
        <v>0</v>
      </c>
      <c r="G48" s="19">
        <f>SUM(G47:G47)</f>
        <v>0</v>
      </c>
      <c r="H48" s="19">
        <f>SUM(H47:H47)</f>
        <v>3552</v>
      </c>
      <c r="I48" s="5">
        <v>0</v>
      </c>
      <c r="J48" s="6">
        <v>0</v>
      </c>
    </row>
    <row r="49" spans="2:10" s="1" customFormat="1" ht="40.950000000000003" customHeight="1" thickBot="1">
      <c r="B49" s="49"/>
      <c r="C49" s="69" t="s">
        <v>2</v>
      </c>
      <c r="D49" s="19"/>
      <c r="E49" s="19"/>
      <c r="F49" s="20"/>
      <c r="G49" s="19"/>
      <c r="H49" s="19"/>
      <c r="I49" s="5"/>
      <c r="J49" s="6"/>
    </row>
    <row r="50" spans="2:10" s="1" customFormat="1" ht="18.899999999999999" customHeight="1" thickBot="1">
      <c r="B50" s="53"/>
      <c r="C50" s="61" t="s">
        <v>3</v>
      </c>
      <c r="D50" s="19">
        <f>SUM(D46+D48+D44)</f>
        <v>806</v>
      </c>
      <c r="E50" s="19">
        <f>SUM(E44+E46+E48)</f>
        <v>7921611.9806720996</v>
      </c>
      <c r="F50" s="19">
        <f>SUM(F44+F46+F48)</f>
        <v>915353.21907149313</v>
      </c>
      <c r="G50" s="19">
        <f>SUM(G44+G46+G48)</f>
        <v>7006258.7616006071</v>
      </c>
      <c r="H50" s="19">
        <f>SUM(H44+H46+H48+H49)</f>
        <v>2447690.4900000002</v>
      </c>
      <c r="I50" s="5">
        <f>H50*100/G50</f>
        <v>34.935770620050803</v>
      </c>
      <c r="J50" s="6">
        <f>H50*100/E50</f>
        <v>30.898894012634141</v>
      </c>
    </row>
    <row r="51" spans="2:10">
      <c r="B51" t="s">
        <v>50</v>
      </c>
      <c r="I51" s="71" t="s">
        <v>4</v>
      </c>
      <c r="J51" s="71"/>
    </row>
  </sheetData>
  <mergeCells count="14">
    <mergeCell ref="I51:J51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</mergeCells>
  <pageMargins left="0.25" right="0.25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2022-11-24T04:58:11Z</dcterms:modified>
</cp:coreProperties>
</file>