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9080" yWindow="-120" windowWidth="19440" windowHeight="15000"/>
  </bookViews>
  <sheets>
    <sheet name="SEP 22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1" i="2" l="1"/>
  <c r="F39" i="2" l="1"/>
  <c r="G39" i="2"/>
  <c r="H39" i="2"/>
  <c r="E39" i="2"/>
  <c r="J34" i="2" l="1"/>
  <c r="I34" i="2"/>
  <c r="J35" i="2"/>
  <c r="I35" i="2"/>
  <c r="I42" i="2" l="1"/>
  <c r="E42" i="2"/>
  <c r="F42" i="2"/>
  <c r="G42" i="2"/>
  <c r="H42" i="2"/>
  <c r="D42" i="2"/>
  <c r="J41" i="2"/>
  <c r="J42" i="2" s="1"/>
  <c r="E45" i="2"/>
  <c r="F45" i="2"/>
  <c r="G45" i="2"/>
  <c r="H45" i="2"/>
  <c r="D45" i="2"/>
  <c r="E36" i="2"/>
  <c r="F36" i="2"/>
  <c r="G36" i="2"/>
  <c r="H36" i="2"/>
  <c r="D36" i="2"/>
  <c r="E33" i="2"/>
  <c r="F33" i="2"/>
  <c r="H33" i="2"/>
  <c r="D33" i="2"/>
  <c r="E21" i="2"/>
  <c r="F21" i="2"/>
  <c r="H21" i="2"/>
  <c r="D21" i="2"/>
  <c r="J45" i="2" l="1"/>
  <c r="E37" i="2"/>
  <c r="E40" i="2" s="1"/>
  <c r="E47" i="2" s="1"/>
  <c r="J36" i="2"/>
  <c r="I45" i="2"/>
  <c r="I36" i="2"/>
  <c r="F37" i="2"/>
  <c r="F40" i="2" s="1"/>
  <c r="F47" i="2" s="1"/>
  <c r="H37" i="2"/>
  <c r="H40" i="2" s="1"/>
  <c r="D37" i="2"/>
  <c r="D40" i="2" s="1"/>
  <c r="D47" i="2" s="1"/>
  <c r="J33" i="2"/>
  <c r="J40" i="2" l="1"/>
  <c r="H47" i="2"/>
  <c r="J47" i="2" s="1"/>
  <c r="J37" i="2"/>
  <c r="J9" i="2" l="1"/>
  <c r="I9" i="2"/>
  <c r="J26" i="2" l="1"/>
  <c r="I26" i="2" l="1"/>
  <c r="G33" i="2"/>
  <c r="I33" i="2" l="1"/>
  <c r="G37" i="2"/>
  <c r="I37" i="2" s="1"/>
  <c r="J44" i="2"/>
  <c r="I44" i="2"/>
  <c r="J38" i="2"/>
  <c r="J39" i="2" s="1"/>
  <c r="I38" i="2"/>
  <c r="I39" i="2" s="1"/>
  <c r="J10" i="2"/>
  <c r="I10" i="2" l="1"/>
  <c r="G21" i="2"/>
  <c r="G40" i="2" s="1"/>
  <c r="I31" i="2"/>
  <c r="J31" i="2"/>
  <c r="I32" i="2"/>
  <c r="J32" i="2"/>
  <c r="J30" i="2"/>
  <c r="I27" i="2"/>
  <c r="J27" i="2"/>
  <c r="I28" i="2"/>
  <c r="J28" i="2"/>
  <c r="I29" i="2"/>
  <c r="J29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J21" i="2"/>
  <c r="I22" i="2"/>
  <c r="J22" i="2"/>
  <c r="I23" i="2"/>
  <c r="J23" i="2"/>
  <c r="I24" i="2"/>
  <c r="J24" i="2"/>
  <c r="J25" i="2"/>
  <c r="I25" i="2"/>
  <c r="I21" i="2" l="1"/>
  <c r="G47" i="2"/>
  <c r="I47" i="2" s="1"/>
  <c r="I40" i="2"/>
  <c r="J11" i="2"/>
  <c r="I11" i="2"/>
  <c r="I30" i="2" l="1"/>
</calcChain>
</file>

<file path=xl/sharedStrings.xml><?xml version="1.0" encoding="utf-8"?>
<sst xmlns="http://schemas.openxmlformats.org/spreadsheetml/2006/main" count="53" uniqueCount="53">
  <si>
    <t>Amt.in lacs</t>
  </si>
  <si>
    <t>BANK</t>
  </si>
  <si>
    <t>Advances made in the Distt by banks located outside the Distt</t>
  </si>
  <si>
    <t>G.TOTAL</t>
  </si>
  <si>
    <t>SLBC PUNJAB</t>
  </si>
  <si>
    <t>S. No .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</si>
  <si>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</si>
  <si>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</si>
  <si>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</si>
  <si>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</si>
  <si>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</si>
  <si>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</si>
  <si>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</si>
  <si>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</si>
  <si>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</si>
  <si>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</si>
  <si>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</si>
  <si>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</si>
  <si>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</si>
  <si>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Axis Bank</t>
  </si>
  <si>
    <t>Bandhan Bank</t>
  </si>
  <si>
    <t>DCB</t>
  </si>
  <si>
    <t>Federal Bank</t>
  </si>
  <si>
    <t>HDFC Bank</t>
  </si>
  <si>
    <t>IDBI Bank</t>
  </si>
  <si>
    <t>ICICI Bank</t>
  </si>
  <si>
    <t>Indusind Bank</t>
  </si>
  <si>
    <t>J&amp;K Bank</t>
  </si>
  <si>
    <t>Yes Bank</t>
  </si>
  <si>
    <t>Total Pvt. Sector Banks</t>
  </si>
  <si>
    <t>AU Small Finance Bank</t>
  </si>
  <si>
    <t>Total Small Finance Banks</t>
  </si>
  <si>
    <t>Total Pvt. &amp; Small Finance Banks</t>
  </si>
  <si>
    <t>Punjab Gramin Bank</t>
  </si>
  <si>
    <t>Total RRBs</t>
  </si>
  <si>
    <t>Total Schedule Commercial Banks</t>
  </si>
  <si>
    <t>Pb. State Coop. bank</t>
  </si>
  <si>
    <t>Total Coop. Banks</t>
  </si>
  <si>
    <t>Total Others</t>
  </si>
  <si>
    <t xml:space="preserve">No. of Branches </t>
  </si>
  <si>
    <t xml:space="preserve">Total Deposit        </t>
  </si>
  <si>
    <t xml:space="preserve">NRE Deposit         </t>
  </si>
  <si>
    <t xml:space="preserve">Net Deposit </t>
  </si>
  <si>
    <t xml:space="preserve">Advances </t>
  </si>
  <si>
    <t>CD Ratio to Net Deposit (5/4)</t>
  </si>
  <si>
    <t>CD Ratio to Total Deposit (5/2)</t>
  </si>
  <si>
    <t>PFC/PADB</t>
  </si>
  <si>
    <t>Capital Small Finance Bank</t>
  </si>
  <si>
    <t>SIDBI/CUCB</t>
  </si>
  <si>
    <t>DISTRICT NAME : HOSHIARPUR</t>
  </si>
  <si>
    <t>Kotak Mahindra Bank</t>
  </si>
  <si>
    <t>CD RATIO OF BANKS AS ON 30.09.2022(Net of NRE Deposit)</t>
  </si>
  <si>
    <t>Annexure - 9.3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</si>
</sst>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  <font>
      <b/>
      <sz val="16"/>
      <color theme="1"/>
      <name val="Tahoma"/>
      <family val="2"/>
    </font>
    <font>
      <sz val="12"/>
      <color theme="1"/>
      <name val="Tahoma"/>
      <family val="2"/>
    </font>
    <font>
      <b/>
      <sz val="1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15" xfId="0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8" xfId="0" applyNumberFormat="1" applyFont="1" applyBorder="1" applyAlignment="1">
      <alignment horizontal="right"/>
    </xf>
    <xf numFmtId="2" fontId="3" fillId="0" borderId="19" xfId="0" applyNumberFormat="1" applyFont="1" applyBorder="1" applyAlignment="1"/>
    <xf numFmtId="1" fontId="3" fillId="0" borderId="1" xfId="0" applyNumberFormat="1" applyFont="1" applyBorder="1" applyAlignment="1">
      <alignment horizontal="right"/>
    </xf>
    <xf numFmtId="1" fontId="2" fillId="0" borderId="9" xfId="0" applyNumberFormat="1" applyFont="1" applyBorder="1" applyAlignment="1">
      <alignment horizontal="right"/>
    </xf>
    <xf numFmtId="2" fontId="3" fillId="0" borderId="1" xfId="0" applyNumberFormat="1" applyFont="1" applyBorder="1" applyAlignment="1"/>
    <xf numFmtId="0" fontId="7" fillId="0" borderId="0" xfId="0" applyFont="1"/>
    <xf numFmtId="0" fontId="7" fillId="2" borderId="0" xfId="0" applyFont="1" applyFill="1"/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" fontId="3" fillId="0" borderId="20" xfId="0" applyNumberFormat="1" applyFont="1" applyBorder="1" applyAlignment="1">
      <alignment horizontal="left" vertical="top"/>
    </xf>
    <xf numFmtId="1" fontId="3" fillId="2" borderId="20" xfId="0" applyNumberFormat="1" applyFont="1" applyFill="1" applyBorder="1" applyAlignment="1">
      <alignment horizontal="left" vertical="top"/>
    </xf>
    <xf numFmtId="1" fontId="3" fillId="0" borderId="21" xfId="0" applyNumberFormat="1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1" fontId="3" fillId="0" borderId="22" xfId="0" applyNumberFormat="1" applyFont="1" applyBorder="1" applyAlignment="1">
      <alignment horizontal="left" vertical="top"/>
    </xf>
    <xf numFmtId="1" fontId="3" fillId="0" borderId="20" xfId="0" applyNumberFormat="1" applyFont="1" applyBorder="1" applyAlignment="1">
      <alignment horizontal="left" vertical="top" wrapText="1"/>
    </xf>
    <xf numFmtId="1" fontId="3" fillId="0" borderId="24" xfId="0" applyNumberFormat="1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1" fontId="3" fillId="0" borderId="25" xfId="0" applyNumberFormat="1" applyFont="1" applyBorder="1" applyAlignment="1">
      <alignment horizontal="right"/>
    </xf>
    <xf numFmtId="1" fontId="3" fillId="0" borderId="26" xfId="0" applyNumberFormat="1" applyFont="1" applyBorder="1" applyAlignment="1">
      <alignment horizontal="right"/>
    </xf>
    <xf numFmtId="2" fontId="3" fillId="0" borderId="26" xfId="0" applyNumberFormat="1" applyFont="1" applyBorder="1" applyAlignment="1">
      <alignment horizontal="right"/>
    </xf>
    <xf numFmtId="2" fontId="3" fillId="0" borderId="27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" fontId="2" fillId="0" borderId="8" xfId="0" applyNumberFormat="1" applyFont="1" applyBorder="1" applyAlignment="1">
      <alignment horizontal="right"/>
    </xf>
    <xf numFmtId="2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29" xfId="0" applyFont="1" applyBorder="1" applyAlignment="1">
      <alignment horizontal="left" vertical="top" wrapText="1"/>
    </xf>
    <xf numFmtId="1" fontId="3" fillId="0" borderId="16" xfId="0" applyNumberFormat="1" applyFont="1" applyBorder="1" applyAlignment="1">
      <alignment horizontal="right"/>
    </xf>
    <xf numFmtId="1" fontId="2" fillId="0" borderId="28" xfId="0" applyNumberFormat="1" applyFont="1" applyBorder="1" applyAlignment="1">
      <alignment horizontal="right"/>
    </xf>
    <xf numFmtId="1" fontId="2" fillId="2" borderId="28" xfId="0" applyNumberFormat="1" applyFont="1" applyFill="1" applyBorder="1" applyAlignment="1">
      <alignment horizontal="right"/>
    </xf>
    <xf numFmtId="1" fontId="2" fillId="0" borderId="17" xfId="0" applyNumberFormat="1" applyFont="1" applyBorder="1" applyAlignment="1">
      <alignment horizontal="right"/>
    </xf>
    <xf numFmtId="0" fontId="2" fillId="0" borderId="15" xfId="0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8"/>
  <sheetViews>
    <sheetView tabSelected="1" zoomScaleNormal="100" workbookViewId="0">
      <selection activeCell="N6" sqref="N6"/>
    </sheetView>
  </sheetViews>
  <sheetFormatPr defaultRowHeight="14.4" x14ac:dyDescent="0.3"/>
  <cols>
    <col min="2" max="2" width="7.6640625" customWidth="1"/>
    <col min="3" max="3" width="34.5546875" customWidth="1"/>
    <col min="4" max="10" width="15" customWidth="1"/>
  </cols>
  <sheetData>
    <row r="2" spans="2:10" ht="15" thickBot="1" x14ac:dyDescent="0.35">
      <c r="I2" s="50" t="s">
        <v>52</v>
      </c>
      <c r="J2" s="50"/>
    </row>
    <row r="3" spans="2:10" ht="21" thickBot="1" x14ac:dyDescent="0.4">
      <c r="B3" s="51" t="s">
        <v>49</v>
      </c>
      <c r="C3" s="52"/>
      <c r="D3" s="52"/>
      <c r="E3" s="52"/>
      <c r="F3" s="52"/>
      <c r="G3" s="52"/>
      <c r="H3" s="52"/>
      <c r="I3" s="52"/>
      <c r="J3" s="53"/>
    </row>
    <row r="4" spans="2:10" ht="16.95" customHeight="1" thickBot="1" x14ac:dyDescent="0.35">
      <c r="B4" s="57" t="s">
        <v>51</v>
      </c>
      <c r="C4" s="58"/>
      <c r="D4" s="58"/>
      <c r="E4" s="58"/>
      <c r="F4" s="58"/>
      <c r="G4" s="58"/>
      <c r="H4" s="58"/>
      <c r="I4" s="58"/>
      <c r="J4" s="59"/>
    </row>
    <row r="5" spans="2:10" ht="13.65" customHeight="1" thickBot="1" x14ac:dyDescent="0.35">
      <c r="B5" s="54" t="s">
        <v>0</v>
      </c>
      <c r="C5" s="55"/>
      <c r="D5" s="55"/>
      <c r="E5" s="55"/>
      <c r="F5" s="55"/>
      <c r="G5" s="55"/>
      <c r="H5" s="55"/>
      <c r="I5" s="55"/>
      <c r="J5" s="56"/>
    </row>
    <row r="6" spans="2:10" s="16" customFormat="1" ht="39" customHeight="1" x14ac:dyDescent="0.25">
      <c r="B6" s="60" t="s">
        <v>5</v>
      </c>
      <c r="C6" s="60" t="s">
        <v>1</v>
      </c>
      <c r="D6" s="62" t="s">
        <v>39</v>
      </c>
      <c r="E6" s="62" t="s">
        <v>40</v>
      </c>
      <c r="F6" s="68" t="s">
        <v>41</v>
      </c>
      <c r="G6" s="62" t="s">
        <v>42</v>
      </c>
      <c r="H6" s="62" t="s">
        <v>43</v>
      </c>
      <c r="I6" s="64" t="s">
        <v>44</v>
      </c>
      <c r="J6" s="66" t="s">
        <v>45</v>
      </c>
    </row>
    <row r="7" spans="2:10" s="16" customFormat="1" ht="30" customHeight="1" thickBot="1" x14ac:dyDescent="0.3">
      <c r="B7" s="61"/>
      <c r="C7" s="61"/>
      <c r="D7" s="63"/>
      <c r="E7" s="63"/>
      <c r="F7" s="69"/>
      <c r="G7" s="63"/>
      <c r="H7" s="63"/>
      <c r="I7" s="65"/>
      <c r="J7" s="67"/>
    </row>
    <row r="8" spans="2:10" s="16" customFormat="1" ht="15.75" customHeight="1" thickBot="1" x14ac:dyDescent="0.3">
      <c r="B8" s="18"/>
      <c r="C8" s="8"/>
      <c r="D8" s="4">
        <v>1</v>
      </c>
      <c r="E8" s="4">
        <v>2</v>
      </c>
      <c r="F8" s="5">
        <v>3</v>
      </c>
      <c r="G8" s="4">
        <v>4</v>
      </c>
      <c r="H8" s="4">
        <v>5</v>
      </c>
      <c r="I8" s="4">
        <v>6</v>
      </c>
      <c r="J8" s="6">
        <v>7</v>
      </c>
    </row>
    <row r="9" spans="2:10" s="16" customFormat="1" ht="21.6" customHeight="1" x14ac:dyDescent="0.25">
      <c r="B9" s="19">
        <v>1</v>
      </c>
      <c r="C9" s="25" t="s">
        <v>6</v>
      </c>
      <c r="D9" s="35">
        <v>9</v>
      </c>
      <c r="E9" s="36">
        <v>69527</v>
      </c>
      <c r="F9" s="36">
        <v>28966.74</v>
      </c>
      <c r="G9" s="36">
        <v>40560.259999999995</v>
      </c>
      <c r="H9" s="36">
        <v>16263</v>
      </c>
      <c r="I9" s="37">
        <f>H9*100/G9</f>
        <v>40.095896821174229</v>
      </c>
      <c r="J9" s="38">
        <f>H9*100/E9</f>
        <v>23.390912882764969</v>
      </c>
    </row>
    <row r="10" spans="2:10" s="16" customFormat="1" ht="21.6" customHeight="1" x14ac:dyDescent="0.25">
      <c r="B10" s="19">
        <v>2</v>
      </c>
      <c r="C10" s="25" t="s">
        <v>7</v>
      </c>
      <c r="D10" s="39">
        <v>10</v>
      </c>
      <c r="E10" s="13">
        <v>41601</v>
      </c>
      <c r="F10" s="13">
        <v>7040</v>
      </c>
      <c r="G10" s="13">
        <v>34561</v>
      </c>
      <c r="H10" s="13">
        <v>21741.09</v>
      </c>
      <c r="I10" s="2">
        <f>H10*100/G10</f>
        <v>62.906426318682911</v>
      </c>
      <c r="J10" s="3">
        <f>H10*100/E10</f>
        <v>52.260979303382129</v>
      </c>
    </row>
    <row r="11" spans="2:10" s="16" customFormat="1" ht="21.6" customHeight="1" x14ac:dyDescent="0.25">
      <c r="B11" s="19">
        <v>3</v>
      </c>
      <c r="C11" s="25" t="s">
        <v>8</v>
      </c>
      <c r="D11" s="39">
        <v>2</v>
      </c>
      <c r="E11" s="13">
        <v>9473.81</v>
      </c>
      <c r="F11" s="13">
        <v>998</v>
      </c>
      <c r="G11" s="13">
        <v>8475.81</v>
      </c>
      <c r="H11" s="13">
        <v>2092.81</v>
      </c>
      <c r="I11" s="2">
        <f>H11*100/G11</f>
        <v>24.691563402199908</v>
      </c>
      <c r="J11" s="3">
        <f>H11*100/E11</f>
        <v>22.090478909752257</v>
      </c>
    </row>
    <row r="12" spans="2:10" s="16" customFormat="1" ht="21.6" customHeight="1" x14ac:dyDescent="0.25">
      <c r="B12" s="19">
        <v>4</v>
      </c>
      <c r="C12" s="25" t="s">
        <v>9</v>
      </c>
      <c r="D12" s="39">
        <v>16</v>
      </c>
      <c r="E12" s="13">
        <v>117551</v>
      </c>
      <c r="F12" s="13">
        <v>22831</v>
      </c>
      <c r="G12" s="13">
        <v>94720</v>
      </c>
      <c r="H12" s="13">
        <v>42485</v>
      </c>
      <c r="I12" s="2">
        <f t="shared" ref="I12:I24" si="0">H12*100/G12</f>
        <v>44.853251689189186</v>
      </c>
      <c r="J12" s="3">
        <f t="shared" ref="J12:J24" si="1">H12*100/E12</f>
        <v>36.141759746833287</v>
      </c>
    </row>
    <row r="13" spans="2:10" s="16" customFormat="1" ht="21.6" customHeight="1" x14ac:dyDescent="0.25">
      <c r="B13" s="19">
        <v>5</v>
      </c>
      <c r="C13" s="25" t="s">
        <v>10</v>
      </c>
      <c r="D13" s="39">
        <v>4</v>
      </c>
      <c r="E13" s="13">
        <v>43540.4</v>
      </c>
      <c r="F13" s="13">
        <v>5143.5</v>
      </c>
      <c r="G13" s="13">
        <v>38396.9</v>
      </c>
      <c r="H13" s="13">
        <v>4672</v>
      </c>
      <c r="I13" s="2">
        <f t="shared" si="0"/>
        <v>12.167648950826759</v>
      </c>
      <c r="J13" s="3">
        <f t="shared" si="1"/>
        <v>10.730264306253503</v>
      </c>
    </row>
    <row r="14" spans="2:10" s="17" customFormat="1" ht="21.6" customHeight="1" x14ac:dyDescent="0.25">
      <c r="B14" s="20">
        <v>6</v>
      </c>
      <c r="C14" s="26" t="s">
        <v>11</v>
      </c>
      <c r="D14" s="39">
        <v>15</v>
      </c>
      <c r="E14" s="13">
        <v>94933</v>
      </c>
      <c r="F14" s="13">
        <v>12048</v>
      </c>
      <c r="G14" s="13">
        <v>82885</v>
      </c>
      <c r="H14" s="13">
        <v>29578</v>
      </c>
      <c r="I14" s="2">
        <f t="shared" si="0"/>
        <v>35.685588465946793</v>
      </c>
      <c r="J14" s="3">
        <f t="shared" si="1"/>
        <v>31.156710522157731</v>
      </c>
    </row>
    <row r="15" spans="2:10" s="16" customFormat="1" ht="21.6" customHeight="1" x14ac:dyDescent="0.25">
      <c r="B15" s="19">
        <v>7</v>
      </c>
      <c r="C15" s="25" t="s">
        <v>12</v>
      </c>
      <c r="D15" s="39">
        <v>5</v>
      </c>
      <c r="E15" s="13">
        <v>26000</v>
      </c>
      <c r="F15" s="13">
        <v>1250</v>
      </c>
      <c r="G15" s="13">
        <v>24750</v>
      </c>
      <c r="H15" s="13">
        <v>8250</v>
      </c>
      <c r="I15" s="2">
        <f t="shared" si="0"/>
        <v>33.333333333333336</v>
      </c>
      <c r="J15" s="3">
        <f t="shared" si="1"/>
        <v>31.73076923076923</v>
      </c>
    </row>
    <row r="16" spans="2:10" s="16" customFormat="1" ht="21.6" customHeight="1" x14ac:dyDescent="0.25">
      <c r="B16" s="19">
        <v>8</v>
      </c>
      <c r="C16" s="25" t="s">
        <v>13</v>
      </c>
      <c r="D16" s="39">
        <v>30</v>
      </c>
      <c r="E16" s="13">
        <v>212416</v>
      </c>
      <c r="F16" s="13">
        <v>57019.57</v>
      </c>
      <c r="G16" s="13">
        <v>155396.43</v>
      </c>
      <c r="H16" s="13">
        <v>51363</v>
      </c>
      <c r="I16" s="2">
        <f t="shared" si="0"/>
        <v>33.052882875108523</v>
      </c>
      <c r="J16" s="3">
        <f t="shared" si="1"/>
        <v>24.180381892136186</v>
      </c>
    </row>
    <row r="17" spans="2:10" s="16" customFormat="1" ht="21.6" customHeight="1" x14ac:dyDescent="0.25">
      <c r="B17" s="19">
        <v>9</v>
      </c>
      <c r="C17" s="25" t="s">
        <v>14</v>
      </c>
      <c r="D17" s="39">
        <v>80</v>
      </c>
      <c r="E17" s="13">
        <v>1327767</v>
      </c>
      <c r="F17" s="13">
        <v>192335</v>
      </c>
      <c r="G17" s="13">
        <v>1135432</v>
      </c>
      <c r="H17" s="13">
        <v>288053</v>
      </c>
      <c r="I17" s="2">
        <f t="shared" si="0"/>
        <v>25.369462900464317</v>
      </c>
      <c r="J17" s="3">
        <f t="shared" si="1"/>
        <v>21.694544298811461</v>
      </c>
    </row>
    <row r="18" spans="2:10" s="16" customFormat="1" ht="21.6" customHeight="1" x14ac:dyDescent="0.25">
      <c r="B18" s="19">
        <v>10</v>
      </c>
      <c r="C18" s="25" t="s">
        <v>15</v>
      </c>
      <c r="D18" s="39">
        <v>40</v>
      </c>
      <c r="E18" s="13">
        <v>822600</v>
      </c>
      <c r="F18" s="13">
        <v>157800</v>
      </c>
      <c r="G18" s="13">
        <v>664800</v>
      </c>
      <c r="H18" s="13">
        <v>152695</v>
      </c>
      <c r="I18" s="2">
        <f t="shared" si="0"/>
        <v>22.968561973525873</v>
      </c>
      <c r="J18" s="3">
        <f t="shared" si="1"/>
        <v>18.562484804279116</v>
      </c>
    </row>
    <row r="19" spans="2:10" s="16" customFormat="1" ht="21.6" customHeight="1" x14ac:dyDescent="0.25">
      <c r="B19" s="19">
        <v>11</v>
      </c>
      <c r="C19" s="25" t="s">
        <v>16</v>
      </c>
      <c r="D19" s="39">
        <v>8</v>
      </c>
      <c r="E19" s="13">
        <v>33178</v>
      </c>
      <c r="F19" s="13">
        <v>1510</v>
      </c>
      <c r="G19" s="13">
        <v>31668</v>
      </c>
      <c r="H19" s="13">
        <v>11529.17</v>
      </c>
      <c r="I19" s="2">
        <f t="shared" si="0"/>
        <v>36.406372363268915</v>
      </c>
      <c r="J19" s="3">
        <f t="shared" si="1"/>
        <v>34.749442401591416</v>
      </c>
    </row>
    <row r="20" spans="2:10" s="16" customFormat="1" ht="21.6" customHeight="1" thickBot="1" x14ac:dyDescent="0.3">
      <c r="B20" s="21">
        <v>12</v>
      </c>
      <c r="C20" s="27" t="s">
        <v>17</v>
      </c>
      <c r="D20" s="39">
        <v>10</v>
      </c>
      <c r="E20" s="13">
        <v>55815</v>
      </c>
      <c r="F20" s="13">
        <v>20027</v>
      </c>
      <c r="G20" s="13">
        <v>35788</v>
      </c>
      <c r="H20" s="13">
        <v>19175</v>
      </c>
      <c r="I20" s="2">
        <f t="shared" si="0"/>
        <v>53.579412093439139</v>
      </c>
      <c r="J20" s="3">
        <f t="shared" si="1"/>
        <v>34.354564185254858</v>
      </c>
    </row>
    <row r="21" spans="2:10" s="16" customFormat="1" ht="21.6" customHeight="1" thickBot="1" x14ac:dyDescent="0.3">
      <c r="B21" s="22"/>
      <c r="C21" s="28" t="s">
        <v>18</v>
      </c>
      <c r="D21" s="40">
        <f>SUM(D9:D20)</f>
        <v>229</v>
      </c>
      <c r="E21" s="14">
        <f t="shared" ref="E21:H21" si="2">SUM(E9:E20)</f>
        <v>2854402.21</v>
      </c>
      <c r="F21" s="14">
        <f t="shared" si="2"/>
        <v>506968.81</v>
      </c>
      <c r="G21" s="14">
        <f t="shared" si="2"/>
        <v>2347433.4</v>
      </c>
      <c r="H21" s="14">
        <f t="shared" si="2"/>
        <v>647897.07000000007</v>
      </c>
      <c r="I21" s="9">
        <f t="shared" si="0"/>
        <v>27.600232236620649</v>
      </c>
      <c r="J21" s="7">
        <f t="shared" si="1"/>
        <v>22.698170136296248</v>
      </c>
    </row>
    <row r="22" spans="2:10" s="16" customFormat="1" ht="21.6" customHeight="1" x14ac:dyDescent="0.25">
      <c r="B22" s="23">
        <v>13</v>
      </c>
      <c r="C22" s="29" t="s">
        <v>19</v>
      </c>
      <c r="D22" s="39">
        <v>22</v>
      </c>
      <c r="E22" s="13">
        <v>126318</v>
      </c>
      <c r="F22" s="13">
        <v>589</v>
      </c>
      <c r="G22" s="13">
        <v>125729</v>
      </c>
      <c r="H22" s="13">
        <v>66353</v>
      </c>
      <c r="I22" s="2">
        <f t="shared" si="0"/>
        <v>52.774618425343398</v>
      </c>
      <c r="J22" s="3">
        <f t="shared" si="1"/>
        <v>52.528539083899368</v>
      </c>
    </row>
    <row r="23" spans="2:10" s="16" customFormat="1" ht="21.6" customHeight="1" x14ac:dyDescent="0.25">
      <c r="B23" s="23">
        <v>14</v>
      </c>
      <c r="C23" s="25" t="s">
        <v>20</v>
      </c>
      <c r="D23" s="39">
        <v>1</v>
      </c>
      <c r="E23" s="13">
        <v>16098.81</v>
      </c>
      <c r="F23" s="13">
        <v>17</v>
      </c>
      <c r="G23" s="13">
        <v>16081.81</v>
      </c>
      <c r="H23" s="13">
        <v>762.94</v>
      </c>
      <c r="I23" s="2">
        <f t="shared" si="0"/>
        <v>4.7441177330163704</v>
      </c>
      <c r="J23" s="3">
        <f t="shared" si="1"/>
        <v>4.7391080458741985</v>
      </c>
    </row>
    <row r="24" spans="2:10" s="16" customFormat="1" ht="21.6" customHeight="1" x14ac:dyDescent="0.25">
      <c r="B24" s="23">
        <v>15</v>
      </c>
      <c r="C24" s="25" t="s">
        <v>21</v>
      </c>
      <c r="D24" s="39">
        <v>1</v>
      </c>
      <c r="E24" s="13">
        <v>10671.91</v>
      </c>
      <c r="F24" s="13">
        <v>57</v>
      </c>
      <c r="G24" s="13">
        <v>10614.91</v>
      </c>
      <c r="H24" s="13">
        <v>1349.88</v>
      </c>
      <c r="I24" s="2">
        <f t="shared" si="0"/>
        <v>12.716829440852537</v>
      </c>
      <c r="J24" s="3">
        <f t="shared" si="1"/>
        <v>12.648907271519343</v>
      </c>
    </row>
    <row r="25" spans="2:10" s="16" customFormat="1" ht="21.6" customHeight="1" x14ac:dyDescent="0.25">
      <c r="B25" s="23">
        <v>16</v>
      </c>
      <c r="C25" s="25" t="s">
        <v>22</v>
      </c>
      <c r="D25" s="39">
        <v>1</v>
      </c>
      <c r="E25" s="13">
        <v>3406</v>
      </c>
      <c r="F25" s="13">
        <v>500</v>
      </c>
      <c r="G25" s="13">
        <v>2906</v>
      </c>
      <c r="H25" s="13">
        <v>792</v>
      </c>
      <c r="I25" s="2">
        <f>H25*100/G25</f>
        <v>27.253957329662768</v>
      </c>
      <c r="J25" s="3">
        <f>H25*100/E25</f>
        <v>23.253082795067527</v>
      </c>
    </row>
    <row r="26" spans="2:10" s="16" customFormat="1" ht="21.6" customHeight="1" x14ac:dyDescent="0.25">
      <c r="B26" s="23">
        <v>17</v>
      </c>
      <c r="C26" s="25" t="s">
        <v>23</v>
      </c>
      <c r="D26" s="39">
        <v>31</v>
      </c>
      <c r="E26" s="13">
        <v>306315.65000000002</v>
      </c>
      <c r="F26" s="13">
        <v>30720</v>
      </c>
      <c r="G26" s="13">
        <v>275595.65000000002</v>
      </c>
      <c r="H26" s="13">
        <v>135208.51999999999</v>
      </c>
      <c r="I26" s="2">
        <f>H26*100/G26</f>
        <v>49.060469568369449</v>
      </c>
      <c r="J26" s="3">
        <f>H26*100/E26</f>
        <v>44.140258586200204</v>
      </c>
    </row>
    <row r="27" spans="2:10" s="16" customFormat="1" ht="21.6" customHeight="1" x14ac:dyDescent="0.25">
      <c r="B27" s="23">
        <v>18</v>
      </c>
      <c r="C27" s="25" t="s">
        <v>24</v>
      </c>
      <c r="D27" s="39">
        <v>3</v>
      </c>
      <c r="E27" s="13">
        <v>11565</v>
      </c>
      <c r="F27" s="13">
        <v>405.88</v>
      </c>
      <c r="G27" s="13">
        <v>9011</v>
      </c>
      <c r="H27" s="13">
        <v>4971</v>
      </c>
      <c r="I27" s="2">
        <f t="shared" ref="I27:I29" si="3">H27*100/G27</f>
        <v>55.165908334258127</v>
      </c>
      <c r="J27" s="3">
        <f t="shared" ref="J27:J29" si="4">H27*100/E27</f>
        <v>42.983138780804147</v>
      </c>
    </row>
    <row r="28" spans="2:10" s="16" customFormat="1" ht="21.6" customHeight="1" x14ac:dyDescent="0.25">
      <c r="B28" s="23">
        <v>19</v>
      </c>
      <c r="C28" s="25" t="s">
        <v>25</v>
      </c>
      <c r="D28" s="39">
        <v>9</v>
      </c>
      <c r="E28" s="13">
        <v>69909.993136999998</v>
      </c>
      <c r="F28" s="13">
        <v>1541</v>
      </c>
      <c r="G28" s="13">
        <v>68368.993136999998</v>
      </c>
      <c r="H28" s="13">
        <v>17720</v>
      </c>
      <c r="I28" s="2">
        <f t="shared" si="3"/>
        <v>25.918181893496794</v>
      </c>
      <c r="J28" s="3">
        <f t="shared" si="4"/>
        <v>25.346877041276173</v>
      </c>
    </row>
    <row r="29" spans="2:10" s="16" customFormat="1" ht="21.6" customHeight="1" x14ac:dyDescent="0.25">
      <c r="B29" s="23">
        <v>20</v>
      </c>
      <c r="C29" s="25" t="s">
        <v>26</v>
      </c>
      <c r="D29" s="39">
        <v>5</v>
      </c>
      <c r="E29" s="13">
        <v>22096</v>
      </c>
      <c r="F29" s="13">
        <v>845</v>
      </c>
      <c r="G29" s="13">
        <v>21251</v>
      </c>
      <c r="H29" s="13">
        <v>10861</v>
      </c>
      <c r="I29" s="2">
        <f t="shared" si="3"/>
        <v>51.108183144322624</v>
      </c>
      <c r="J29" s="3">
        <f t="shared" si="4"/>
        <v>49.153692976104274</v>
      </c>
    </row>
    <row r="30" spans="2:10" s="16" customFormat="1" ht="21.6" customHeight="1" x14ac:dyDescent="0.25">
      <c r="B30" s="23">
        <v>21</v>
      </c>
      <c r="C30" s="30" t="s">
        <v>27</v>
      </c>
      <c r="D30" s="39">
        <v>1</v>
      </c>
      <c r="E30" s="13">
        <v>1197.07</v>
      </c>
      <c r="F30" s="13">
        <v>17.96</v>
      </c>
      <c r="G30" s="13">
        <v>1179.1099999999999</v>
      </c>
      <c r="H30" s="13">
        <v>3349.85</v>
      </c>
      <c r="I30" s="2">
        <f>H30*100/G30</f>
        <v>284.09987193730865</v>
      </c>
      <c r="J30" s="3">
        <f>H30*100/E30</f>
        <v>279.83743640722764</v>
      </c>
    </row>
    <row r="31" spans="2:10" s="16" customFormat="1" ht="21.6" customHeight="1" x14ac:dyDescent="0.25">
      <c r="B31" s="23">
        <v>22</v>
      </c>
      <c r="C31" s="25" t="s">
        <v>50</v>
      </c>
      <c r="D31" s="39">
        <v>6</v>
      </c>
      <c r="E31" s="13">
        <v>12685</v>
      </c>
      <c r="F31" s="13">
        <v>670</v>
      </c>
      <c r="G31" s="13">
        <v>12015</v>
      </c>
      <c r="H31" s="13">
        <v>1516</v>
      </c>
      <c r="I31" s="2">
        <f t="shared" ref="I31:I32" si="5">H31*100/G31</f>
        <v>12.617561381606325</v>
      </c>
      <c r="J31" s="3">
        <f t="shared" ref="J31:J32" si="6">H31*100/E31</f>
        <v>11.951123374063854</v>
      </c>
    </row>
    <row r="32" spans="2:10" s="16" customFormat="1" ht="21.6" customHeight="1" thickBot="1" x14ac:dyDescent="0.3">
      <c r="B32" s="23">
        <v>23</v>
      </c>
      <c r="C32" s="31" t="s">
        <v>28</v>
      </c>
      <c r="D32" s="39">
        <v>5</v>
      </c>
      <c r="E32" s="13">
        <v>24190.6394</v>
      </c>
      <c r="F32" s="13">
        <v>3444</v>
      </c>
      <c r="G32" s="13">
        <v>20746.6394</v>
      </c>
      <c r="H32" s="13">
        <v>2804</v>
      </c>
      <c r="I32" s="2">
        <f t="shared" si="5"/>
        <v>13.515441927428498</v>
      </c>
      <c r="J32" s="3">
        <f t="shared" si="6"/>
        <v>11.59126037817752</v>
      </c>
    </row>
    <row r="33" spans="2:10" s="16" customFormat="1" ht="21.6" customHeight="1" thickBot="1" x14ac:dyDescent="0.3">
      <c r="B33" s="22"/>
      <c r="C33" s="28" t="s">
        <v>29</v>
      </c>
      <c r="D33" s="40">
        <f>SUM(D22:D32)</f>
        <v>85</v>
      </c>
      <c r="E33" s="14">
        <f>SUM(E22:E32)</f>
        <v>604454.07253699994</v>
      </c>
      <c r="F33" s="14">
        <f>SUM(F22:F32)</f>
        <v>38806.840000000004</v>
      </c>
      <c r="G33" s="14">
        <f>SUM(G22:G32)</f>
        <v>563499.11253699998</v>
      </c>
      <c r="H33" s="14">
        <f>SUM(H22:H32)</f>
        <v>245688.19</v>
      </c>
      <c r="I33" s="9">
        <f t="shared" ref="I33:I38" si="7">H33*100/G33</f>
        <v>43.600457309303721</v>
      </c>
      <c r="J33" s="7">
        <f t="shared" ref="J33:J38" si="8">H33*100/E33</f>
        <v>40.646295750610712</v>
      </c>
    </row>
    <row r="34" spans="2:10" s="16" customFormat="1" ht="21.6" customHeight="1" x14ac:dyDescent="0.25">
      <c r="B34" s="23">
        <v>24</v>
      </c>
      <c r="C34" s="32" t="s">
        <v>30</v>
      </c>
      <c r="D34" s="39">
        <v>1</v>
      </c>
      <c r="E34" s="13">
        <v>37750</v>
      </c>
      <c r="F34" s="13">
        <v>567</v>
      </c>
      <c r="G34" s="13">
        <v>37183</v>
      </c>
      <c r="H34" s="13">
        <v>11809.3</v>
      </c>
      <c r="I34" s="2">
        <f t="shared" si="7"/>
        <v>31.759944060457737</v>
      </c>
      <c r="J34" s="3">
        <f t="shared" si="8"/>
        <v>31.282913907284769</v>
      </c>
    </row>
    <row r="35" spans="2:10" s="16" customFormat="1" ht="21.6" customHeight="1" thickBot="1" x14ac:dyDescent="0.3">
      <c r="B35" s="23">
        <v>25</v>
      </c>
      <c r="C35" s="33" t="s">
        <v>47</v>
      </c>
      <c r="D35" s="39">
        <v>13</v>
      </c>
      <c r="E35" s="13">
        <v>75231.17</v>
      </c>
      <c r="F35" s="13">
        <v>4350.13</v>
      </c>
      <c r="G35" s="13">
        <v>70881.039999999994</v>
      </c>
      <c r="H35" s="13">
        <v>37501.300000000003</v>
      </c>
      <c r="I35" s="2">
        <f t="shared" si="7"/>
        <v>52.907378334177949</v>
      </c>
      <c r="J35" s="3">
        <f t="shared" si="8"/>
        <v>49.848088232577012</v>
      </c>
    </row>
    <row r="36" spans="2:10" s="16" customFormat="1" ht="21.6" customHeight="1" thickBot="1" x14ac:dyDescent="0.3">
      <c r="B36" s="22"/>
      <c r="C36" s="28" t="s">
        <v>31</v>
      </c>
      <c r="D36" s="40">
        <f>SUM(D34:D35)</f>
        <v>14</v>
      </c>
      <c r="E36" s="14">
        <f>SUM(E34:E35)</f>
        <v>112981.17</v>
      </c>
      <c r="F36" s="14">
        <f>SUM(F34:F35)</f>
        <v>4917.13</v>
      </c>
      <c r="G36" s="14">
        <f>SUM(G34:G35)</f>
        <v>108064.04</v>
      </c>
      <c r="H36" s="14">
        <f>SUM(H34:H35)</f>
        <v>49310.600000000006</v>
      </c>
      <c r="I36" s="9">
        <f t="shared" si="7"/>
        <v>45.630905526019582</v>
      </c>
      <c r="J36" s="10">
        <f t="shared" si="8"/>
        <v>43.64497198958022</v>
      </c>
    </row>
    <row r="37" spans="2:10" s="16" customFormat="1" ht="21.6" customHeight="1" thickBot="1" x14ac:dyDescent="0.3">
      <c r="B37" s="22"/>
      <c r="C37" s="28" t="s">
        <v>32</v>
      </c>
      <c r="D37" s="40">
        <f>SUM(D33+D36)</f>
        <v>99</v>
      </c>
      <c r="E37" s="14">
        <f>SUM(E33+E36)</f>
        <v>717435.24253699998</v>
      </c>
      <c r="F37" s="14">
        <f>SUM(F33+F36)</f>
        <v>43723.97</v>
      </c>
      <c r="G37" s="14">
        <f>SUM(G33+G36)</f>
        <v>671563.15253700002</v>
      </c>
      <c r="H37" s="14">
        <f>SUM(H33+H36)</f>
        <v>294998.79000000004</v>
      </c>
      <c r="I37" s="9">
        <f t="shared" si="7"/>
        <v>43.927185237243485</v>
      </c>
      <c r="J37" s="7">
        <f t="shared" si="8"/>
        <v>41.11852506113626</v>
      </c>
    </row>
    <row r="38" spans="2:10" s="16" customFormat="1" ht="21.6" customHeight="1" thickBot="1" x14ac:dyDescent="0.3">
      <c r="B38" s="24">
        <v>26</v>
      </c>
      <c r="C38" s="34" t="s">
        <v>33</v>
      </c>
      <c r="D38" s="39">
        <v>39</v>
      </c>
      <c r="E38" s="13">
        <v>146966</v>
      </c>
      <c r="F38" s="13">
        <v>725.92</v>
      </c>
      <c r="G38" s="13">
        <v>146240.07999999999</v>
      </c>
      <c r="H38" s="13">
        <v>69403</v>
      </c>
      <c r="I38" s="15">
        <f t="shared" si="7"/>
        <v>47.45826178432069</v>
      </c>
      <c r="J38" s="12">
        <f t="shared" si="8"/>
        <v>47.223847692663611</v>
      </c>
    </row>
    <row r="39" spans="2:10" s="16" customFormat="1" ht="21.6" customHeight="1" thickBot="1" x14ac:dyDescent="0.3">
      <c r="B39" s="22"/>
      <c r="C39" s="28" t="s">
        <v>34</v>
      </c>
      <c r="D39" s="40">
        <v>39</v>
      </c>
      <c r="E39" s="14">
        <f>SUM(E38)</f>
        <v>146966</v>
      </c>
      <c r="F39" s="14">
        <f t="shared" ref="F39:J39" si="9">SUM(F38)</f>
        <v>725.92</v>
      </c>
      <c r="G39" s="14">
        <f t="shared" si="9"/>
        <v>146240.07999999999</v>
      </c>
      <c r="H39" s="14">
        <f t="shared" si="9"/>
        <v>69403</v>
      </c>
      <c r="I39" s="9">
        <f t="shared" si="9"/>
        <v>47.45826178432069</v>
      </c>
      <c r="J39" s="7">
        <f t="shared" si="9"/>
        <v>47.223847692663611</v>
      </c>
    </row>
    <row r="40" spans="2:10" s="16" customFormat="1" ht="21.6" customHeight="1" thickBot="1" x14ac:dyDescent="0.3">
      <c r="B40" s="22"/>
      <c r="C40" s="28" t="s">
        <v>35</v>
      </c>
      <c r="D40" s="40">
        <f>SUM(D21+D37+D39)</f>
        <v>367</v>
      </c>
      <c r="E40" s="14">
        <f>SUM(E21+E37+E39)</f>
        <v>3718803.4525370002</v>
      </c>
      <c r="F40" s="14">
        <f>SUM(F21+F37+F39)</f>
        <v>551418.70000000007</v>
      </c>
      <c r="G40" s="14">
        <f>SUM(G21+G37+G39)</f>
        <v>3165236.6325369999</v>
      </c>
      <c r="H40" s="14">
        <f>SUM(H21+H37+H39)</f>
        <v>1012298.8600000001</v>
      </c>
      <c r="I40" s="9">
        <f>H40*100/G40</f>
        <v>31.981775062062976</v>
      </c>
      <c r="J40" s="7">
        <f>H40*100/E40</f>
        <v>27.221090679299039</v>
      </c>
    </row>
    <row r="41" spans="2:10" s="16" customFormat="1" ht="21.6" customHeight="1" thickBot="1" x14ac:dyDescent="0.3">
      <c r="B41" s="24">
        <v>27</v>
      </c>
      <c r="C41" s="34" t="s">
        <v>36</v>
      </c>
      <c r="D41" s="39">
        <v>67</v>
      </c>
      <c r="E41" s="13">
        <v>209722.53</v>
      </c>
      <c r="F41" s="13">
        <v>16</v>
      </c>
      <c r="G41" s="13">
        <v>209706.53</v>
      </c>
      <c r="H41" s="13">
        <v>59644.77</v>
      </c>
      <c r="I41" s="2">
        <f t="shared" ref="I41" si="10">H41*100/G41</f>
        <v>28.442018472195407</v>
      </c>
      <c r="J41" s="3">
        <f>H41*100/E41</f>
        <v>28.439848594235439</v>
      </c>
    </row>
    <row r="42" spans="2:10" s="16" customFormat="1" ht="21.6" customHeight="1" thickBot="1" x14ac:dyDescent="0.3">
      <c r="B42" s="22"/>
      <c r="C42" s="28" t="s">
        <v>37</v>
      </c>
      <c r="D42" s="40">
        <f>SUM(D41)</f>
        <v>67</v>
      </c>
      <c r="E42" s="14">
        <f t="shared" ref="E42:H42" si="11">SUM(E41)</f>
        <v>209722.53</v>
      </c>
      <c r="F42" s="14">
        <f t="shared" si="11"/>
        <v>16</v>
      </c>
      <c r="G42" s="14">
        <f t="shared" si="11"/>
        <v>209706.53</v>
      </c>
      <c r="H42" s="14">
        <f t="shared" si="11"/>
        <v>59644.77</v>
      </c>
      <c r="I42" s="9">
        <f t="shared" ref="I42" si="12">SUM(I41)</f>
        <v>28.442018472195407</v>
      </c>
      <c r="J42" s="7">
        <f t="shared" ref="J42" si="13">SUM(J41)</f>
        <v>28.439848594235439</v>
      </c>
    </row>
    <row r="43" spans="2:10" s="16" customFormat="1" ht="21.6" customHeight="1" x14ac:dyDescent="0.25">
      <c r="B43" s="23">
        <v>28</v>
      </c>
      <c r="C43" s="32" t="s">
        <v>46</v>
      </c>
      <c r="D43" s="39">
        <v>5</v>
      </c>
      <c r="E43" s="13"/>
      <c r="F43" s="13"/>
      <c r="G43" s="13">
        <v>0</v>
      </c>
      <c r="H43" s="13">
        <v>6138</v>
      </c>
      <c r="I43" s="2">
        <v>0</v>
      </c>
      <c r="J43" s="3">
        <v>0</v>
      </c>
    </row>
    <row r="44" spans="2:10" s="16" customFormat="1" ht="21.6" customHeight="1" thickBot="1" x14ac:dyDescent="0.3">
      <c r="B44" s="21">
        <v>29</v>
      </c>
      <c r="C44" s="33" t="s">
        <v>48</v>
      </c>
      <c r="D44" s="39">
        <v>2</v>
      </c>
      <c r="E44" s="13">
        <v>5844.43</v>
      </c>
      <c r="F44" s="13">
        <v>0.22</v>
      </c>
      <c r="G44" s="13">
        <v>5844.21</v>
      </c>
      <c r="H44" s="13">
        <v>6120</v>
      </c>
      <c r="I44" s="2">
        <f>H44*100/G44</f>
        <v>104.71902960365901</v>
      </c>
      <c r="J44" s="3">
        <f>H44*100/E44</f>
        <v>104.71508769888594</v>
      </c>
    </row>
    <row r="45" spans="2:10" s="16" customFormat="1" ht="21.6" customHeight="1" thickBot="1" x14ac:dyDescent="0.3">
      <c r="B45" s="22"/>
      <c r="C45" s="28" t="s">
        <v>38</v>
      </c>
      <c r="D45" s="40">
        <f>SUM(D43:D44)</f>
        <v>7</v>
      </c>
      <c r="E45" s="14">
        <f t="shared" ref="E45:H45" si="14">SUM(E43:E44)</f>
        <v>5844.43</v>
      </c>
      <c r="F45" s="14">
        <f t="shared" si="14"/>
        <v>0.22</v>
      </c>
      <c r="G45" s="14">
        <f t="shared" si="14"/>
        <v>5844.21</v>
      </c>
      <c r="H45" s="14">
        <f t="shared" si="14"/>
        <v>12258</v>
      </c>
      <c r="I45" s="9">
        <f>H45*100/G45</f>
        <v>209.74605635321112</v>
      </c>
      <c r="J45" s="7">
        <f>H45*100/E45</f>
        <v>209.73816094982743</v>
      </c>
    </row>
    <row r="46" spans="2:10" s="16" customFormat="1" ht="49.2" customHeight="1" thickBot="1" x14ac:dyDescent="0.3">
      <c r="B46" s="42"/>
      <c r="C46" s="43" t="s">
        <v>2</v>
      </c>
      <c r="D46" s="44">
        <v>0</v>
      </c>
      <c r="E46" s="45"/>
      <c r="F46" s="46"/>
      <c r="G46" s="45"/>
      <c r="H46" s="45">
        <v>25000</v>
      </c>
      <c r="I46" s="41">
        <v>0</v>
      </c>
      <c r="J46" s="11">
        <v>0</v>
      </c>
    </row>
    <row r="47" spans="2:10" s="16" customFormat="1" ht="21.6" customHeight="1" thickBot="1" x14ac:dyDescent="0.3">
      <c r="B47" s="1"/>
      <c r="C47" s="48" t="s">
        <v>3</v>
      </c>
      <c r="D47" s="47">
        <f>SUM(D42+D45+D40)</f>
        <v>441</v>
      </c>
      <c r="E47" s="14">
        <f>SUM(E40+E42+E45)</f>
        <v>3934370.4125370001</v>
      </c>
      <c r="F47" s="14">
        <f t="shared" ref="F47:G47" si="15">SUM(F40+F42+F45)</f>
        <v>551434.92000000004</v>
      </c>
      <c r="G47" s="14">
        <f t="shared" si="15"/>
        <v>3380787.3725369996</v>
      </c>
      <c r="H47" s="14">
        <f>SUM(H40+H42+H45+H46)</f>
        <v>1109201.6300000001</v>
      </c>
      <c r="I47" s="9">
        <f>H47*100/G47</f>
        <v>32.808973406914866</v>
      </c>
      <c r="J47" s="7">
        <f>H47*100/E47</f>
        <v>28.192608059106302</v>
      </c>
    </row>
    <row r="48" spans="2:10" x14ac:dyDescent="0.3">
      <c r="I48" s="49" t="s">
        <v>4</v>
      </c>
      <c r="J48" s="49"/>
    </row>
  </sheetData>
  <mergeCells count="14">
    <mergeCell ref="I48:J48"/>
    <mergeCell ref="I2:J2"/>
    <mergeCell ref="B3:J3"/>
    <mergeCell ref="B5:J5"/>
    <mergeCell ref="B4:J4"/>
    <mergeCell ref="B6:B7"/>
    <mergeCell ref="D6:D7"/>
    <mergeCell ref="I6:I7"/>
    <mergeCell ref="J6:J7"/>
    <mergeCell ref="C6:C7"/>
    <mergeCell ref="E6:E7"/>
    <mergeCell ref="F6:F7"/>
    <mergeCell ref="G6:G7"/>
    <mergeCell ref="H6:H7"/>
  </mergeCells>
  <pageMargins left="0" right="0.5" top="0.56999999999999995" bottom="0.48" header="0.3" footer="0.3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 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2022-11-24T04:58:45Z</dcterms:modified>
</cp:coreProperties>
</file>