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PMMY Progress" sheetId="1" r:id="rId1"/>
  </sheets>
  <definedNames>
    <definedName name="\D">#REF!</definedName>
    <definedName name="\I">#REF!</definedName>
    <definedName name="_xlnm.Print_Area" localSheetId="0">'PMMY Progress'!$A$1:$BH$39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" i="1" l="1"/>
  <c r="AI14" i="1"/>
  <c r="AJ14" i="1"/>
  <c r="AK14" i="1"/>
  <c r="AL14" i="1"/>
  <c r="AM14" i="1"/>
  <c r="AN14" i="1"/>
  <c r="AO14" i="1"/>
  <c r="AP14" i="1"/>
  <c r="AZ21" i="1" l="1"/>
  <c r="AY21" i="1"/>
  <c r="AX21" i="1"/>
  <c r="AW21" i="1"/>
  <c r="AV21" i="1"/>
  <c r="AU21" i="1"/>
  <c r="AT21" i="1"/>
  <c r="AS21" i="1"/>
  <c r="BG38" i="1" l="1"/>
  <c r="BF38" i="1"/>
  <c r="AR38" i="1"/>
  <c r="AS38" i="1" s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H37" i="1"/>
  <c r="BC37" i="1"/>
  <c r="BA37" i="1"/>
  <c r="AZ37" i="1"/>
  <c r="AY37" i="1"/>
  <c r="AX37" i="1"/>
  <c r="AW37" i="1"/>
  <c r="AV37" i="1"/>
  <c r="AU37" i="1"/>
  <c r="AT37" i="1"/>
  <c r="AP37" i="1"/>
  <c r="AO37" i="1"/>
  <c r="BE36" i="1"/>
  <c r="AZ36" i="1"/>
  <c r="AY36" i="1"/>
  <c r="AU36" i="1"/>
  <c r="AT36" i="1"/>
  <c r="AS36" i="1"/>
  <c r="BH36" i="1"/>
  <c r="AX36" i="1"/>
  <c r="AW36" i="1"/>
  <c r="AV36" i="1"/>
  <c r="BC36" i="1"/>
  <c r="AV35" i="1"/>
  <c r="AU35" i="1"/>
  <c r="AS35" i="1"/>
  <c r="AP35" i="1"/>
  <c r="BH35" i="1" s="1"/>
  <c r="AO35" i="1"/>
  <c r="AN35" i="1"/>
  <c r="AM35" i="1"/>
  <c r="AL35" i="1"/>
  <c r="AY35" i="1" s="1"/>
  <c r="AK35" i="1"/>
  <c r="AX35" i="1" s="1"/>
  <c r="AJ35" i="1"/>
  <c r="AW35" i="1" s="1"/>
  <c r="AI35" i="1"/>
  <c r="AH35" i="1"/>
  <c r="AZ35" i="1" s="1"/>
  <c r="AG35" i="1"/>
  <c r="BC35" i="1" s="1"/>
  <c r="BH34" i="1"/>
  <c r="AZ34" i="1"/>
  <c r="AS34" i="1"/>
  <c r="AP34" i="1"/>
  <c r="AO34" i="1"/>
  <c r="AN34" i="1"/>
  <c r="AM34" i="1"/>
  <c r="AL34" i="1"/>
  <c r="AY34" i="1" s="1"/>
  <c r="AK34" i="1"/>
  <c r="AX34" i="1" s="1"/>
  <c r="AJ34" i="1"/>
  <c r="AW34" i="1" s="1"/>
  <c r="AI34" i="1"/>
  <c r="AV34" i="1" s="1"/>
  <c r="AH34" i="1"/>
  <c r="AU34" i="1" s="1"/>
  <c r="AG34" i="1"/>
  <c r="BC34" i="1" s="1"/>
  <c r="AT33" i="1"/>
  <c r="AS33" i="1"/>
  <c r="AP33" i="1"/>
  <c r="BH33" i="1" s="1"/>
  <c r="AO33" i="1"/>
  <c r="AN33" i="1"/>
  <c r="AM33" i="1"/>
  <c r="AL33" i="1"/>
  <c r="AY33" i="1" s="1"/>
  <c r="AK33" i="1"/>
  <c r="AX33" i="1" s="1"/>
  <c r="AJ33" i="1"/>
  <c r="AW33" i="1" s="1"/>
  <c r="AI33" i="1"/>
  <c r="AV33" i="1" s="1"/>
  <c r="AH33" i="1"/>
  <c r="AU33" i="1" s="1"/>
  <c r="AG33" i="1"/>
  <c r="BC33" i="1" s="1"/>
  <c r="AT32" i="1"/>
  <c r="AS32" i="1"/>
  <c r="AP32" i="1"/>
  <c r="BH32" i="1" s="1"/>
  <c r="AO32" i="1"/>
  <c r="AN32" i="1"/>
  <c r="AM32" i="1"/>
  <c r="AL32" i="1"/>
  <c r="AY32" i="1" s="1"/>
  <c r="AK32" i="1"/>
  <c r="AX32" i="1" s="1"/>
  <c r="AJ32" i="1"/>
  <c r="AW32" i="1" s="1"/>
  <c r="AI32" i="1"/>
  <c r="AV32" i="1" s="1"/>
  <c r="AH32" i="1"/>
  <c r="AU32" i="1" s="1"/>
  <c r="AG32" i="1"/>
  <c r="BC32" i="1" s="1"/>
  <c r="AP31" i="1"/>
  <c r="BH31" i="1" s="1"/>
  <c r="AO31" i="1"/>
  <c r="AZ30" i="1"/>
  <c r="BE30" i="1" s="1"/>
  <c r="AT30" i="1"/>
  <c r="AS30" i="1"/>
  <c r="AP30" i="1"/>
  <c r="BH30" i="1" s="1"/>
  <c r="AO30" i="1"/>
  <c r="AN30" i="1"/>
  <c r="AM30" i="1"/>
  <c r="AL30" i="1"/>
  <c r="AY30" i="1" s="1"/>
  <c r="AK30" i="1"/>
  <c r="AX30" i="1" s="1"/>
  <c r="AJ30" i="1"/>
  <c r="AW30" i="1" s="1"/>
  <c r="AI30" i="1"/>
  <c r="AV30" i="1" s="1"/>
  <c r="AH30" i="1"/>
  <c r="AU30" i="1" s="1"/>
  <c r="AG30" i="1"/>
  <c r="BC29" i="1"/>
  <c r="AY29" i="1"/>
  <c r="AW29" i="1"/>
  <c r="AT29" i="1"/>
  <c r="AS29" i="1"/>
  <c r="AP29" i="1"/>
  <c r="BH29" i="1" s="1"/>
  <c r="AO29" i="1"/>
  <c r="AN29" i="1"/>
  <c r="AM29" i="1"/>
  <c r="AL29" i="1"/>
  <c r="AK29" i="1"/>
  <c r="AX29" i="1" s="1"/>
  <c r="AJ29" i="1"/>
  <c r="AI29" i="1"/>
  <c r="AV29" i="1" s="1"/>
  <c r="AH29" i="1"/>
  <c r="AG29" i="1"/>
  <c r="BA29" i="1" s="1"/>
  <c r="AW28" i="1"/>
  <c r="AV28" i="1"/>
  <c r="AU28" i="1"/>
  <c r="AS28" i="1"/>
  <c r="AP28" i="1"/>
  <c r="BH28" i="1" s="1"/>
  <c r="AO28" i="1"/>
  <c r="AN28" i="1"/>
  <c r="AM28" i="1"/>
  <c r="AL28" i="1"/>
  <c r="AY28" i="1" s="1"/>
  <c r="AK28" i="1"/>
  <c r="AX28" i="1" s="1"/>
  <c r="AJ28" i="1"/>
  <c r="AI28" i="1"/>
  <c r="AH28" i="1"/>
  <c r="AZ28" i="1" s="1"/>
  <c r="BE28" i="1" s="1"/>
  <c r="AG28" i="1"/>
  <c r="BA28" i="1" s="1"/>
  <c r="BA27" i="1"/>
  <c r="AZ27" i="1"/>
  <c r="BE27" i="1" s="1"/>
  <c r="AV27" i="1"/>
  <c r="AU27" i="1"/>
  <c r="AT27" i="1"/>
  <c r="AS27" i="1"/>
  <c r="AP27" i="1"/>
  <c r="BH27" i="1" s="1"/>
  <c r="AO27" i="1"/>
  <c r="AN27" i="1"/>
  <c r="AM27" i="1"/>
  <c r="AL27" i="1"/>
  <c r="AY27" i="1" s="1"/>
  <c r="AK27" i="1"/>
  <c r="AX27" i="1" s="1"/>
  <c r="AJ27" i="1"/>
  <c r="AW27" i="1" s="1"/>
  <c r="AI27" i="1"/>
  <c r="AH27" i="1"/>
  <c r="AG27" i="1"/>
  <c r="BC27" i="1" s="1"/>
  <c r="BC26" i="1"/>
  <c r="AT26" i="1"/>
  <c r="AS26" i="1"/>
  <c r="AP26" i="1"/>
  <c r="BH26" i="1" s="1"/>
  <c r="AO26" i="1"/>
  <c r="AN26" i="1"/>
  <c r="AM26" i="1"/>
  <c r="AL26" i="1"/>
  <c r="AY26" i="1" s="1"/>
  <c r="AK26" i="1"/>
  <c r="AX26" i="1" s="1"/>
  <c r="AJ26" i="1"/>
  <c r="AW26" i="1" s="1"/>
  <c r="AI26" i="1"/>
  <c r="AV26" i="1" s="1"/>
  <c r="AH26" i="1"/>
  <c r="AG26" i="1"/>
  <c r="BA26" i="1" s="1"/>
  <c r="BA25" i="1"/>
  <c r="AU25" i="1"/>
  <c r="AS25" i="1"/>
  <c r="AP25" i="1"/>
  <c r="BH25" i="1" s="1"/>
  <c r="AO25" i="1"/>
  <c r="AN25" i="1"/>
  <c r="AM25" i="1"/>
  <c r="AL25" i="1"/>
  <c r="AY25" i="1" s="1"/>
  <c r="AK25" i="1"/>
  <c r="AX25" i="1" s="1"/>
  <c r="AJ25" i="1"/>
  <c r="AW25" i="1" s="1"/>
  <c r="AI25" i="1"/>
  <c r="AV25" i="1" s="1"/>
  <c r="AH25" i="1"/>
  <c r="AZ25" i="1" s="1"/>
  <c r="BE25" i="1" s="1"/>
  <c r="AG25" i="1"/>
  <c r="BC25" i="1" s="1"/>
  <c r="AV24" i="1"/>
  <c r="AT24" i="1"/>
  <c r="AS24" i="1"/>
  <c r="AP24" i="1"/>
  <c r="BH24" i="1" s="1"/>
  <c r="AO24" i="1"/>
  <c r="AN24" i="1"/>
  <c r="AM24" i="1"/>
  <c r="AL24" i="1"/>
  <c r="AY24" i="1" s="1"/>
  <c r="AK24" i="1"/>
  <c r="AX24" i="1" s="1"/>
  <c r="AJ24" i="1"/>
  <c r="AW24" i="1" s="1"/>
  <c r="AI24" i="1"/>
  <c r="AH24" i="1"/>
  <c r="AU24" i="1" s="1"/>
  <c r="AG24" i="1"/>
  <c r="BC24" i="1" s="1"/>
  <c r="AS23" i="1"/>
  <c r="AP23" i="1"/>
  <c r="BH23" i="1" s="1"/>
  <c r="AO23" i="1"/>
  <c r="AN23" i="1"/>
  <c r="AM23" i="1"/>
  <c r="AL23" i="1"/>
  <c r="AY23" i="1" s="1"/>
  <c r="AK23" i="1"/>
  <c r="AX23" i="1" s="1"/>
  <c r="AJ23" i="1"/>
  <c r="AW23" i="1" s="1"/>
  <c r="AI23" i="1"/>
  <c r="AV23" i="1" s="1"/>
  <c r="AH23" i="1"/>
  <c r="AZ23" i="1" s="1"/>
  <c r="AG23" i="1"/>
  <c r="AT23" i="1" s="1"/>
  <c r="AW22" i="1"/>
  <c r="AS22" i="1"/>
  <c r="AP22" i="1"/>
  <c r="BH22" i="1" s="1"/>
  <c r="AO22" i="1"/>
  <c r="AN22" i="1"/>
  <c r="AM22" i="1"/>
  <c r="AL22" i="1"/>
  <c r="AY22" i="1" s="1"/>
  <c r="AK22" i="1"/>
  <c r="AX22" i="1" s="1"/>
  <c r="AJ22" i="1"/>
  <c r="AI22" i="1"/>
  <c r="AV22" i="1" s="1"/>
  <c r="AH22" i="1"/>
  <c r="AU22" i="1" s="1"/>
  <c r="AG22" i="1"/>
  <c r="BC22" i="1" s="1"/>
  <c r="BE21" i="1"/>
  <c r="BC21" i="1"/>
  <c r="BH20" i="1"/>
  <c r="BC20" i="1"/>
  <c r="AS20" i="1"/>
  <c r="AP20" i="1"/>
  <c r="AO20" i="1"/>
  <c r="AN20" i="1"/>
  <c r="AM20" i="1"/>
  <c r="AL20" i="1"/>
  <c r="AY20" i="1" s="1"/>
  <c r="AK20" i="1"/>
  <c r="AX20" i="1" s="1"/>
  <c r="AJ20" i="1"/>
  <c r="AW20" i="1" s="1"/>
  <c r="AI20" i="1"/>
  <c r="AV20" i="1" s="1"/>
  <c r="AH20" i="1"/>
  <c r="AG20" i="1"/>
  <c r="AT20" i="1" s="1"/>
  <c r="AT19" i="1"/>
  <c r="AS19" i="1"/>
  <c r="AP19" i="1"/>
  <c r="BH19" i="1" s="1"/>
  <c r="AO19" i="1"/>
  <c r="AN19" i="1"/>
  <c r="AM19" i="1"/>
  <c r="AL19" i="1"/>
  <c r="AK19" i="1"/>
  <c r="AX19" i="1" s="1"/>
  <c r="AJ19" i="1"/>
  <c r="AW19" i="1" s="1"/>
  <c r="AI19" i="1"/>
  <c r="AV19" i="1" s="1"/>
  <c r="AH19" i="1"/>
  <c r="AZ19" i="1" s="1"/>
  <c r="BE19" i="1" s="1"/>
  <c r="AG19" i="1"/>
  <c r="BC19" i="1" s="1"/>
  <c r="AU18" i="1"/>
  <c r="AT18" i="1"/>
  <c r="AS18" i="1"/>
  <c r="BH18" i="1"/>
  <c r="AY18" i="1"/>
  <c r="AX18" i="1"/>
  <c r="AW18" i="1"/>
  <c r="AV18" i="1"/>
  <c r="AZ18" i="1"/>
  <c r="BE18" i="1" s="1"/>
  <c r="BC18" i="1"/>
  <c r="BE17" i="1"/>
  <c r="AS17" i="1"/>
  <c r="AP17" i="1"/>
  <c r="BH17" i="1" s="1"/>
  <c r="AO17" i="1"/>
  <c r="AN17" i="1"/>
  <c r="AM17" i="1"/>
  <c r="AL17" i="1"/>
  <c r="AY17" i="1" s="1"/>
  <c r="AK17" i="1"/>
  <c r="AX17" i="1" s="1"/>
  <c r="AJ17" i="1"/>
  <c r="AW17" i="1" s="1"/>
  <c r="AI17" i="1"/>
  <c r="AV17" i="1" s="1"/>
  <c r="AH17" i="1"/>
  <c r="AZ17" i="1" s="1"/>
  <c r="AG17" i="1"/>
  <c r="AT17" i="1" s="1"/>
  <c r="AY16" i="1"/>
  <c r="AS16" i="1"/>
  <c r="AP16" i="1"/>
  <c r="BH16" i="1" s="1"/>
  <c r="AO16" i="1"/>
  <c r="AN16" i="1"/>
  <c r="AM16" i="1"/>
  <c r="AL16" i="1"/>
  <c r="AK16" i="1"/>
  <c r="AX16" i="1" s="1"/>
  <c r="AJ16" i="1"/>
  <c r="AW16" i="1" s="1"/>
  <c r="AI16" i="1"/>
  <c r="AV16" i="1" s="1"/>
  <c r="AH16" i="1"/>
  <c r="AZ16" i="1" s="1"/>
  <c r="BE16" i="1" s="1"/>
  <c r="AG16" i="1"/>
  <c r="BC16" i="1" s="1"/>
  <c r="AU15" i="1"/>
  <c r="AS15" i="1"/>
  <c r="AP15" i="1"/>
  <c r="BH15" i="1" s="1"/>
  <c r="AO15" i="1"/>
  <c r="AN15" i="1"/>
  <c r="AM15" i="1"/>
  <c r="AL15" i="1"/>
  <c r="AY15" i="1" s="1"/>
  <c r="AK15" i="1"/>
  <c r="AX15" i="1" s="1"/>
  <c r="AJ15" i="1"/>
  <c r="AW15" i="1" s="1"/>
  <c r="AI15" i="1"/>
  <c r="AV15" i="1" s="1"/>
  <c r="AH15" i="1"/>
  <c r="AZ15" i="1" s="1"/>
  <c r="BE15" i="1" s="1"/>
  <c r="AG15" i="1"/>
  <c r="BC15" i="1" s="1"/>
  <c r="BE14" i="1"/>
  <c r="BC14" i="1"/>
  <c r="BA14" i="1"/>
  <c r="AZ14" i="1"/>
  <c r="AY14" i="1"/>
  <c r="AX14" i="1"/>
  <c r="AW14" i="1"/>
  <c r="AV14" i="1"/>
  <c r="AU14" i="1"/>
  <c r="AT14" i="1"/>
  <c r="AS14" i="1"/>
  <c r="BH14" i="1"/>
  <c r="AU13" i="1"/>
  <c r="AT13" i="1"/>
  <c r="AS13" i="1"/>
  <c r="AP13" i="1"/>
  <c r="BH13" i="1" s="1"/>
  <c r="AO13" i="1"/>
  <c r="AN13" i="1"/>
  <c r="AM13" i="1"/>
  <c r="AL13" i="1"/>
  <c r="AY13" i="1" s="1"/>
  <c r="AK13" i="1"/>
  <c r="AX13" i="1" s="1"/>
  <c r="AJ13" i="1"/>
  <c r="AW13" i="1" s="1"/>
  <c r="AI13" i="1"/>
  <c r="AV13" i="1" s="1"/>
  <c r="AH13" i="1"/>
  <c r="AZ13" i="1" s="1"/>
  <c r="BE13" i="1" s="1"/>
  <c r="AG13" i="1"/>
  <c r="BC13" i="1" s="1"/>
  <c r="BC12" i="1"/>
  <c r="AS12" i="1"/>
  <c r="AP12" i="1"/>
  <c r="BH12" i="1" s="1"/>
  <c r="AO12" i="1"/>
  <c r="AN12" i="1"/>
  <c r="AM12" i="1"/>
  <c r="AL12" i="1"/>
  <c r="AY12" i="1" s="1"/>
  <c r="AK12" i="1"/>
  <c r="AX12" i="1" s="1"/>
  <c r="AJ12" i="1"/>
  <c r="AW12" i="1" s="1"/>
  <c r="AI12" i="1"/>
  <c r="AV12" i="1" s="1"/>
  <c r="AH12" i="1"/>
  <c r="AZ12" i="1" s="1"/>
  <c r="BE12" i="1" s="1"/>
  <c r="AG12" i="1"/>
  <c r="AT12" i="1" s="1"/>
  <c r="AT11" i="1"/>
  <c r="AS11" i="1"/>
  <c r="AP11" i="1"/>
  <c r="BH11" i="1" s="1"/>
  <c r="AO11" i="1"/>
  <c r="AN11" i="1"/>
  <c r="AM11" i="1"/>
  <c r="AL11" i="1"/>
  <c r="AY11" i="1" s="1"/>
  <c r="AK11" i="1"/>
  <c r="AX11" i="1" s="1"/>
  <c r="AJ11" i="1"/>
  <c r="AW11" i="1" s="1"/>
  <c r="AI11" i="1"/>
  <c r="AV11" i="1" s="1"/>
  <c r="AH11" i="1"/>
  <c r="AU11" i="1" s="1"/>
  <c r="AG11" i="1"/>
  <c r="AQ11" i="1" s="1"/>
  <c r="AQ38" i="1" s="1"/>
  <c r="AV10" i="1"/>
  <c r="AU10" i="1"/>
  <c r="AS10" i="1"/>
  <c r="AP10" i="1"/>
  <c r="BH10" i="1" s="1"/>
  <c r="AO10" i="1"/>
  <c r="AN10" i="1"/>
  <c r="AM10" i="1"/>
  <c r="AL10" i="1"/>
  <c r="AY10" i="1" s="1"/>
  <c r="AK10" i="1"/>
  <c r="AX10" i="1" s="1"/>
  <c r="AJ10" i="1"/>
  <c r="AW10" i="1" s="1"/>
  <c r="AI10" i="1"/>
  <c r="AH10" i="1"/>
  <c r="AZ10" i="1" s="1"/>
  <c r="BE10" i="1" s="1"/>
  <c r="AG10" i="1"/>
  <c r="BC10" i="1" s="1"/>
  <c r="AY9" i="1"/>
  <c r="AX9" i="1"/>
  <c r="AS9" i="1"/>
  <c r="AP9" i="1"/>
  <c r="BH9" i="1" s="1"/>
  <c r="AO9" i="1"/>
  <c r="AN9" i="1"/>
  <c r="AM9" i="1"/>
  <c r="AL9" i="1"/>
  <c r="AK9" i="1"/>
  <c r="AJ9" i="1"/>
  <c r="AW9" i="1" s="1"/>
  <c r="AI9" i="1"/>
  <c r="AV9" i="1" s="1"/>
  <c r="AH9" i="1"/>
  <c r="AG9" i="1"/>
  <c r="BA9" i="1" s="1"/>
  <c r="AT34" i="1" l="1"/>
  <c r="BC9" i="1"/>
  <c r="AT9" i="1"/>
  <c r="AU17" i="1"/>
  <c r="BC17" i="1"/>
  <c r="BA17" i="1"/>
  <c r="BC11" i="1"/>
  <c r="AZ11" i="1"/>
  <c r="BE11" i="1" s="1"/>
  <c r="BA11" i="1"/>
  <c r="BA10" i="1"/>
  <c r="AT10" i="1"/>
  <c r="BA22" i="1"/>
  <c r="AT22" i="1"/>
  <c r="AU16" i="1"/>
  <c r="BA16" i="1"/>
  <c r="AT16" i="1"/>
  <c r="AZ20" i="1"/>
  <c r="BE20" i="1" s="1"/>
  <c r="AU20" i="1"/>
  <c r="BA20" i="1"/>
  <c r="AT15" i="1"/>
  <c r="AT25" i="1"/>
  <c r="BA33" i="1"/>
  <c r="BA24" i="1"/>
  <c r="AZ24" i="1"/>
  <c r="BE24" i="1" s="1"/>
  <c r="AZ32" i="1"/>
  <c r="AT35" i="1"/>
  <c r="BA35" i="1"/>
  <c r="BA19" i="1"/>
  <c r="AU19" i="1"/>
  <c r="AU12" i="1"/>
  <c r="AK38" i="1"/>
  <c r="AX38" i="1" s="1"/>
  <c r="AL38" i="1"/>
  <c r="AY38" i="1" s="1"/>
  <c r="BA12" i="1"/>
  <c r="AM38" i="1"/>
  <c r="BH38" i="1"/>
  <c r="BC28" i="1"/>
  <c r="AU9" i="1"/>
  <c r="AZ9" i="1"/>
  <c r="BE9" i="1" s="1"/>
  <c r="AH38" i="1"/>
  <c r="AI38" i="1"/>
  <c r="AV38" i="1" s="1"/>
  <c r="AZ22" i="1"/>
  <c r="BE22" i="1" s="1"/>
  <c r="AU29" i="1"/>
  <c r="AZ29" i="1"/>
  <c r="BE29" i="1" s="1"/>
  <c r="BC30" i="1"/>
  <c r="BA30" i="1"/>
  <c r="AZ33" i="1"/>
  <c r="AJ38" i="1"/>
  <c r="AW38" i="1" s="1"/>
  <c r="AY19" i="1"/>
  <c r="BA23" i="1"/>
  <c r="AG38" i="1"/>
  <c r="AU23" i="1"/>
  <c r="BC23" i="1"/>
  <c r="AU26" i="1"/>
  <c r="AZ26" i="1"/>
  <c r="BE26" i="1" s="1"/>
  <c r="AT28" i="1"/>
  <c r="AN38" i="1"/>
  <c r="BA13" i="1"/>
  <c r="BA15" i="1"/>
  <c r="BA18" i="1"/>
  <c r="BA21" i="1"/>
  <c r="BA32" i="1"/>
  <c r="BA34" i="1"/>
  <c r="BA36" i="1"/>
  <c r="AU38" i="1" l="1"/>
  <c r="AZ38" i="1"/>
  <c r="BE38" i="1" s="1"/>
  <c r="BC38" i="1"/>
  <c r="BA38" i="1"/>
  <c r="AT38" i="1"/>
</calcChain>
</file>

<file path=xl/sharedStrings.xml><?xml version="1.0" encoding="utf-8"?>
<sst xmlns="http://schemas.openxmlformats.org/spreadsheetml/2006/main" count="127" uniqueCount="76">
  <si>
    <r>
      <t xml:space="preserve">                                                                                   </t>
    </r>
    <r>
      <rPr>
        <b/>
        <sz val="15"/>
        <color theme="1"/>
        <rFont val="Calibri"/>
        <family val="2"/>
      </rPr>
      <t xml:space="preserve"> (Amount in Lakhs)</t>
    </r>
  </si>
  <si>
    <t>Sr. No.</t>
  </si>
  <si>
    <t>Name of Banks</t>
  </si>
  <si>
    <t>SHISHU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</si>
  <si>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</si>
  <si>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</si>
  <si>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</si>
  <si>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Total Outstanding as on 31.12.2022 (Column 5+10+15)</t>
  </si>
  <si>
    <t>Number of MUDRA Cards Issued as on date</t>
  </si>
  <si>
    <t>Annual Target Amount (01.04.2022 To 31.03.2023)</t>
  </si>
  <si>
    <t>Prorata Target amount (01.04.2021 to 31.12.2021)</t>
  </si>
  <si>
    <t>Achievement Number of Accounts (01.04.2022 to 31.12.2022)</t>
  </si>
  <si>
    <t>Achievement against Target Amount (01.04.2021 to 31.12.2021)</t>
  </si>
  <si>
    <t>Achievement against Target Amount (01.04.2021 to 30.09.2021)</t>
  </si>
  <si>
    <t>Achievement against Target Amount (01.10.2021 to 31.12.2021)</t>
  </si>
  <si>
    <t>Achievement against Target Amount (01.07.2021 to 30.09.2021)</t>
  </si>
  <si>
    <t>Achievement against Target Amount (01.04.2021 to 30.06.2021)</t>
  </si>
  <si>
    <t>Achievement against Target Amount (01.04.2022 to 31.12.2022)</t>
  </si>
  <si>
    <t>Achievement Number of Accounts (01.04.2021 to 31.12.2021)</t>
  </si>
  <si>
    <t>Achievement Number of Accounts (01.04.2021 to 30.09.2021)</t>
  </si>
  <si>
    <t>Achievement Number of Accounts (01.10.2021 to 31.12.2021)</t>
  </si>
  <si>
    <t>Achievement Number of Accounts (01.04.2021 to 30.06.2021)</t>
  </si>
  <si>
    <t>%age Achievement</t>
  </si>
  <si>
    <t>Total NPA under PMMY as on 31.12.2022</t>
  </si>
  <si>
    <t>%age of NPA Amount to Total O/S</t>
  </si>
  <si>
    <t>Q.E DECEMBER 22 (01.10.2022 TO 31.12.2022)</t>
  </si>
  <si>
    <t>Total Outstanding as on 31.12.2022</t>
  </si>
  <si>
    <t xml:space="preserve">Sanctioned </t>
  </si>
  <si>
    <t>Disbursed</t>
  </si>
  <si>
    <t>out of (2) disbursement to WOMEN beneficiaries</t>
  </si>
  <si>
    <t>out of (2) disbursement to SC/ST beneficiaries</t>
  </si>
  <si>
    <t>Sanctioned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</si>
  <si>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</si>
  <si>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</si>
  <si>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</si>
  <si>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</si>
  <si>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</si>
  <si>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</si>
  <si>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</si>
  <si>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</si>
  <si>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</si>
  <si>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</si>
  <si>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</si>
  <si>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</si>
  <si>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</si>
  <si>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</si>
  <si>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</si>
  <si>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</si>
  <si>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</si>
  <si>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</si>
  <si>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</si>
  <si>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</si>
  <si>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</si>
  <si>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</si>
  <si>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</si>
  <si>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</si>
  <si>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</si>
  <si>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</si>
  <si>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</si>
  <si>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</si>
  <si>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</si>
  <si>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</si>
  <si>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</si>
  <si>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</si>
  <si>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</si>
  <si>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</si>
  <si>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</si>
  <si>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</si>
  <si>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PUNJAB STATE COOPERATIVE BANK</t>
  </si>
  <si>
    <t>TOTAL</t>
  </si>
  <si>
    <t>SLBC PUNJAB</t>
  </si>
  <si>
    <t>599.43</t>
  </si>
  <si>
    <t>4638.69</t>
  </si>
  <si>
    <t>15016.3</t>
  </si>
  <si>
    <t>661.61</t>
  </si>
  <si>
    <t xml:space="preserve">                                                                                                                   PRADHAN MANTRI MUDRA YOJANA (PMMY) - Progress as on 31.12.2022           Annexure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</si>
</sst>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5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6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20"/>
      <color theme="1"/>
      <name val="Tahoma"/>
      <family val="2"/>
    </font>
    <font>
      <b/>
      <sz val="20"/>
      <name val="Tahoma"/>
      <family val="2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  <font>
      <sz val="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36">
    <xf numFmtId="0" fontId="0" fillId="0" borderId="0" xfId="0"/>
    <xf numFmtId="0" fontId="5" fillId="0" borderId="0" xfId="1" applyFont="1" applyFill="1"/>
    <xf numFmtId="0" fontId="7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5" fillId="2" borderId="33" xfId="1" applyFont="1" applyFill="1" applyBorder="1" applyAlignment="1">
      <alignment horizontal="center" vertical="top" wrapText="1"/>
    </xf>
    <xf numFmtId="0" fontId="15" fillId="2" borderId="34" xfId="1" applyFont="1" applyFill="1" applyBorder="1" applyAlignment="1">
      <alignment horizontal="center" vertical="top" wrapText="1"/>
    </xf>
    <xf numFmtId="0" fontId="15" fillId="2" borderId="35" xfId="1" applyFont="1" applyFill="1" applyBorder="1" applyAlignment="1">
      <alignment horizontal="center" vertical="top" wrapText="1"/>
    </xf>
    <xf numFmtId="0" fontId="15" fillId="2" borderId="29" xfId="1" applyFont="1" applyFill="1" applyBorder="1" applyAlignment="1">
      <alignment horizontal="center" vertical="top" wrapText="1"/>
    </xf>
    <xf numFmtId="0" fontId="15" fillId="2" borderId="36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" fillId="2" borderId="6" xfId="1" applyFont="1" applyFill="1" applyBorder="1"/>
    <xf numFmtId="0" fontId="16" fillId="2" borderId="6" xfId="1" applyFont="1" applyFill="1" applyBorder="1" applyAlignment="1">
      <alignment vertical="center" wrapText="1"/>
    </xf>
    <xf numFmtId="0" fontId="15" fillId="2" borderId="42" xfId="1" applyFont="1" applyFill="1" applyBorder="1" applyAlignment="1">
      <alignment horizontal="center" vertical="top" wrapText="1"/>
    </xf>
    <xf numFmtId="9" fontId="15" fillId="2" borderId="42" xfId="2" applyFont="1" applyFill="1" applyBorder="1" applyAlignment="1">
      <alignment horizontal="center" vertical="top" wrapText="1"/>
    </xf>
    <xf numFmtId="0" fontId="15" fillId="2" borderId="45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vertical="center"/>
    </xf>
    <xf numFmtId="1" fontId="18" fillId="2" borderId="39" xfId="3" applyNumberFormat="1" applyFont="1" applyFill="1" applyBorder="1" applyAlignment="1">
      <alignment vertical="center"/>
    </xf>
    <xf numFmtId="1" fontId="18" fillId="2" borderId="42" xfId="3" applyNumberFormat="1" applyFont="1" applyFill="1" applyBorder="1" applyAlignment="1">
      <alignment vertical="center"/>
    </xf>
    <xf numFmtId="1" fontId="18" fillId="2" borderId="42" xfId="1" applyNumberFormat="1" applyFont="1" applyFill="1" applyBorder="1" applyAlignment="1">
      <alignment horizontal="right" vertical="center"/>
    </xf>
    <xf numFmtId="1" fontId="18" fillId="2" borderId="42" xfId="1" applyNumberFormat="1" applyFont="1" applyFill="1" applyBorder="1" applyAlignment="1">
      <alignment horizontal="right" vertical="center" wrapText="1"/>
    </xf>
    <xf numFmtId="1" fontId="18" fillId="2" borderId="42" xfId="1" applyNumberFormat="1" applyFont="1" applyFill="1" applyBorder="1" applyAlignment="1">
      <alignment vertical="center" wrapText="1"/>
    </xf>
    <xf numFmtId="1" fontId="18" fillId="2" borderId="40" xfId="1" applyNumberFormat="1" applyFont="1" applyFill="1" applyBorder="1" applyAlignment="1">
      <alignment vertical="center" wrapText="1"/>
    </xf>
    <xf numFmtId="1" fontId="18" fillId="2" borderId="46" xfId="1" applyNumberFormat="1" applyFont="1" applyFill="1" applyBorder="1" applyAlignment="1">
      <alignment vertical="center" wrapText="1"/>
    </xf>
    <xf numFmtId="0" fontId="18" fillId="2" borderId="42" xfId="1" applyFont="1" applyFill="1" applyBorder="1" applyAlignment="1">
      <alignment vertical="center" wrapText="1"/>
    </xf>
    <xf numFmtId="9" fontId="18" fillId="2" borderId="42" xfId="2" applyFont="1" applyFill="1" applyBorder="1" applyAlignment="1">
      <alignment vertical="center" wrapText="1"/>
    </xf>
    <xf numFmtId="9" fontId="18" fillId="2" borderId="45" xfId="2" applyFont="1" applyFill="1" applyBorder="1" applyAlignment="1">
      <alignment vertical="center" wrapText="1"/>
    </xf>
    <xf numFmtId="0" fontId="7" fillId="3" borderId="0" xfId="1" applyFont="1" applyFill="1"/>
    <xf numFmtId="1" fontId="18" fillId="2" borderId="47" xfId="3" applyNumberFormat="1" applyFont="1" applyFill="1" applyBorder="1" applyAlignment="1">
      <alignment vertical="center"/>
    </xf>
    <xf numFmtId="1" fontId="18" fillId="2" borderId="24" xfId="1" applyNumberFormat="1" applyFont="1" applyFill="1" applyBorder="1" applyAlignment="1">
      <alignment horizontal="right" vertical="center" wrapText="1"/>
    </xf>
    <xf numFmtId="1" fontId="18" fillId="2" borderId="24" xfId="1" applyNumberFormat="1" applyFont="1" applyFill="1" applyBorder="1" applyAlignment="1">
      <alignment vertical="center" wrapText="1"/>
    </xf>
    <xf numFmtId="0" fontId="2" fillId="3" borderId="0" xfId="1" applyFont="1" applyFill="1"/>
    <xf numFmtId="1" fontId="18" fillId="2" borderId="24" xfId="3" applyNumberFormat="1" applyFont="1" applyFill="1" applyBorder="1" applyAlignment="1">
      <alignment vertical="center"/>
    </xf>
    <xf numFmtId="1" fontId="18" fillId="2" borderId="24" xfId="1" applyNumberFormat="1" applyFont="1" applyFill="1" applyBorder="1" applyAlignment="1">
      <alignment horizontal="right" vertical="center"/>
    </xf>
    <xf numFmtId="1" fontId="18" fillId="2" borderId="24" xfId="1" applyNumberFormat="1" applyFont="1" applyFill="1" applyBorder="1" applyAlignment="1">
      <alignment vertical="center"/>
    </xf>
    <xf numFmtId="0" fontId="18" fillId="2" borderId="24" xfId="1" applyFont="1" applyFill="1" applyBorder="1" applyAlignment="1">
      <alignment vertical="center" wrapText="1"/>
    </xf>
    <xf numFmtId="0" fontId="1" fillId="3" borderId="0" xfId="1" applyFont="1" applyFill="1"/>
    <xf numFmtId="0" fontId="11" fillId="2" borderId="18" xfId="1" applyFont="1" applyFill="1" applyBorder="1" applyAlignment="1">
      <alignment vertical="center" wrapText="1"/>
    </xf>
    <xf numFmtId="1" fontId="18" fillId="2" borderId="47" xfId="1" applyNumberFormat="1" applyFont="1" applyFill="1" applyBorder="1"/>
    <xf numFmtId="1" fontId="18" fillId="2" borderId="24" xfId="1" applyNumberFormat="1" applyFont="1" applyFill="1" applyBorder="1"/>
    <xf numFmtId="0" fontId="18" fillId="2" borderId="24" xfId="1" applyFont="1" applyFill="1" applyBorder="1"/>
    <xf numFmtId="0" fontId="18" fillId="2" borderId="42" xfId="1" applyFont="1" applyFill="1" applyBorder="1"/>
    <xf numFmtId="1" fontId="19" fillId="2" borderId="47" xfId="3" applyNumberFormat="1" applyFont="1" applyFill="1" applyBorder="1" applyAlignment="1">
      <alignment vertical="center"/>
    </xf>
    <xf numFmtId="1" fontId="19" fillId="2" borderId="24" xfId="3" applyNumberFormat="1" applyFont="1" applyFill="1" applyBorder="1" applyAlignment="1">
      <alignment vertical="center"/>
    </xf>
    <xf numFmtId="1" fontId="19" fillId="2" borderId="24" xfId="1" applyNumberFormat="1" applyFont="1" applyFill="1" applyBorder="1" applyAlignment="1">
      <alignment horizontal="right" vertical="center"/>
    </xf>
    <xf numFmtId="1" fontId="19" fillId="2" borderId="24" xfId="1" applyNumberFormat="1" applyFont="1" applyFill="1" applyBorder="1" applyAlignment="1">
      <alignment horizontal="right" vertical="center" wrapText="1"/>
    </xf>
    <xf numFmtId="1" fontId="19" fillId="2" borderId="24" xfId="1" applyNumberFormat="1" applyFont="1" applyFill="1" applyBorder="1" applyAlignment="1">
      <alignment vertical="center"/>
    </xf>
    <xf numFmtId="1" fontId="19" fillId="2" borderId="42" xfId="1" applyNumberFormat="1" applyFont="1" applyFill="1" applyBorder="1" applyAlignment="1">
      <alignment vertical="center" wrapText="1"/>
    </xf>
    <xf numFmtId="1" fontId="19" fillId="2" borderId="40" xfId="1" applyNumberFormat="1" applyFont="1" applyFill="1" applyBorder="1" applyAlignment="1">
      <alignment vertical="center" wrapText="1"/>
    </xf>
    <xf numFmtId="0" fontId="18" fillId="2" borderId="47" xfId="3" applyFont="1" applyFill="1" applyBorder="1" applyAlignment="1">
      <alignment vertical="center"/>
    </xf>
    <xf numFmtId="0" fontId="18" fillId="2" borderId="24" xfId="3" applyFont="1" applyFill="1" applyBorder="1" applyAlignment="1">
      <alignment vertical="center"/>
    </xf>
    <xf numFmtId="0" fontId="18" fillId="2" borderId="24" xfId="1" applyFont="1" applyFill="1" applyBorder="1" applyAlignment="1">
      <alignment horizontal="right" vertical="center"/>
    </xf>
    <xf numFmtId="0" fontId="18" fillId="2" borderId="24" xfId="1" applyFont="1" applyFill="1" applyBorder="1" applyAlignment="1">
      <alignment horizontal="right" vertical="center" wrapText="1"/>
    </xf>
    <xf numFmtId="0" fontId="18" fillId="2" borderId="24" xfId="1" applyFont="1" applyFill="1" applyBorder="1" applyAlignment="1">
      <alignment vertical="center"/>
    </xf>
    <xf numFmtId="0" fontId="18" fillId="2" borderId="40" xfId="1" applyFont="1" applyFill="1" applyBorder="1" applyAlignment="1">
      <alignment vertical="center" wrapText="1"/>
    </xf>
    <xf numFmtId="0" fontId="11" fillId="2" borderId="48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vertical="center" wrapText="1"/>
    </xf>
    <xf numFmtId="1" fontId="18" fillId="2" borderId="49" xfId="3" applyNumberFormat="1" applyFont="1" applyFill="1" applyBorder="1" applyAlignment="1">
      <alignment vertical="center"/>
    </xf>
    <xf numFmtId="1" fontId="18" fillId="2" borderId="50" xfId="3" applyNumberFormat="1" applyFont="1" applyFill="1" applyBorder="1" applyAlignment="1">
      <alignment vertical="center"/>
    </xf>
    <xf numFmtId="1" fontId="18" fillId="2" borderId="23" xfId="1" applyNumberFormat="1" applyFont="1" applyFill="1" applyBorder="1" applyAlignment="1">
      <alignment vertical="center" wrapText="1"/>
    </xf>
    <xf numFmtId="1" fontId="18" fillId="2" borderId="51" xfId="1" applyNumberFormat="1" applyFont="1" applyFill="1" applyBorder="1" applyAlignment="1">
      <alignment vertical="center" wrapText="1"/>
    </xf>
    <xf numFmtId="0" fontId="18" fillId="2" borderId="50" xfId="1" applyFont="1" applyFill="1" applyBorder="1" applyAlignment="1">
      <alignment vertical="center" wrapText="1"/>
    </xf>
    <xf numFmtId="0" fontId="18" fillId="2" borderId="23" xfId="1" applyFont="1" applyFill="1" applyBorder="1" applyAlignment="1">
      <alignment vertical="center" wrapText="1"/>
    </xf>
    <xf numFmtId="1" fontId="18" fillId="2" borderId="23" xfId="1" applyNumberFormat="1" applyFont="1" applyFill="1" applyBorder="1" applyAlignment="1">
      <alignment horizontal="right" vertical="center" wrapText="1"/>
    </xf>
    <xf numFmtId="9" fontId="18" fillId="2" borderId="23" xfId="2" applyFont="1" applyFill="1" applyBorder="1" applyAlignment="1">
      <alignment vertical="center" wrapText="1"/>
    </xf>
    <xf numFmtId="0" fontId="20" fillId="2" borderId="52" xfId="1" applyFont="1" applyFill="1" applyBorder="1"/>
    <xf numFmtId="0" fontId="21" fillId="2" borderId="52" xfId="1" applyFont="1" applyFill="1" applyBorder="1" applyAlignment="1">
      <alignment vertical="center" wrapText="1"/>
    </xf>
    <xf numFmtId="1" fontId="21" fillId="2" borderId="53" xfId="1" applyNumberFormat="1" applyFont="1" applyFill="1" applyBorder="1" applyAlignment="1">
      <alignment vertical="center"/>
    </xf>
    <xf numFmtId="1" fontId="21" fillId="2" borderId="7" xfId="1" applyNumberFormat="1" applyFont="1" applyFill="1" applyBorder="1" applyAlignment="1">
      <alignment vertical="center"/>
    </xf>
    <xf numFmtId="1" fontId="18" fillId="2" borderId="8" xfId="1" applyNumberFormat="1" applyFont="1" applyFill="1" applyBorder="1" applyAlignment="1">
      <alignment vertical="center" wrapText="1"/>
    </xf>
    <xf numFmtId="9" fontId="18" fillId="2" borderId="8" xfId="2" applyFont="1" applyFill="1" applyBorder="1" applyAlignment="1">
      <alignment vertical="center" wrapText="1"/>
    </xf>
    <xf numFmtId="1" fontId="21" fillId="2" borderId="7" xfId="1" applyNumberFormat="1" applyFont="1" applyFill="1" applyBorder="1" applyAlignment="1">
      <alignment vertical="center" wrapText="1"/>
    </xf>
    <xf numFmtId="1" fontId="21" fillId="2" borderId="8" xfId="1" applyNumberFormat="1" applyFont="1" applyFill="1" applyBorder="1" applyAlignment="1">
      <alignment vertical="center" wrapText="1"/>
    </xf>
    <xf numFmtId="0" fontId="22" fillId="0" borderId="0" xfId="1" applyFont="1" applyFill="1"/>
    <xf numFmtId="0" fontId="1" fillId="0" borderId="0" xfId="1" applyFont="1" applyFill="1"/>
    <xf numFmtId="9" fontId="0" fillId="0" borderId="0" xfId="2" applyFont="1" applyFill="1"/>
    <xf numFmtId="0" fontId="4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right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9" fontId="11" fillId="2" borderId="14" xfId="2" applyFont="1" applyFill="1" applyBorder="1" applyAlignment="1">
      <alignment horizontal="center" vertical="center" wrapText="1"/>
    </xf>
    <xf numFmtId="9" fontId="11" fillId="2" borderId="23" xfId="2" applyFont="1" applyFill="1" applyBorder="1" applyAlignment="1">
      <alignment horizontal="center" vertical="center" wrapText="1"/>
    </xf>
    <xf numFmtId="9" fontId="11" fillId="2" borderId="34" xfId="2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top" wrapText="1"/>
    </xf>
    <xf numFmtId="0" fontId="15" fillId="2" borderId="39" xfId="1" applyFont="1" applyFill="1" applyBorder="1" applyAlignment="1">
      <alignment horizontal="center" vertical="top" wrapText="1"/>
    </xf>
    <xf numFmtId="0" fontId="15" fillId="2" borderId="40" xfId="1" applyFont="1" applyFill="1" applyBorder="1" applyAlignment="1">
      <alignment horizontal="center" vertical="top" wrapText="1"/>
    </xf>
    <xf numFmtId="0" fontId="15" fillId="2" borderId="43" xfId="1" applyFont="1" applyFill="1" applyBorder="1" applyAlignment="1">
      <alignment horizontal="center" vertical="top" wrapText="1"/>
    </xf>
    <xf numFmtId="0" fontId="15" fillId="2" borderId="44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15" fillId="2" borderId="41" xfId="1" applyFont="1" applyFill="1" applyBorder="1" applyAlignment="1">
      <alignment horizontal="center" vertical="top" wrapText="1"/>
    </xf>
  </cellXfs>
  <cellStyles count="4">
    <cellStyle name="Normal" xfId="0" builtinId="0"/>
    <cellStyle name="Normal 2 26" xfId="3"/>
    <cellStyle name="Normal 34" xfId="1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9"/>
  <sheetViews>
    <sheetView tabSelected="1" view="pageBreakPreview" zoomScale="46" zoomScaleNormal="100" zoomScaleSheetLayoutView="46" workbookViewId="0">
      <pane xSplit="2" ySplit="8" topLeftCell="AG9" activePane="bottomRight" state="frozen"/>
      <selection pane="topRight" activeCell="C1" sqref="C1"/>
      <selection pane="bottomLeft" activeCell="A9" sqref="A9"/>
      <selection pane="bottomRight" activeCell="BL5" sqref="BL5"/>
    </sheetView>
  </sheetViews>
  <sheetFormatPr defaultColWidth="8.88671875" defaultRowHeight="14.4" x14ac:dyDescent="0.3"/>
  <cols>
    <col min="1" max="1" width="7.6640625" style="75" customWidth="1"/>
    <col min="2" max="2" width="45.5546875" style="75" customWidth="1"/>
    <col min="3" max="3" width="16.88671875" style="75" customWidth="1"/>
    <col min="4" max="4" width="18" style="75" customWidth="1"/>
    <col min="5" max="5" width="23.33203125" style="75" customWidth="1"/>
    <col min="6" max="6" width="22.5546875" style="75" customWidth="1"/>
    <col min="7" max="7" width="18.21875" style="75" customWidth="1"/>
    <col min="8" max="8" width="16.5546875" style="75" customWidth="1"/>
    <col min="9" max="9" width="19.33203125" style="75" customWidth="1"/>
    <col min="10" max="11" width="17.21875" style="75" customWidth="1"/>
    <col min="12" max="12" width="24.109375" style="75" customWidth="1"/>
    <col min="13" max="13" width="22.44140625" style="75" customWidth="1"/>
    <col min="14" max="14" width="22.109375" style="75" customWidth="1"/>
    <col min="15" max="15" width="17" style="75" customWidth="1"/>
    <col min="16" max="16" width="20.77734375" style="75" customWidth="1"/>
    <col min="17" max="21" width="16.77734375" style="75" customWidth="1"/>
    <col min="22" max="22" width="22.21875" style="75" customWidth="1"/>
    <col min="23" max="30" width="18.44140625" style="75" customWidth="1"/>
    <col min="31" max="31" width="16.109375" style="75" customWidth="1"/>
    <col min="32" max="32" width="22" style="75" customWidth="1"/>
    <col min="33" max="33" width="17.88671875" style="75" customWidth="1"/>
    <col min="34" max="34" width="23.88671875" style="75" customWidth="1"/>
    <col min="35" max="35" width="17.88671875" style="75" customWidth="1"/>
    <col min="36" max="36" width="26" style="75" customWidth="1"/>
    <col min="37" max="37" width="17.88671875" style="75" customWidth="1"/>
    <col min="38" max="38" width="26.77734375" style="75" customWidth="1"/>
    <col min="39" max="40" width="17.88671875" style="75" customWidth="1"/>
    <col min="41" max="41" width="24.109375" style="75" customWidth="1"/>
    <col min="42" max="42" width="26.21875" style="75" customWidth="1"/>
    <col min="43" max="43" width="17.88671875" style="75" hidden="1" customWidth="1"/>
    <col min="44" max="44" width="22.77734375" style="75" customWidth="1"/>
    <col min="45" max="45" width="21.77734375" style="75" hidden="1" customWidth="1"/>
    <col min="46" max="46" width="21.77734375" style="75" customWidth="1"/>
    <col min="47" max="47" width="21.109375" style="75" hidden="1" customWidth="1"/>
    <col min="48" max="48" width="18.21875" style="75" hidden="1" customWidth="1"/>
    <col min="49" max="49" width="15.33203125" style="75" hidden="1" customWidth="1"/>
    <col min="50" max="50" width="12.88671875" style="75" hidden="1" customWidth="1"/>
    <col min="51" max="51" width="15" style="75" hidden="1" customWidth="1"/>
    <col min="52" max="52" width="25.5546875" style="75" customWidth="1"/>
    <col min="53" max="53" width="19.5546875" style="75" hidden="1" customWidth="1"/>
    <col min="54" max="54" width="18" style="75" hidden="1" customWidth="1"/>
    <col min="55" max="55" width="14.77734375" style="75" hidden="1" customWidth="1"/>
    <col min="56" max="56" width="13.77734375" style="75" hidden="1" customWidth="1"/>
    <col min="57" max="57" width="19.88671875" style="76" customWidth="1"/>
    <col min="58" max="58" width="17.88671875" style="75" customWidth="1"/>
    <col min="59" max="59" width="23.44140625" style="75" customWidth="1"/>
    <col min="60" max="60" width="17.88671875" style="75" customWidth="1"/>
    <col min="61" max="16384" width="8.88671875" style="2"/>
  </cols>
  <sheetData>
    <row r="1" spans="1:62" s="1" customFormat="1" ht="33" thickBot="1" x14ac:dyDescent="0.6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1:62" ht="39" thickBot="1" x14ac:dyDescent="0.75">
      <c r="A2" s="78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80"/>
    </row>
    <row r="3" spans="1:62" s="3" customFormat="1" ht="20.399999999999999" customHeight="1" thickBot="1" x14ac:dyDescent="0.3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1:62" ht="75.599999999999994" customHeight="1" thickBot="1" x14ac:dyDescent="0.35">
      <c r="A4" s="82" t="s">
        <v>1</v>
      </c>
      <c r="B4" s="85" t="s">
        <v>2</v>
      </c>
      <c r="C4" s="88" t="s">
        <v>3</v>
      </c>
      <c r="D4" s="89"/>
      <c r="E4" s="89"/>
      <c r="F4" s="89"/>
      <c r="G4" s="89"/>
      <c r="H4" s="89"/>
      <c r="I4" s="89"/>
      <c r="J4" s="89"/>
      <c r="K4" s="89"/>
      <c r="L4" s="90"/>
      <c r="M4" s="91" t="s">
        <v>4</v>
      </c>
      <c r="N4" s="92"/>
      <c r="O4" s="92"/>
      <c r="P4" s="92"/>
      <c r="Q4" s="92"/>
      <c r="R4" s="92"/>
      <c r="S4" s="92"/>
      <c r="T4" s="92"/>
      <c r="U4" s="92"/>
      <c r="V4" s="93"/>
      <c r="W4" s="91" t="s">
        <v>5</v>
      </c>
      <c r="X4" s="92"/>
      <c r="Y4" s="92"/>
      <c r="Z4" s="92"/>
      <c r="AA4" s="92"/>
      <c r="AB4" s="92"/>
      <c r="AC4" s="92"/>
      <c r="AD4" s="92"/>
      <c r="AE4" s="92"/>
      <c r="AF4" s="92"/>
      <c r="AG4" s="94" t="s">
        <v>6</v>
      </c>
      <c r="AH4" s="95"/>
      <c r="AI4" s="95"/>
      <c r="AJ4" s="95"/>
      <c r="AK4" s="95"/>
      <c r="AL4" s="95"/>
      <c r="AM4" s="95"/>
      <c r="AN4" s="95"/>
      <c r="AO4" s="96" t="s">
        <v>7</v>
      </c>
      <c r="AP4" s="97"/>
      <c r="AQ4" s="105" t="s">
        <v>8</v>
      </c>
      <c r="AR4" s="108" t="s">
        <v>9</v>
      </c>
      <c r="AS4" s="102" t="s">
        <v>10</v>
      </c>
      <c r="AT4" s="102" t="s">
        <v>11</v>
      </c>
      <c r="AU4" s="102" t="s">
        <v>12</v>
      </c>
      <c r="AV4" s="102" t="s">
        <v>13</v>
      </c>
      <c r="AW4" s="102" t="s">
        <v>14</v>
      </c>
      <c r="AX4" s="102" t="s">
        <v>15</v>
      </c>
      <c r="AY4" s="102" t="s">
        <v>16</v>
      </c>
      <c r="AZ4" s="102" t="s">
        <v>17</v>
      </c>
      <c r="BA4" s="102" t="s">
        <v>18</v>
      </c>
      <c r="BB4" s="102" t="s">
        <v>19</v>
      </c>
      <c r="BC4" s="102" t="s">
        <v>20</v>
      </c>
      <c r="BD4" s="102" t="s">
        <v>21</v>
      </c>
      <c r="BE4" s="111" t="s">
        <v>22</v>
      </c>
      <c r="BF4" s="114" t="s">
        <v>23</v>
      </c>
      <c r="BG4" s="114"/>
      <c r="BH4" s="117" t="s">
        <v>24</v>
      </c>
    </row>
    <row r="5" spans="1:62" s="4" customFormat="1" ht="32.4" customHeight="1" thickBot="1" x14ac:dyDescent="0.45">
      <c r="A5" s="83"/>
      <c r="B5" s="86"/>
      <c r="C5" s="124" t="s">
        <v>25</v>
      </c>
      <c r="D5" s="124"/>
      <c r="E5" s="124"/>
      <c r="F5" s="124"/>
      <c r="G5" s="124"/>
      <c r="H5" s="124"/>
      <c r="I5" s="124"/>
      <c r="J5" s="125"/>
      <c r="K5" s="120" t="s">
        <v>26</v>
      </c>
      <c r="L5" s="121"/>
      <c r="M5" s="124" t="s">
        <v>25</v>
      </c>
      <c r="N5" s="124"/>
      <c r="O5" s="124"/>
      <c r="P5" s="124"/>
      <c r="Q5" s="124"/>
      <c r="R5" s="124"/>
      <c r="S5" s="124"/>
      <c r="T5" s="125"/>
      <c r="U5" s="120" t="s">
        <v>26</v>
      </c>
      <c r="V5" s="121"/>
      <c r="W5" s="124" t="s">
        <v>25</v>
      </c>
      <c r="X5" s="124"/>
      <c r="Y5" s="124"/>
      <c r="Z5" s="124"/>
      <c r="AA5" s="124"/>
      <c r="AB5" s="124"/>
      <c r="AC5" s="124"/>
      <c r="AD5" s="125"/>
      <c r="AE5" s="120" t="s">
        <v>26</v>
      </c>
      <c r="AF5" s="121"/>
      <c r="AG5" s="124" t="s">
        <v>25</v>
      </c>
      <c r="AH5" s="124"/>
      <c r="AI5" s="124"/>
      <c r="AJ5" s="124"/>
      <c r="AK5" s="124"/>
      <c r="AL5" s="124"/>
      <c r="AM5" s="124"/>
      <c r="AN5" s="125"/>
      <c r="AO5" s="98"/>
      <c r="AP5" s="99"/>
      <c r="AQ5" s="106"/>
      <c r="AR5" s="109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12"/>
      <c r="BF5" s="115"/>
      <c r="BG5" s="115"/>
      <c r="BH5" s="118"/>
    </row>
    <row r="6" spans="1:62" ht="113.25" customHeight="1" thickBot="1" x14ac:dyDescent="0.35">
      <c r="A6" s="83"/>
      <c r="B6" s="86"/>
      <c r="C6" s="126" t="s">
        <v>27</v>
      </c>
      <c r="D6" s="127"/>
      <c r="E6" s="128" t="s">
        <v>28</v>
      </c>
      <c r="F6" s="127"/>
      <c r="G6" s="128" t="s">
        <v>29</v>
      </c>
      <c r="H6" s="127"/>
      <c r="I6" s="128" t="s">
        <v>30</v>
      </c>
      <c r="J6" s="125"/>
      <c r="K6" s="122"/>
      <c r="L6" s="123"/>
      <c r="M6" s="126" t="s">
        <v>31</v>
      </c>
      <c r="N6" s="127"/>
      <c r="O6" s="128" t="s">
        <v>28</v>
      </c>
      <c r="P6" s="127"/>
      <c r="Q6" s="128" t="s">
        <v>32</v>
      </c>
      <c r="R6" s="127"/>
      <c r="S6" s="128" t="s">
        <v>33</v>
      </c>
      <c r="T6" s="125"/>
      <c r="U6" s="122"/>
      <c r="V6" s="123"/>
      <c r="W6" s="124" t="s">
        <v>31</v>
      </c>
      <c r="X6" s="127"/>
      <c r="Y6" s="128" t="s">
        <v>28</v>
      </c>
      <c r="Z6" s="127"/>
      <c r="AA6" s="128" t="s">
        <v>34</v>
      </c>
      <c r="AB6" s="127"/>
      <c r="AC6" s="128" t="s">
        <v>35</v>
      </c>
      <c r="AD6" s="125"/>
      <c r="AE6" s="122"/>
      <c r="AF6" s="123"/>
      <c r="AG6" s="126" t="s">
        <v>31</v>
      </c>
      <c r="AH6" s="127"/>
      <c r="AI6" s="128" t="s">
        <v>28</v>
      </c>
      <c r="AJ6" s="127"/>
      <c r="AK6" s="128" t="s">
        <v>36</v>
      </c>
      <c r="AL6" s="127"/>
      <c r="AM6" s="128" t="s">
        <v>37</v>
      </c>
      <c r="AN6" s="124"/>
      <c r="AO6" s="100"/>
      <c r="AP6" s="101"/>
      <c r="AQ6" s="107"/>
      <c r="AR6" s="109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12"/>
      <c r="BF6" s="116"/>
      <c r="BG6" s="116"/>
      <c r="BH6" s="118"/>
    </row>
    <row r="7" spans="1:62" ht="15" customHeight="1" thickBot="1" x14ac:dyDescent="0.35">
      <c r="A7" s="84"/>
      <c r="B7" s="87"/>
      <c r="C7" s="5" t="s">
        <v>38</v>
      </c>
      <c r="D7" s="6" t="s">
        <v>39</v>
      </c>
      <c r="E7" s="6" t="s">
        <v>38</v>
      </c>
      <c r="F7" s="6" t="s">
        <v>39</v>
      </c>
      <c r="G7" s="6" t="s">
        <v>38</v>
      </c>
      <c r="H7" s="6" t="s">
        <v>39</v>
      </c>
      <c r="I7" s="6" t="s">
        <v>38</v>
      </c>
      <c r="J7" s="6" t="s">
        <v>39</v>
      </c>
      <c r="K7" s="6" t="s">
        <v>38</v>
      </c>
      <c r="L7" s="6" t="s">
        <v>39</v>
      </c>
      <c r="M7" s="6" t="s">
        <v>38</v>
      </c>
      <c r="N7" s="6" t="s">
        <v>39</v>
      </c>
      <c r="O7" s="6" t="s">
        <v>38</v>
      </c>
      <c r="P7" s="6" t="s">
        <v>39</v>
      </c>
      <c r="Q7" s="6" t="s">
        <v>38</v>
      </c>
      <c r="R7" s="6" t="s">
        <v>39</v>
      </c>
      <c r="S7" s="6" t="s">
        <v>38</v>
      </c>
      <c r="T7" s="6" t="s">
        <v>39</v>
      </c>
      <c r="U7" s="6" t="s">
        <v>38</v>
      </c>
      <c r="V7" s="6" t="s">
        <v>39</v>
      </c>
      <c r="W7" s="6" t="s">
        <v>38</v>
      </c>
      <c r="X7" s="6" t="s">
        <v>39</v>
      </c>
      <c r="Y7" s="6" t="s">
        <v>38</v>
      </c>
      <c r="Z7" s="6" t="s">
        <v>39</v>
      </c>
      <c r="AA7" s="6" t="s">
        <v>38</v>
      </c>
      <c r="AB7" s="6" t="s">
        <v>39</v>
      </c>
      <c r="AC7" s="6" t="s">
        <v>38</v>
      </c>
      <c r="AD7" s="6" t="s">
        <v>39</v>
      </c>
      <c r="AE7" s="6" t="s">
        <v>38</v>
      </c>
      <c r="AF7" s="7" t="s">
        <v>39</v>
      </c>
      <c r="AG7" s="8" t="s">
        <v>38</v>
      </c>
      <c r="AH7" s="6" t="s">
        <v>39</v>
      </c>
      <c r="AI7" s="6" t="s">
        <v>38</v>
      </c>
      <c r="AJ7" s="6" t="s">
        <v>39</v>
      </c>
      <c r="AK7" s="6" t="s">
        <v>38</v>
      </c>
      <c r="AL7" s="6" t="s">
        <v>39</v>
      </c>
      <c r="AM7" s="6" t="s">
        <v>38</v>
      </c>
      <c r="AN7" s="7" t="s">
        <v>39</v>
      </c>
      <c r="AO7" s="6" t="s">
        <v>38</v>
      </c>
      <c r="AP7" s="6" t="s">
        <v>39</v>
      </c>
      <c r="AQ7" s="9"/>
      <c r="AR7" s="110"/>
      <c r="AS7" s="104"/>
      <c r="AT7" s="104"/>
      <c r="AU7" s="104"/>
      <c r="AV7" s="104"/>
      <c r="AW7" s="104"/>
      <c r="AX7" s="104"/>
      <c r="AY7" s="104"/>
      <c r="AZ7" s="10"/>
      <c r="BA7" s="104"/>
      <c r="BB7" s="104"/>
      <c r="BC7" s="104"/>
      <c r="BD7" s="104"/>
      <c r="BE7" s="113"/>
      <c r="BF7" s="6" t="s">
        <v>38</v>
      </c>
      <c r="BG7" s="6" t="s">
        <v>39</v>
      </c>
      <c r="BH7" s="119"/>
    </row>
    <row r="8" spans="1:62" ht="14.4" customHeight="1" x14ac:dyDescent="0.3">
      <c r="A8" s="11"/>
      <c r="B8" s="12"/>
      <c r="C8" s="129">
        <v>1</v>
      </c>
      <c r="D8" s="130"/>
      <c r="E8" s="131">
        <v>2</v>
      </c>
      <c r="F8" s="130"/>
      <c r="G8" s="131">
        <v>3</v>
      </c>
      <c r="H8" s="130"/>
      <c r="I8" s="131">
        <v>4</v>
      </c>
      <c r="J8" s="130"/>
      <c r="K8" s="131">
        <v>5</v>
      </c>
      <c r="L8" s="130"/>
      <c r="M8" s="131">
        <v>6</v>
      </c>
      <c r="N8" s="130"/>
      <c r="O8" s="131">
        <v>7</v>
      </c>
      <c r="P8" s="130"/>
      <c r="Q8" s="131">
        <v>8</v>
      </c>
      <c r="R8" s="130"/>
      <c r="S8" s="131">
        <v>9</v>
      </c>
      <c r="T8" s="130"/>
      <c r="U8" s="131">
        <v>10</v>
      </c>
      <c r="V8" s="130"/>
      <c r="W8" s="131">
        <v>11</v>
      </c>
      <c r="X8" s="130"/>
      <c r="Y8" s="131">
        <v>12</v>
      </c>
      <c r="Z8" s="130"/>
      <c r="AA8" s="131">
        <v>13</v>
      </c>
      <c r="AB8" s="130"/>
      <c r="AC8" s="131">
        <v>14</v>
      </c>
      <c r="AD8" s="130"/>
      <c r="AE8" s="131">
        <v>15</v>
      </c>
      <c r="AF8" s="129"/>
      <c r="AG8" s="135">
        <v>16</v>
      </c>
      <c r="AH8" s="130"/>
      <c r="AI8" s="131">
        <v>17</v>
      </c>
      <c r="AJ8" s="130"/>
      <c r="AK8" s="131">
        <v>18</v>
      </c>
      <c r="AL8" s="130"/>
      <c r="AM8" s="131">
        <v>19</v>
      </c>
      <c r="AN8" s="130"/>
      <c r="AO8" s="131">
        <v>20</v>
      </c>
      <c r="AP8" s="130"/>
      <c r="AQ8" s="13">
        <v>17</v>
      </c>
      <c r="AR8" s="13">
        <v>18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32">
        <v>22</v>
      </c>
      <c r="BG8" s="133"/>
      <c r="BH8" s="15">
        <v>23</v>
      </c>
    </row>
    <row r="9" spans="1:62" s="28" customFormat="1" ht="53.4" customHeight="1" x14ac:dyDescent="0.3">
      <c r="A9" s="16">
        <v>1</v>
      </c>
      <c r="B9" s="17" t="s">
        <v>40</v>
      </c>
      <c r="C9" s="18">
        <v>1339</v>
      </c>
      <c r="D9" s="19">
        <v>448.83000000000004</v>
      </c>
      <c r="E9" s="20">
        <v>2959</v>
      </c>
      <c r="F9" s="21">
        <v>1357.85671</v>
      </c>
      <c r="G9" s="21">
        <v>0</v>
      </c>
      <c r="H9" s="21">
        <v>0</v>
      </c>
      <c r="I9" s="21">
        <v>134</v>
      </c>
      <c r="J9" s="21">
        <v>42</v>
      </c>
      <c r="K9" s="21">
        <v>47688</v>
      </c>
      <c r="L9" s="21">
        <v>11735.39834</v>
      </c>
      <c r="M9" s="21">
        <v>5973</v>
      </c>
      <c r="N9" s="21">
        <v>10971.73</v>
      </c>
      <c r="O9" s="22">
        <v>16800</v>
      </c>
      <c r="P9" s="22">
        <v>27116.94428</v>
      </c>
      <c r="Q9" s="22">
        <v>0</v>
      </c>
      <c r="R9" s="22">
        <v>0</v>
      </c>
      <c r="S9" s="22">
        <v>147</v>
      </c>
      <c r="T9" s="21">
        <v>206</v>
      </c>
      <c r="U9" s="21">
        <v>64124</v>
      </c>
      <c r="V9" s="21">
        <v>86101.052670000005</v>
      </c>
      <c r="W9" s="22">
        <v>474</v>
      </c>
      <c r="X9" s="22">
        <v>3882.95</v>
      </c>
      <c r="Y9" s="22">
        <v>1074</v>
      </c>
      <c r="Z9" s="22">
        <v>8264.0973300000005</v>
      </c>
      <c r="AA9" s="22">
        <v>0</v>
      </c>
      <c r="AB9" s="22">
        <v>0</v>
      </c>
      <c r="AC9" s="22">
        <v>1</v>
      </c>
      <c r="AD9" s="22">
        <v>7</v>
      </c>
      <c r="AE9" s="22">
        <v>8442</v>
      </c>
      <c r="AF9" s="23">
        <v>50417.331279999999</v>
      </c>
      <c r="AG9" s="24">
        <f t="shared" ref="AG9:AQ24" si="0">C9+M9+W9</f>
        <v>7786</v>
      </c>
      <c r="AH9" s="24">
        <f t="shared" si="0"/>
        <v>15303.509999999998</v>
      </c>
      <c r="AI9" s="24">
        <f t="shared" si="0"/>
        <v>20833</v>
      </c>
      <c r="AJ9" s="24">
        <f t="shared" si="0"/>
        <v>36738.89832</v>
      </c>
      <c r="AK9" s="24">
        <f t="shared" si="0"/>
        <v>0</v>
      </c>
      <c r="AL9" s="24">
        <f t="shared" si="0"/>
        <v>0</v>
      </c>
      <c r="AM9" s="24">
        <f t="shared" si="0"/>
        <v>282</v>
      </c>
      <c r="AN9" s="24">
        <f t="shared" si="0"/>
        <v>255</v>
      </c>
      <c r="AO9" s="24">
        <f t="shared" si="0"/>
        <v>120254</v>
      </c>
      <c r="AP9" s="24">
        <f t="shared" si="0"/>
        <v>148253.78229</v>
      </c>
      <c r="AQ9" s="25">
        <v>2988</v>
      </c>
      <c r="AR9" s="25">
        <v>45394</v>
      </c>
      <c r="AS9" s="22">
        <f>AR9/4*3</f>
        <v>34045.5</v>
      </c>
      <c r="AT9" s="22">
        <f>AG9</f>
        <v>7786</v>
      </c>
      <c r="AU9" s="22">
        <f t="shared" ref="AU9:AY24" si="1">AH9</f>
        <v>15303.509999999998</v>
      </c>
      <c r="AV9" s="22">
        <f t="shared" si="1"/>
        <v>20833</v>
      </c>
      <c r="AW9" s="22">
        <f t="shared" si="1"/>
        <v>36738.89832</v>
      </c>
      <c r="AX9" s="22">
        <f t="shared" si="1"/>
        <v>0</v>
      </c>
      <c r="AY9" s="22">
        <f t="shared" si="1"/>
        <v>0</v>
      </c>
      <c r="AZ9" s="22">
        <f>AH9</f>
        <v>15303.509999999998</v>
      </c>
      <c r="BA9" s="22">
        <f t="shared" ref="BA9:BA38" si="2">BB9+AG9</f>
        <v>28722</v>
      </c>
      <c r="BB9" s="22">
        <v>20936</v>
      </c>
      <c r="BC9" s="22">
        <f t="shared" ref="BC9:BC38" si="3">AG9</f>
        <v>7786</v>
      </c>
      <c r="BD9" s="21">
        <v>172</v>
      </c>
      <c r="BE9" s="26">
        <f>AZ9/AR9</f>
        <v>0.33712627219456315</v>
      </c>
      <c r="BF9" s="22">
        <v>23244</v>
      </c>
      <c r="BG9" s="22">
        <v>27152.926299999999</v>
      </c>
      <c r="BH9" s="27">
        <f t="shared" ref="BH9:BH38" si="4">BG9/AP9</f>
        <v>0.18315165981321149</v>
      </c>
      <c r="BI9" s="2"/>
      <c r="BJ9" s="2"/>
    </row>
    <row r="10" spans="1:62" s="32" customFormat="1" ht="53.4" customHeight="1" x14ac:dyDescent="0.3">
      <c r="A10" s="16">
        <v>2</v>
      </c>
      <c r="B10" s="17" t="s">
        <v>41</v>
      </c>
      <c r="C10" s="29">
        <v>1038</v>
      </c>
      <c r="D10" s="29">
        <v>377</v>
      </c>
      <c r="E10" s="29">
        <v>1038</v>
      </c>
      <c r="F10" s="29">
        <v>325</v>
      </c>
      <c r="G10" s="29">
        <v>255</v>
      </c>
      <c r="H10" s="29">
        <v>88</v>
      </c>
      <c r="I10" s="29">
        <v>55</v>
      </c>
      <c r="J10" s="29">
        <v>35</v>
      </c>
      <c r="K10" s="30">
        <v>10130</v>
      </c>
      <c r="L10" s="30">
        <v>2455.3120399999998</v>
      </c>
      <c r="M10" s="29">
        <v>8539</v>
      </c>
      <c r="N10" s="29">
        <v>15952</v>
      </c>
      <c r="O10" s="29">
        <v>8539</v>
      </c>
      <c r="P10" s="29">
        <v>15586</v>
      </c>
      <c r="Q10" s="29">
        <v>2125</v>
      </c>
      <c r="R10" s="29">
        <v>3891</v>
      </c>
      <c r="S10" s="29">
        <v>312</v>
      </c>
      <c r="T10" s="29">
        <v>546</v>
      </c>
      <c r="U10" s="30">
        <v>19220</v>
      </c>
      <c r="V10" s="30">
        <v>29834.560800000007</v>
      </c>
      <c r="W10" s="22">
        <v>2013</v>
      </c>
      <c r="X10" s="22">
        <v>8895</v>
      </c>
      <c r="Y10" s="22">
        <v>2016</v>
      </c>
      <c r="Z10" s="22">
        <v>8711</v>
      </c>
      <c r="AA10" s="22">
        <v>141</v>
      </c>
      <c r="AB10" s="22">
        <v>1108</v>
      </c>
      <c r="AC10" s="22">
        <v>51</v>
      </c>
      <c r="AD10" s="22">
        <v>249</v>
      </c>
      <c r="AE10" s="22">
        <v>3414</v>
      </c>
      <c r="AF10" s="23">
        <v>21493.43562</v>
      </c>
      <c r="AG10" s="24">
        <f t="shared" si="0"/>
        <v>11590</v>
      </c>
      <c r="AH10" s="24">
        <f t="shared" si="0"/>
        <v>25224</v>
      </c>
      <c r="AI10" s="24">
        <f t="shared" si="0"/>
        <v>11593</v>
      </c>
      <c r="AJ10" s="24">
        <f t="shared" si="0"/>
        <v>24622</v>
      </c>
      <c r="AK10" s="24">
        <f t="shared" si="0"/>
        <v>2521</v>
      </c>
      <c r="AL10" s="24">
        <f t="shared" si="0"/>
        <v>5087</v>
      </c>
      <c r="AM10" s="24">
        <f t="shared" si="0"/>
        <v>418</v>
      </c>
      <c r="AN10" s="24">
        <f t="shared" si="0"/>
        <v>830</v>
      </c>
      <c r="AO10" s="24">
        <f t="shared" si="0"/>
        <v>32764</v>
      </c>
      <c r="AP10" s="24">
        <f t="shared" si="0"/>
        <v>53783.308460000007</v>
      </c>
      <c r="AQ10" s="31">
        <v>5043</v>
      </c>
      <c r="AR10" s="22">
        <v>30000</v>
      </c>
      <c r="AS10" s="22">
        <f t="shared" ref="AS10:AS38" si="5">AR10/4*3</f>
        <v>22500</v>
      </c>
      <c r="AT10" s="22">
        <f t="shared" ref="AT10:AY38" si="6">AG10</f>
        <v>11590</v>
      </c>
      <c r="AU10" s="22">
        <f t="shared" si="1"/>
        <v>25224</v>
      </c>
      <c r="AV10" s="22">
        <f t="shared" si="1"/>
        <v>11593</v>
      </c>
      <c r="AW10" s="22">
        <f t="shared" si="1"/>
        <v>24622</v>
      </c>
      <c r="AX10" s="22">
        <f t="shared" si="1"/>
        <v>2521</v>
      </c>
      <c r="AY10" s="22">
        <f t="shared" si="1"/>
        <v>5087</v>
      </c>
      <c r="AZ10" s="22">
        <f t="shared" ref="AZ10:AZ38" si="7">AH10</f>
        <v>25224</v>
      </c>
      <c r="BA10" s="22">
        <f t="shared" si="2"/>
        <v>11590</v>
      </c>
      <c r="BB10" s="22">
        <v>0</v>
      </c>
      <c r="BC10" s="22">
        <f t="shared" si="3"/>
        <v>11590</v>
      </c>
      <c r="BD10" s="21">
        <v>0</v>
      </c>
      <c r="BE10" s="26">
        <f t="shared" ref="BE10:BE38" si="8">AZ10/AR10</f>
        <v>0.84079999999999999</v>
      </c>
      <c r="BF10" s="22">
        <v>3627</v>
      </c>
      <c r="BG10" s="22">
        <v>3715.4112100000002</v>
      </c>
      <c r="BH10" s="27">
        <f t="shared" si="4"/>
        <v>6.9081120451398872E-2</v>
      </c>
    </row>
    <row r="11" spans="1:62" s="28" customFormat="1" ht="53.4" customHeight="1" x14ac:dyDescent="0.3">
      <c r="A11" s="16">
        <v>3</v>
      </c>
      <c r="B11" s="17" t="s">
        <v>42</v>
      </c>
      <c r="C11" s="29">
        <v>348</v>
      </c>
      <c r="D11" s="33">
        <v>248</v>
      </c>
      <c r="E11" s="34">
        <v>243</v>
      </c>
      <c r="F11" s="34">
        <v>156</v>
      </c>
      <c r="G11" s="34">
        <v>96</v>
      </c>
      <c r="H11" s="34">
        <v>51</v>
      </c>
      <c r="I11" s="34">
        <v>32</v>
      </c>
      <c r="J11" s="30">
        <v>21</v>
      </c>
      <c r="K11" s="30">
        <v>8488</v>
      </c>
      <c r="L11" s="30">
        <v>3577</v>
      </c>
      <c r="M11" s="34">
        <v>397</v>
      </c>
      <c r="N11" s="34">
        <v>623</v>
      </c>
      <c r="O11" s="35">
        <v>234</v>
      </c>
      <c r="P11" s="35">
        <v>335</v>
      </c>
      <c r="Q11" s="35">
        <v>37</v>
      </c>
      <c r="R11" s="35">
        <v>75</v>
      </c>
      <c r="S11" s="35">
        <v>25</v>
      </c>
      <c r="T11" s="30">
        <v>29</v>
      </c>
      <c r="U11" s="30">
        <v>6493</v>
      </c>
      <c r="V11" s="30">
        <v>9272</v>
      </c>
      <c r="W11" s="22">
        <v>38</v>
      </c>
      <c r="X11" s="22">
        <v>233</v>
      </c>
      <c r="Y11" s="22">
        <v>38</v>
      </c>
      <c r="Z11" s="22">
        <v>233</v>
      </c>
      <c r="AA11" s="22">
        <v>24</v>
      </c>
      <c r="AB11" s="22">
        <v>151</v>
      </c>
      <c r="AC11" s="22">
        <v>5</v>
      </c>
      <c r="AD11" s="22">
        <v>37</v>
      </c>
      <c r="AE11" s="22">
        <v>773</v>
      </c>
      <c r="AF11" s="23">
        <v>5436</v>
      </c>
      <c r="AG11" s="24">
        <f t="shared" si="0"/>
        <v>783</v>
      </c>
      <c r="AH11" s="24">
        <f t="shared" si="0"/>
        <v>1104</v>
      </c>
      <c r="AI11" s="24">
        <f t="shared" si="0"/>
        <v>515</v>
      </c>
      <c r="AJ11" s="24">
        <f t="shared" si="0"/>
        <v>724</v>
      </c>
      <c r="AK11" s="24">
        <f t="shared" si="0"/>
        <v>157</v>
      </c>
      <c r="AL11" s="24">
        <f t="shared" si="0"/>
        <v>277</v>
      </c>
      <c r="AM11" s="24">
        <f t="shared" si="0"/>
        <v>62</v>
      </c>
      <c r="AN11" s="24">
        <f t="shared" si="0"/>
        <v>87</v>
      </c>
      <c r="AO11" s="24">
        <f t="shared" si="0"/>
        <v>15754</v>
      </c>
      <c r="AP11" s="24">
        <f t="shared" si="0"/>
        <v>18285</v>
      </c>
      <c r="AQ11" s="24">
        <f t="shared" si="0"/>
        <v>1218</v>
      </c>
      <c r="AR11" s="25">
        <v>10500</v>
      </c>
      <c r="AS11" s="22">
        <f t="shared" si="5"/>
        <v>7875</v>
      </c>
      <c r="AT11" s="22">
        <f t="shared" si="6"/>
        <v>783</v>
      </c>
      <c r="AU11" s="22">
        <f t="shared" si="1"/>
        <v>1104</v>
      </c>
      <c r="AV11" s="22">
        <f t="shared" si="1"/>
        <v>515</v>
      </c>
      <c r="AW11" s="22">
        <f t="shared" si="1"/>
        <v>724</v>
      </c>
      <c r="AX11" s="22">
        <f t="shared" si="1"/>
        <v>157</v>
      </c>
      <c r="AY11" s="22">
        <f t="shared" si="1"/>
        <v>277</v>
      </c>
      <c r="AZ11" s="22">
        <f t="shared" si="7"/>
        <v>1104</v>
      </c>
      <c r="BA11" s="22">
        <f t="shared" si="2"/>
        <v>1992</v>
      </c>
      <c r="BB11" s="22">
        <v>1209</v>
      </c>
      <c r="BC11" s="22">
        <f t="shared" si="3"/>
        <v>783</v>
      </c>
      <c r="BD11" s="21">
        <v>530.60317560013573</v>
      </c>
      <c r="BE11" s="26">
        <f t="shared" si="8"/>
        <v>0.10514285714285715</v>
      </c>
      <c r="BF11" s="22">
        <v>0</v>
      </c>
      <c r="BG11" s="22">
        <v>0</v>
      </c>
      <c r="BH11" s="27">
        <f t="shared" si="4"/>
        <v>0</v>
      </c>
    </row>
    <row r="12" spans="1:62" s="37" customFormat="1" ht="53.4" customHeight="1" x14ac:dyDescent="0.3">
      <c r="A12" s="16">
        <v>4</v>
      </c>
      <c r="B12" s="17" t="s">
        <v>43</v>
      </c>
      <c r="C12" s="29">
        <v>4733</v>
      </c>
      <c r="D12" s="33">
        <v>45752.783288300008</v>
      </c>
      <c r="E12" s="34">
        <v>4733</v>
      </c>
      <c r="F12" s="34">
        <v>45752.783288300008</v>
      </c>
      <c r="G12" s="34">
        <v>0</v>
      </c>
      <c r="H12" s="34">
        <v>0</v>
      </c>
      <c r="I12" s="34">
        <v>0</v>
      </c>
      <c r="J12" s="30">
        <v>0</v>
      </c>
      <c r="K12" s="30">
        <v>18630</v>
      </c>
      <c r="L12" s="30">
        <v>98538.026005000007</v>
      </c>
      <c r="M12" s="34">
        <v>173</v>
      </c>
      <c r="N12" s="34">
        <v>21057.087901100003</v>
      </c>
      <c r="O12" s="35">
        <v>173</v>
      </c>
      <c r="P12" s="35">
        <v>21057.087901100003</v>
      </c>
      <c r="Q12" s="35">
        <v>0</v>
      </c>
      <c r="R12" s="35">
        <v>0</v>
      </c>
      <c r="S12" s="35">
        <v>0</v>
      </c>
      <c r="T12" s="30">
        <v>0</v>
      </c>
      <c r="U12" s="30">
        <v>577</v>
      </c>
      <c r="V12" s="30">
        <v>38534.372805200001</v>
      </c>
      <c r="W12" s="22">
        <v>48</v>
      </c>
      <c r="X12" s="22">
        <v>27998.978086800002</v>
      </c>
      <c r="Y12" s="22">
        <v>48</v>
      </c>
      <c r="Z12" s="22">
        <v>27998.978086800002</v>
      </c>
      <c r="AA12" s="22">
        <v>0</v>
      </c>
      <c r="AB12" s="22">
        <v>0</v>
      </c>
      <c r="AC12" s="22">
        <v>0</v>
      </c>
      <c r="AD12" s="22">
        <v>0</v>
      </c>
      <c r="AE12" s="23">
        <v>116</v>
      </c>
      <c r="AF12" s="23">
        <v>32414.431613800003</v>
      </c>
      <c r="AG12" s="24">
        <f t="shared" si="0"/>
        <v>4954</v>
      </c>
      <c r="AH12" s="24">
        <f t="shared" si="0"/>
        <v>94808.849276200024</v>
      </c>
      <c r="AI12" s="24">
        <f t="shared" si="0"/>
        <v>4954</v>
      </c>
      <c r="AJ12" s="24">
        <f t="shared" si="0"/>
        <v>94808.849276200024</v>
      </c>
      <c r="AK12" s="24">
        <f t="shared" si="0"/>
        <v>0</v>
      </c>
      <c r="AL12" s="24">
        <f t="shared" si="0"/>
        <v>0</v>
      </c>
      <c r="AM12" s="24">
        <f t="shared" si="0"/>
        <v>0</v>
      </c>
      <c r="AN12" s="24">
        <f t="shared" si="0"/>
        <v>0</v>
      </c>
      <c r="AO12" s="24">
        <f t="shared" si="0"/>
        <v>19323</v>
      </c>
      <c r="AP12" s="24">
        <f t="shared" si="0"/>
        <v>169486.83042400001</v>
      </c>
      <c r="AQ12" s="36"/>
      <c r="AR12" s="25">
        <v>30000</v>
      </c>
      <c r="AS12" s="22">
        <f t="shared" si="5"/>
        <v>22500</v>
      </c>
      <c r="AT12" s="22">
        <f t="shared" si="6"/>
        <v>4954</v>
      </c>
      <c r="AU12" s="22">
        <f t="shared" si="1"/>
        <v>94808.849276200024</v>
      </c>
      <c r="AV12" s="22">
        <f t="shared" si="1"/>
        <v>4954</v>
      </c>
      <c r="AW12" s="22">
        <f t="shared" si="1"/>
        <v>94808.849276200024</v>
      </c>
      <c r="AX12" s="22">
        <f t="shared" si="1"/>
        <v>0</v>
      </c>
      <c r="AY12" s="22">
        <f t="shared" si="1"/>
        <v>0</v>
      </c>
      <c r="AZ12" s="22">
        <f t="shared" si="7"/>
        <v>94808.849276200024</v>
      </c>
      <c r="BA12" s="22">
        <f t="shared" si="2"/>
        <v>4954</v>
      </c>
      <c r="BB12" s="22">
        <v>0</v>
      </c>
      <c r="BC12" s="22">
        <f t="shared" si="3"/>
        <v>4954</v>
      </c>
      <c r="BD12" s="21">
        <v>5.0136619158000002E-2</v>
      </c>
      <c r="BE12" s="26">
        <f t="shared" si="8"/>
        <v>3.1602949758733341</v>
      </c>
      <c r="BF12" s="22">
        <v>3364</v>
      </c>
      <c r="BG12" s="22">
        <v>19498.519660599999</v>
      </c>
      <c r="BH12" s="27">
        <f t="shared" si="4"/>
        <v>0.11504445278622032</v>
      </c>
    </row>
    <row r="13" spans="1:62" s="28" customFormat="1" ht="53.4" customHeight="1" x14ac:dyDescent="0.3">
      <c r="A13" s="16">
        <v>5</v>
      </c>
      <c r="B13" s="17" t="s">
        <v>44</v>
      </c>
      <c r="C13" s="29">
        <v>146</v>
      </c>
      <c r="D13" s="33">
        <v>66.430047699999989</v>
      </c>
      <c r="E13" s="34">
        <v>146</v>
      </c>
      <c r="F13" s="34">
        <v>66.430047699999989</v>
      </c>
      <c r="G13" s="34">
        <v>0</v>
      </c>
      <c r="H13" s="34">
        <v>0</v>
      </c>
      <c r="I13" s="34">
        <v>0</v>
      </c>
      <c r="J13" s="30">
        <v>0</v>
      </c>
      <c r="K13" s="30">
        <v>5019</v>
      </c>
      <c r="L13" s="30">
        <v>1132.8533582</v>
      </c>
      <c r="M13" s="34">
        <v>481</v>
      </c>
      <c r="N13" s="34">
        <v>1016.2989283999998</v>
      </c>
      <c r="O13" s="35">
        <v>481</v>
      </c>
      <c r="P13" s="35">
        <v>1016.2989283999998</v>
      </c>
      <c r="Q13" s="35">
        <v>0</v>
      </c>
      <c r="R13" s="35">
        <v>0</v>
      </c>
      <c r="S13" s="35">
        <v>0</v>
      </c>
      <c r="T13" s="30">
        <v>0</v>
      </c>
      <c r="U13" s="30">
        <v>7297</v>
      </c>
      <c r="V13" s="30">
        <v>10690.103342000002</v>
      </c>
      <c r="W13" s="22">
        <v>175</v>
      </c>
      <c r="X13" s="22">
        <v>1113.6097065999998</v>
      </c>
      <c r="Y13" s="22">
        <v>175</v>
      </c>
      <c r="Z13" s="22">
        <v>1094.6097065999998</v>
      </c>
      <c r="AA13" s="22">
        <v>0</v>
      </c>
      <c r="AB13" s="22">
        <v>0</v>
      </c>
      <c r="AC13" s="22">
        <v>0</v>
      </c>
      <c r="AD13" s="22">
        <v>0</v>
      </c>
      <c r="AE13" s="22">
        <v>1433</v>
      </c>
      <c r="AF13" s="23">
        <v>8052.7186121000013</v>
      </c>
      <c r="AG13" s="24">
        <f t="shared" si="0"/>
        <v>802</v>
      </c>
      <c r="AH13" s="24">
        <f t="shared" si="0"/>
        <v>2196.3386826999995</v>
      </c>
      <c r="AI13" s="24">
        <f t="shared" si="0"/>
        <v>802</v>
      </c>
      <c r="AJ13" s="24">
        <f t="shared" si="0"/>
        <v>2177.3386826999995</v>
      </c>
      <c r="AK13" s="24">
        <f t="shared" si="0"/>
        <v>0</v>
      </c>
      <c r="AL13" s="24">
        <f t="shared" si="0"/>
        <v>0</v>
      </c>
      <c r="AM13" s="24">
        <f t="shared" si="0"/>
        <v>0</v>
      </c>
      <c r="AN13" s="24">
        <f t="shared" si="0"/>
        <v>0</v>
      </c>
      <c r="AO13" s="24">
        <f t="shared" si="0"/>
        <v>13749</v>
      </c>
      <c r="AP13" s="24">
        <f t="shared" si="0"/>
        <v>19875.675312300002</v>
      </c>
      <c r="AQ13" s="36"/>
      <c r="AR13" s="25">
        <v>9800</v>
      </c>
      <c r="AS13" s="22">
        <f t="shared" si="5"/>
        <v>7350</v>
      </c>
      <c r="AT13" s="22">
        <f t="shared" si="6"/>
        <v>802</v>
      </c>
      <c r="AU13" s="22">
        <f t="shared" si="1"/>
        <v>2196.3386826999995</v>
      </c>
      <c r="AV13" s="22">
        <f t="shared" si="1"/>
        <v>802</v>
      </c>
      <c r="AW13" s="22">
        <f t="shared" si="1"/>
        <v>2177.3386826999995</v>
      </c>
      <c r="AX13" s="22">
        <f t="shared" si="1"/>
        <v>0</v>
      </c>
      <c r="AY13" s="22">
        <f t="shared" si="1"/>
        <v>0</v>
      </c>
      <c r="AZ13" s="22">
        <f t="shared" si="7"/>
        <v>2196.3386826999995</v>
      </c>
      <c r="BA13" s="22">
        <f t="shared" si="2"/>
        <v>1543</v>
      </c>
      <c r="BB13" s="22">
        <v>741</v>
      </c>
      <c r="BC13" s="22">
        <f t="shared" si="3"/>
        <v>802</v>
      </c>
      <c r="BD13" s="21">
        <v>0</v>
      </c>
      <c r="BE13" s="26">
        <f t="shared" si="8"/>
        <v>0.22411619211224484</v>
      </c>
      <c r="BF13" s="22">
        <v>2582</v>
      </c>
      <c r="BG13" s="22">
        <v>2581.8590528999994</v>
      </c>
      <c r="BH13" s="27">
        <f t="shared" si="4"/>
        <v>0.12990044425319344</v>
      </c>
    </row>
    <row r="14" spans="1:62" s="28" customFormat="1" ht="53.4" customHeight="1" x14ac:dyDescent="0.3">
      <c r="A14" s="16">
        <v>6</v>
      </c>
      <c r="B14" s="17" t="s">
        <v>45</v>
      </c>
      <c r="C14" s="29">
        <v>13</v>
      </c>
      <c r="D14" s="33">
        <v>5.84</v>
      </c>
      <c r="E14" s="34">
        <v>13</v>
      </c>
      <c r="F14" s="34">
        <v>5.0400000000000009</v>
      </c>
      <c r="G14" s="34">
        <v>0</v>
      </c>
      <c r="H14" s="34">
        <v>0</v>
      </c>
      <c r="I14" s="34">
        <v>13</v>
      </c>
      <c r="J14" s="30">
        <v>5.0400000000000009</v>
      </c>
      <c r="K14" s="30">
        <v>457</v>
      </c>
      <c r="L14" s="30">
        <v>109.10000000000002</v>
      </c>
      <c r="M14" s="34">
        <v>79</v>
      </c>
      <c r="N14" s="34">
        <v>210.20999999999998</v>
      </c>
      <c r="O14" s="35">
        <v>79</v>
      </c>
      <c r="P14" s="35">
        <v>171.98999999999998</v>
      </c>
      <c r="Q14" s="35">
        <v>0</v>
      </c>
      <c r="R14" s="35">
        <v>0</v>
      </c>
      <c r="S14" s="35">
        <v>78</v>
      </c>
      <c r="T14" s="30">
        <v>170.27</v>
      </c>
      <c r="U14" s="30">
        <v>1352</v>
      </c>
      <c r="V14" s="30">
        <v>1938.6200000000003</v>
      </c>
      <c r="W14" s="22">
        <v>38</v>
      </c>
      <c r="X14" s="22">
        <v>326.89</v>
      </c>
      <c r="Y14" s="22">
        <v>38</v>
      </c>
      <c r="Z14" s="22">
        <v>253.18</v>
      </c>
      <c r="AA14" s="22">
        <v>0</v>
      </c>
      <c r="AB14" s="22">
        <v>0</v>
      </c>
      <c r="AC14" s="22">
        <v>36</v>
      </c>
      <c r="AD14" s="22">
        <v>253.18</v>
      </c>
      <c r="AE14" s="22">
        <v>315</v>
      </c>
      <c r="AF14" s="23">
        <v>1900.9400000000003</v>
      </c>
      <c r="AG14" s="24">
        <v>0</v>
      </c>
      <c r="AH14" s="24">
        <f t="shared" ref="AH14" si="9">D14+N14+X14</f>
        <v>542.93999999999994</v>
      </c>
      <c r="AI14" s="24">
        <f t="shared" ref="AI14" si="10">E14+O14+Y14</f>
        <v>130</v>
      </c>
      <c r="AJ14" s="24">
        <f t="shared" ref="AJ14" si="11">F14+P14+Z14</f>
        <v>430.21</v>
      </c>
      <c r="AK14" s="24">
        <f t="shared" ref="AK14" si="12">G14+Q14+AA14</f>
        <v>0</v>
      </c>
      <c r="AL14" s="24">
        <f t="shared" ref="AL14" si="13">H14+R14+AB14</f>
        <v>0</v>
      </c>
      <c r="AM14" s="24">
        <f t="shared" ref="AM14" si="14">I14+S14+AC14</f>
        <v>127</v>
      </c>
      <c r="AN14" s="24">
        <f t="shared" ref="AN14" si="15">J14+T14+AD14</f>
        <v>428.49</v>
      </c>
      <c r="AO14" s="24">
        <f t="shared" ref="AO14" si="16">K14+U14+AE14</f>
        <v>2124</v>
      </c>
      <c r="AP14" s="24">
        <f t="shared" ref="AP14" si="17">L14+V14+AF14</f>
        <v>3948.6600000000008</v>
      </c>
      <c r="AQ14" s="36"/>
      <c r="AR14" s="25">
        <v>3589</v>
      </c>
      <c r="AS14" s="22">
        <f t="shared" si="5"/>
        <v>2691.75</v>
      </c>
      <c r="AT14" s="22">
        <f t="shared" si="6"/>
        <v>0</v>
      </c>
      <c r="AU14" s="22">
        <f t="shared" si="1"/>
        <v>542.93999999999994</v>
      </c>
      <c r="AV14" s="22">
        <f t="shared" si="1"/>
        <v>130</v>
      </c>
      <c r="AW14" s="22">
        <f t="shared" si="1"/>
        <v>430.21</v>
      </c>
      <c r="AX14" s="22">
        <f t="shared" si="1"/>
        <v>0</v>
      </c>
      <c r="AY14" s="22">
        <f t="shared" si="1"/>
        <v>0</v>
      </c>
      <c r="AZ14" s="22">
        <f t="shared" si="7"/>
        <v>542.93999999999994</v>
      </c>
      <c r="BA14" s="22">
        <f t="shared" si="2"/>
        <v>188</v>
      </c>
      <c r="BB14" s="22">
        <v>188</v>
      </c>
      <c r="BC14" s="22">
        <f t="shared" si="3"/>
        <v>0</v>
      </c>
      <c r="BD14" s="21">
        <v>94</v>
      </c>
      <c r="BE14" s="26">
        <f t="shared" si="8"/>
        <v>0.15127890777375311</v>
      </c>
      <c r="BF14" s="22">
        <v>703</v>
      </c>
      <c r="BG14" s="22">
        <v>110</v>
      </c>
      <c r="BH14" s="27">
        <f t="shared" si="4"/>
        <v>2.7857551675758353E-2</v>
      </c>
    </row>
    <row r="15" spans="1:62" s="28" customFormat="1" ht="53.4" customHeight="1" x14ac:dyDescent="0.3">
      <c r="A15" s="16">
        <v>7</v>
      </c>
      <c r="B15" s="17" t="s">
        <v>46</v>
      </c>
      <c r="C15" s="29">
        <v>1178</v>
      </c>
      <c r="D15" s="29">
        <v>366.38100000000009</v>
      </c>
      <c r="E15" s="29">
        <v>1178</v>
      </c>
      <c r="F15" s="29">
        <v>365.33400000000012</v>
      </c>
      <c r="G15" s="29">
        <v>429</v>
      </c>
      <c r="H15" s="29">
        <v>130.208</v>
      </c>
      <c r="I15" s="29">
        <v>259</v>
      </c>
      <c r="J15" s="29">
        <v>79.20999999999998</v>
      </c>
      <c r="K15" s="29">
        <v>11334</v>
      </c>
      <c r="L15" s="29">
        <v>3535.7526699999999</v>
      </c>
      <c r="M15" s="29">
        <v>1706</v>
      </c>
      <c r="N15" s="29">
        <v>3356.1480899999992</v>
      </c>
      <c r="O15" s="29">
        <v>1706</v>
      </c>
      <c r="P15" s="29">
        <v>3350.5095900000006</v>
      </c>
      <c r="Q15" s="29">
        <v>555</v>
      </c>
      <c r="R15" s="29">
        <v>836.39000000000021</v>
      </c>
      <c r="S15" s="29">
        <v>188</v>
      </c>
      <c r="T15" s="29">
        <v>337.37</v>
      </c>
      <c r="U15" s="29">
        <v>10806</v>
      </c>
      <c r="V15" s="29">
        <v>15843.41885</v>
      </c>
      <c r="W15" s="29">
        <v>245</v>
      </c>
      <c r="X15" s="29">
        <v>2122.2950000000001</v>
      </c>
      <c r="Y15" s="29">
        <v>245</v>
      </c>
      <c r="Z15" s="29">
        <v>2114.58</v>
      </c>
      <c r="AA15" s="29">
        <v>73.87854351641279</v>
      </c>
      <c r="AB15" s="29">
        <v>490.76254194058197</v>
      </c>
      <c r="AC15" s="29">
        <v>22.179676996049039</v>
      </c>
      <c r="AD15" s="29">
        <v>169.88643329079449</v>
      </c>
      <c r="AE15" s="29">
        <v>1298</v>
      </c>
      <c r="AF15" s="29">
        <v>8145.6223500000015</v>
      </c>
      <c r="AG15" s="24">
        <f t="shared" si="0"/>
        <v>3129</v>
      </c>
      <c r="AH15" s="24">
        <f t="shared" si="0"/>
        <v>5844.8240899999992</v>
      </c>
      <c r="AI15" s="24">
        <f t="shared" si="0"/>
        <v>3129</v>
      </c>
      <c r="AJ15" s="24">
        <f t="shared" si="0"/>
        <v>5830.4235900000003</v>
      </c>
      <c r="AK15" s="24">
        <f t="shared" si="0"/>
        <v>1057.8785435164127</v>
      </c>
      <c r="AL15" s="24">
        <f t="shared" si="0"/>
        <v>1457.3605419405822</v>
      </c>
      <c r="AM15" s="24">
        <f t="shared" si="0"/>
        <v>469.17967699604901</v>
      </c>
      <c r="AN15" s="24">
        <f t="shared" si="0"/>
        <v>586.4664332907945</v>
      </c>
      <c r="AO15" s="24">
        <f t="shared" si="0"/>
        <v>23438</v>
      </c>
      <c r="AP15" s="24">
        <f t="shared" si="0"/>
        <v>27524.793870000001</v>
      </c>
      <c r="AQ15" s="36">
        <v>0</v>
      </c>
      <c r="AR15" s="25">
        <v>32000</v>
      </c>
      <c r="AS15" s="22">
        <f t="shared" si="5"/>
        <v>24000</v>
      </c>
      <c r="AT15" s="22">
        <f t="shared" si="6"/>
        <v>3129</v>
      </c>
      <c r="AU15" s="22">
        <f t="shared" si="1"/>
        <v>5844.8240899999992</v>
      </c>
      <c r="AV15" s="22">
        <f t="shared" si="1"/>
        <v>3129</v>
      </c>
      <c r="AW15" s="22">
        <f t="shared" si="1"/>
        <v>5830.4235900000003</v>
      </c>
      <c r="AX15" s="22">
        <f t="shared" si="1"/>
        <v>1057.8785435164127</v>
      </c>
      <c r="AY15" s="22">
        <f t="shared" si="1"/>
        <v>1457.3605419405822</v>
      </c>
      <c r="AZ15" s="22">
        <f t="shared" si="7"/>
        <v>5844.8240899999992</v>
      </c>
      <c r="BA15" s="22">
        <f t="shared" si="2"/>
        <v>13175</v>
      </c>
      <c r="BB15" s="22">
        <v>10046</v>
      </c>
      <c r="BC15" s="22">
        <f t="shared" si="3"/>
        <v>3129</v>
      </c>
      <c r="BD15" s="21">
        <v>5023</v>
      </c>
      <c r="BE15" s="26">
        <f t="shared" si="8"/>
        <v>0.18265075281249998</v>
      </c>
      <c r="BF15" s="22">
        <v>4370</v>
      </c>
      <c r="BG15" s="22">
        <v>3755.4853400000002</v>
      </c>
      <c r="BH15" s="27">
        <f t="shared" si="4"/>
        <v>0.13644008953299383</v>
      </c>
    </row>
    <row r="16" spans="1:62" s="28" customFormat="1" ht="53.4" customHeight="1" x14ac:dyDescent="0.3">
      <c r="A16" s="16">
        <v>8</v>
      </c>
      <c r="B16" s="17" t="s">
        <v>47</v>
      </c>
      <c r="C16" s="29">
        <v>149</v>
      </c>
      <c r="D16" s="29">
        <v>27.849999999999998</v>
      </c>
      <c r="E16" s="29">
        <v>149</v>
      </c>
      <c r="F16" s="29">
        <v>25.499649999999999</v>
      </c>
      <c r="G16" s="29">
        <v>46</v>
      </c>
      <c r="H16" s="29">
        <v>8.49953</v>
      </c>
      <c r="I16" s="29">
        <v>33</v>
      </c>
      <c r="J16" s="29">
        <v>659429</v>
      </c>
      <c r="K16" s="29">
        <v>13169</v>
      </c>
      <c r="L16" s="29">
        <v>4332.0948214999999</v>
      </c>
      <c r="M16" s="29">
        <v>329</v>
      </c>
      <c r="N16" s="29">
        <v>628.3415</v>
      </c>
      <c r="O16" s="29">
        <v>329</v>
      </c>
      <c r="P16" s="29">
        <v>520.27806170000008</v>
      </c>
      <c r="Q16" s="29">
        <v>118</v>
      </c>
      <c r="R16" s="29">
        <v>163.24076440000002</v>
      </c>
      <c r="S16" s="29">
        <v>11</v>
      </c>
      <c r="T16" s="29">
        <v>20.036068</v>
      </c>
      <c r="U16" s="29">
        <v>9159</v>
      </c>
      <c r="V16" s="29">
        <v>8065.6903076999997</v>
      </c>
      <c r="W16" s="29">
        <v>42</v>
      </c>
      <c r="X16" s="29">
        <v>347.68158</v>
      </c>
      <c r="Y16" s="29">
        <v>42</v>
      </c>
      <c r="Z16" s="29">
        <v>213.31802819999999</v>
      </c>
      <c r="AA16" s="29">
        <v>9</v>
      </c>
      <c r="AB16" s="29">
        <v>33.436233999999999</v>
      </c>
      <c r="AC16" s="29">
        <v>4</v>
      </c>
      <c r="AD16" s="29">
        <v>17.836872</v>
      </c>
      <c r="AE16" s="29">
        <v>1648</v>
      </c>
      <c r="AF16" s="29">
        <v>6633.6283430000003</v>
      </c>
      <c r="AG16" s="24">
        <f t="shared" si="0"/>
        <v>520</v>
      </c>
      <c r="AH16" s="24">
        <f t="shared" si="0"/>
        <v>1003.8730800000001</v>
      </c>
      <c r="AI16" s="24">
        <f t="shared" si="0"/>
        <v>520</v>
      </c>
      <c r="AJ16" s="24">
        <f t="shared" si="0"/>
        <v>759.09573990000001</v>
      </c>
      <c r="AK16" s="24">
        <f t="shared" si="0"/>
        <v>173</v>
      </c>
      <c r="AL16" s="24">
        <f t="shared" si="0"/>
        <v>205.1765284</v>
      </c>
      <c r="AM16" s="24">
        <f t="shared" si="0"/>
        <v>48</v>
      </c>
      <c r="AN16" s="24">
        <f t="shared" si="0"/>
        <v>659466.87294000003</v>
      </c>
      <c r="AO16" s="24">
        <f t="shared" si="0"/>
        <v>23976</v>
      </c>
      <c r="AP16" s="24">
        <f t="shared" si="0"/>
        <v>19031.413472200002</v>
      </c>
      <c r="AQ16" s="36"/>
      <c r="AR16" s="25">
        <v>12417</v>
      </c>
      <c r="AS16" s="22">
        <f t="shared" si="5"/>
        <v>9312.75</v>
      </c>
      <c r="AT16" s="22">
        <f t="shared" si="6"/>
        <v>520</v>
      </c>
      <c r="AU16" s="22">
        <f t="shared" si="1"/>
        <v>1003.8730800000001</v>
      </c>
      <c r="AV16" s="22">
        <f t="shared" si="1"/>
        <v>520</v>
      </c>
      <c r="AW16" s="22">
        <f t="shared" si="1"/>
        <v>759.09573990000001</v>
      </c>
      <c r="AX16" s="22">
        <f t="shared" si="1"/>
        <v>173</v>
      </c>
      <c r="AY16" s="22">
        <f t="shared" si="1"/>
        <v>205.1765284</v>
      </c>
      <c r="AZ16" s="22">
        <f t="shared" si="7"/>
        <v>1003.8730800000001</v>
      </c>
      <c r="BA16" s="22">
        <f t="shared" si="2"/>
        <v>1513</v>
      </c>
      <c r="BB16" s="22">
        <v>993</v>
      </c>
      <c r="BC16" s="22">
        <f t="shared" si="3"/>
        <v>520</v>
      </c>
      <c r="BD16" s="21">
        <v>80</v>
      </c>
      <c r="BE16" s="26">
        <f t="shared" si="8"/>
        <v>8.0846668277361686E-2</v>
      </c>
      <c r="BF16" s="22">
        <v>2202</v>
      </c>
      <c r="BG16" s="22">
        <v>1411</v>
      </c>
      <c r="BH16" s="27">
        <f t="shared" si="4"/>
        <v>7.4140578263464665E-2</v>
      </c>
    </row>
    <row r="17" spans="1:60" s="28" customFormat="1" ht="53.4" customHeight="1" x14ac:dyDescent="0.3">
      <c r="A17" s="16">
        <v>9</v>
      </c>
      <c r="B17" s="17" t="s">
        <v>48</v>
      </c>
      <c r="C17" s="29">
        <v>4071</v>
      </c>
      <c r="D17" s="29">
        <v>182.00929850000003</v>
      </c>
      <c r="E17" s="29">
        <v>4071</v>
      </c>
      <c r="F17" s="29">
        <v>182.00929850000003</v>
      </c>
      <c r="G17" s="29">
        <v>0</v>
      </c>
      <c r="H17" s="29">
        <v>0</v>
      </c>
      <c r="I17" s="29">
        <v>0</v>
      </c>
      <c r="J17" s="29">
        <v>0</v>
      </c>
      <c r="K17" s="29">
        <v>9303</v>
      </c>
      <c r="L17" s="29">
        <v>636.02746869999987</v>
      </c>
      <c r="M17" s="29">
        <v>3810</v>
      </c>
      <c r="N17" s="29">
        <v>6478.1983320999998</v>
      </c>
      <c r="O17" s="29">
        <v>3810</v>
      </c>
      <c r="P17" s="29">
        <v>6478.1983320999998</v>
      </c>
      <c r="Q17" s="29">
        <v>0</v>
      </c>
      <c r="R17" s="29">
        <v>0</v>
      </c>
      <c r="S17" s="29">
        <v>0</v>
      </c>
      <c r="T17" s="29">
        <v>0</v>
      </c>
      <c r="U17" s="30">
        <v>7807</v>
      </c>
      <c r="V17" s="30">
        <v>11077.742685000001</v>
      </c>
      <c r="W17" s="22">
        <v>803</v>
      </c>
      <c r="X17" s="22">
        <v>5604.2437785000002</v>
      </c>
      <c r="Y17" s="22">
        <v>803</v>
      </c>
      <c r="Z17" s="22">
        <v>5604.2437785000002</v>
      </c>
      <c r="AA17" s="22">
        <v>0</v>
      </c>
      <c r="AB17" s="22">
        <v>0</v>
      </c>
      <c r="AC17" s="22">
        <v>0</v>
      </c>
      <c r="AD17" s="22">
        <v>0</v>
      </c>
      <c r="AE17" s="22">
        <v>1185</v>
      </c>
      <c r="AF17" s="23">
        <v>7040.9206799000012</v>
      </c>
      <c r="AG17" s="24">
        <f t="shared" si="0"/>
        <v>8684</v>
      </c>
      <c r="AH17" s="24">
        <f t="shared" si="0"/>
        <v>12264.4514091</v>
      </c>
      <c r="AI17" s="24">
        <f t="shared" si="0"/>
        <v>8684</v>
      </c>
      <c r="AJ17" s="24">
        <f t="shared" si="0"/>
        <v>12264.4514091</v>
      </c>
      <c r="AK17" s="24">
        <f t="shared" si="0"/>
        <v>0</v>
      </c>
      <c r="AL17" s="24">
        <f t="shared" si="0"/>
        <v>0</v>
      </c>
      <c r="AM17" s="24">
        <f t="shared" si="0"/>
        <v>0</v>
      </c>
      <c r="AN17" s="24">
        <f t="shared" si="0"/>
        <v>0</v>
      </c>
      <c r="AO17" s="24">
        <f t="shared" si="0"/>
        <v>18295</v>
      </c>
      <c r="AP17" s="24">
        <f t="shared" si="0"/>
        <v>18754.690833600001</v>
      </c>
      <c r="AQ17" s="31">
        <v>0</v>
      </c>
      <c r="AR17" s="22">
        <v>18900</v>
      </c>
      <c r="AS17" s="22">
        <f t="shared" si="5"/>
        <v>14175</v>
      </c>
      <c r="AT17" s="22">
        <f t="shared" si="6"/>
        <v>8684</v>
      </c>
      <c r="AU17" s="22">
        <f t="shared" si="1"/>
        <v>12264.4514091</v>
      </c>
      <c r="AV17" s="22">
        <f t="shared" si="1"/>
        <v>8684</v>
      </c>
      <c r="AW17" s="22">
        <f t="shared" si="1"/>
        <v>12264.4514091</v>
      </c>
      <c r="AX17" s="22">
        <f t="shared" si="1"/>
        <v>0</v>
      </c>
      <c r="AY17" s="22">
        <f t="shared" si="1"/>
        <v>0</v>
      </c>
      <c r="AZ17" s="22">
        <f t="shared" si="7"/>
        <v>12264.4514091</v>
      </c>
      <c r="BA17" s="22">
        <f t="shared" si="2"/>
        <v>10115</v>
      </c>
      <c r="BB17" s="22">
        <v>1431</v>
      </c>
      <c r="BC17" s="22">
        <f t="shared" si="3"/>
        <v>8684</v>
      </c>
      <c r="BD17" s="21">
        <v>683</v>
      </c>
      <c r="BE17" s="26">
        <f t="shared" si="8"/>
        <v>0.648912772968254</v>
      </c>
      <c r="BF17" s="22">
        <v>2838</v>
      </c>
      <c r="BG17" s="22">
        <v>3198.7378562000008</v>
      </c>
      <c r="BH17" s="27">
        <f t="shared" si="4"/>
        <v>0.17055668283634384</v>
      </c>
    </row>
    <row r="18" spans="1:60" s="28" customFormat="1" ht="53.4" customHeight="1" x14ac:dyDescent="0.3">
      <c r="A18" s="16">
        <v>10</v>
      </c>
      <c r="B18" s="17" t="s">
        <v>49</v>
      </c>
      <c r="C18" s="29">
        <v>150</v>
      </c>
      <c r="D18" s="29">
        <v>66.89</v>
      </c>
      <c r="E18" s="29">
        <v>150</v>
      </c>
      <c r="F18" s="29">
        <v>66.89</v>
      </c>
      <c r="G18" s="29">
        <v>0</v>
      </c>
      <c r="H18" s="29">
        <v>0</v>
      </c>
      <c r="I18" s="29">
        <v>0</v>
      </c>
      <c r="J18" s="29">
        <v>0</v>
      </c>
      <c r="K18" s="29">
        <v>1971</v>
      </c>
      <c r="L18" s="29">
        <v>323</v>
      </c>
      <c r="M18" s="29">
        <v>385</v>
      </c>
      <c r="N18" s="29">
        <v>1643.9499999999994</v>
      </c>
      <c r="O18" s="29">
        <v>385</v>
      </c>
      <c r="P18" s="29">
        <v>1643.9499999999994</v>
      </c>
      <c r="Q18" s="29">
        <v>0</v>
      </c>
      <c r="R18" s="29">
        <v>0</v>
      </c>
      <c r="S18" s="29">
        <v>0</v>
      </c>
      <c r="T18" s="29">
        <v>0</v>
      </c>
      <c r="U18" s="29">
        <v>3131</v>
      </c>
      <c r="V18" s="29">
        <v>4264</v>
      </c>
      <c r="W18" s="29">
        <v>78</v>
      </c>
      <c r="X18" s="29">
        <v>638</v>
      </c>
      <c r="Y18" s="29">
        <v>78</v>
      </c>
      <c r="Z18" s="29">
        <v>638</v>
      </c>
      <c r="AA18" s="29">
        <v>0</v>
      </c>
      <c r="AB18" s="29">
        <v>0</v>
      </c>
      <c r="AC18" s="29">
        <v>0</v>
      </c>
      <c r="AD18" s="29">
        <v>0</v>
      </c>
      <c r="AE18" s="29">
        <v>564</v>
      </c>
      <c r="AF18" s="29">
        <v>3465</v>
      </c>
      <c r="AG18" s="24">
        <v>613</v>
      </c>
      <c r="AH18" s="24">
        <v>2348.8399999999992</v>
      </c>
      <c r="AI18" s="24">
        <v>613</v>
      </c>
      <c r="AJ18" s="24">
        <v>2348.8399999999992</v>
      </c>
      <c r="AK18" s="24">
        <v>0</v>
      </c>
      <c r="AL18" s="24">
        <v>0</v>
      </c>
      <c r="AM18" s="24">
        <v>0</v>
      </c>
      <c r="AN18" s="24">
        <v>0</v>
      </c>
      <c r="AO18" s="24">
        <v>5666</v>
      </c>
      <c r="AP18" s="24">
        <v>8052</v>
      </c>
      <c r="AQ18" s="36">
        <v>0</v>
      </c>
      <c r="AR18" s="25">
        <v>6685</v>
      </c>
      <c r="AS18" s="22">
        <f t="shared" si="5"/>
        <v>5013.75</v>
      </c>
      <c r="AT18" s="22">
        <f t="shared" si="6"/>
        <v>613</v>
      </c>
      <c r="AU18" s="22">
        <f t="shared" si="1"/>
        <v>2348.8399999999992</v>
      </c>
      <c r="AV18" s="22">
        <f t="shared" si="1"/>
        <v>613</v>
      </c>
      <c r="AW18" s="22">
        <f t="shared" si="1"/>
        <v>2348.8399999999992</v>
      </c>
      <c r="AX18" s="22">
        <f t="shared" si="1"/>
        <v>0</v>
      </c>
      <c r="AY18" s="22">
        <f t="shared" si="1"/>
        <v>0</v>
      </c>
      <c r="AZ18" s="22">
        <f t="shared" si="7"/>
        <v>2348.8399999999992</v>
      </c>
      <c r="BA18" s="22">
        <f t="shared" si="2"/>
        <v>1357</v>
      </c>
      <c r="BB18" s="22">
        <v>744</v>
      </c>
      <c r="BC18" s="22">
        <f t="shared" si="3"/>
        <v>613</v>
      </c>
      <c r="BD18" s="21">
        <v>437</v>
      </c>
      <c r="BE18" s="26">
        <f t="shared" si="8"/>
        <v>0.35135976065818986</v>
      </c>
      <c r="BF18" s="22">
        <v>643</v>
      </c>
      <c r="BG18" s="22">
        <v>697.31</v>
      </c>
      <c r="BH18" s="27">
        <f t="shared" si="4"/>
        <v>8.6600844510680564E-2</v>
      </c>
    </row>
    <row r="19" spans="1:60" s="28" customFormat="1" ht="53.4" customHeight="1" x14ac:dyDescent="0.3">
      <c r="A19" s="16">
        <v>11</v>
      </c>
      <c r="B19" s="17" t="s">
        <v>50</v>
      </c>
      <c r="C19" s="29">
        <v>329</v>
      </c>
      <c r="D19" s="33">
        <v>83.710000000000008</v>
      </c>
      <c r="E19" s="34">
        <v>329</v>
      </c>
      <c r="F19" s="34">
        <v>83.710000000000008</v>
      </c>
      <c r="G19" s="34">
        <v>88</v>
      </c>
      <c r="H19" s="34">
        <v>21.919999999999998</v>
      </c>
      <c r="I19" s="34">
        <v>49</v>
      </c>
      <c r="J19" s="30">
        <v>4695.1900000000005</v>
      </c>
      <c r="K19" s="30">
        <v>12565</v>
      </c>
      <c r="L19" s="30">
        <v>1825.1790975999995</v>
      </c>
      <c r="M19" s="34">
        <v>2145</v>
      </c>
      <c r="N19" s="34">
        <v>4959.0400000000009</v>
      </c>
      <c r="O19" s="35">
        <v>2145</v>
      </c>
      <c r="P19" s="35">
        <v>4959.0400000000009</v>
      </c>
      <c r="Q19" s="35">
        <v>66</v>
      </c>
      <c r="R19" s="35">
        <v>10</v>
      </c>
      <c r="S19" s="35">
        <v>78</v>
      </c>
      <c r="T19" s="30">
        <v>188.17999999999998</v>
      </c>
      <c r="U19" s="30">
        <v>15803</v>
      </c>
      <c r="V19" s="30">
        <v>24149.484927400001</v>
      </c>
      <c r="W19" s="22">
        <v>1624</v>
      </c>
      <c r="X19" s="22">
        <v>9519.9299999999985</v>
      </c>
      <c r="Y19" s="22">
        <v>1624</v>
      </c>
      <c r="Z19" s="22">
        <v>9519.9299999999985</v>
      </c>
      <c r="AA19" s="22">
        <v>10</v>
      </c>
      <c r="AB19" s="22">
        <v>53.489999999999995</v>
      </c>
      <c r="AC19" s="22">
        <v>41</v>
      </c>
      <c r="AD19" s="22">
        <v>239.85000000000002</v>
      </c>
      <c r="AE19" s="22">
        <v>5604</v>
      </c>
      <c r="AF19" s="23">
        <v>29908.649725500003</v>
      </c>
      <c r="AG19" s="24">
        <f t="shared" si="0"/>
        <v>4098</v>
      </c>
      <c r="AH19" s="24">
        <f t="shared" si="0"/>
        <v>14562.68</v>
      </c>
      <c r="AI19" s="24">
        <f t="shared" si="0"/>
        <v>4098</v>
      </c>
      <c r="AJ19" s="24">
        <f t="shared" si="0"/>
        <v>14562.68</v>
      </c>
      <c r="AK19" s="24">
        <f t="shared" si="0"/>
        <v>164</v>
      </c>
      <c r="AL19" s="24">
        <f t="shared" si="0"/>
        <v>85.41</v>
      </c>
      <c r="AM19" s="24">
        <f t="shared" si="0"/>
        <v>168</v>
      </c>
      <c r="AN19" s="24">
        <f t="shared" si="0"/>
        <v>5123.2200000000012</v>
      </c>
      <c r="AO19" s="24">
        <f t="shared" si="0"/>
        <v>33972</v>
      </c>
      <c r="AP19" s="24">
        <f t="shared" si="0"/>
        <v>55883.313750500005</v>
      </c>
      <c r="AQ19" s="36"/>
      <c r="AR19" s="25">
        <v>87400</v>
      </c>
      <c r="AS19" s="22">
        <f t="shared" si="5"/>
        <v>65550</v>
      </c>
      <c r="AT19" s="22">
        <f t="shared" si="6"/>
        <v>4098</v>
      </c>
      <c r="AU19" s="22">
        <f t="shared" si="1"/>
        <v>14562.68</v>
      </c>
      <c r="AV19" s="22">
        <f t="shared" si="1"/>
        <v>4098</v>
      </c>
      <c r="AW19" s="22">
        <f t="shared" si="1"/>
        <v>14562.68</v>
      </c>
      <c r="AX19" s="22">
        <f t="shared" si="1"/>
        <v>164</v>
      </c>
      <c r="AY19" s="22">
        <f t="shared" si="1"/>
        <v>85.41</v>
      </c>
      <c r="AZ19" s="22">
        <f t="shared" si="7"/>
        <v>14562.68</v>
      </c>
      <c r="BA19" s="22">
        <f t="shared" si="2"/>
        <v>6338</v>
      </c>
      <c r="BB19" s="22">
        <v>2240</v>
      </c>
      <c r="BC19" s="22">
        <f t="shared" si="3"/>
        <v>4098</v>
      </c>
      <c r="BD19" s="21">
        <v>1020</v>
      </c>
      <c r="BE19" s="26">
        <f t="shared" si="8"/>
        <v>0.16662105263157895</v>
      </c>
      <c r="BF19" s="22">
        <v>12510</v>
      </c>
      <c r="BG19" s="22">
        <v>10283.480000000003</v>
      </c>
      <c r="BH19" s="27">
        <f t="shared" si="4"/>
        <v>0.18401700453756634</v>
      </c>
    </row>
    <row r="20" spans="1:60" s="28" customFormat="1" ht="53.4" customHeight="1" x14ac:dyDescent="0.3">
      <c r="A20" s="16">
        <v>12</v>
      </c>
      <c r="B20" s="17" t="s">
        <v>51</v>
      </c>
      <c r="C20" s="29">
        <v>3093</v>
      </c>
      <c r="D20" s="33">
        <v>869.8819082</v>
      </c>
      <c r="E20" s="29">
        <v>3093</v>
      </c>
      <c r="F20" s="33">
        <v>869.8819082</v>
      </c>
      <c r="G20" s="34">
        <v>1621.5999999999997</v>
      </c>
      <c r="H20" s="34">
        <v>412.75399855800003</v>
      </c>
      <c r="I20" s="34">
        <v>1013.5</v>
      </c>
      <c r="J20" s="30">
        <v>312.69242315000008</v>
      </c>
      <c r="K20" s="30">
        <v>16362</v>
      </c>
      <c r="L20" s="30">
        <v>1784.0589075</v>
      </c>
      <c r="M20" s="34">
        <v>14414</v>
      </c>
      <c r="N20" s="34">
        <v>26664.372330100003</v>
      </c>
      <c r="O20" s="34">
        <v>14414</v>
      </c>
      <c r="P20" s="34">
        <v>26664.372330100003</v>
      </c>
      <c r="Q20" s="35">
        <v>3058.5</v>
      </c>
      <c r="R20" s="35">
        <v>5529.451121699999</v>
      </c>
      <c r="S20" s="35">
        <v>4037.22</v>
      </c>
      <c r="T20" s="30">
        <v>7298.8754806440002</v>
      </c>
      <c r="U20" s="34">
        <v>25552</v>
      </c>
      <c r="V20" s="34">
        <v>39320.029386599999</v>
      </c>
      <c r="W20" s="22">
        <v>1761</v>
      </c>
      <c r="X20" s="22">
        <v>14268.245778400002</v>
      </c>
      <c r="Y20" s="22">
        <v>1761</v>
      </c>
      <c r="Z20" s="22">
        <v>14268.245778400002</v>
      </c>
      <c r="AA20" s="22">
        <v>154.125</v>
      </c>
      <c r="AB20" s="22">
        <v>1151.2114414250002</v>
      </c>
      <c r="AC20" s="22">
        <v>203.44499999999994</v>
      </c>
      <c r="AD20" s="22">
        <v>1519.5991026810002</v>
      </c>
      <c r="AE20" s="22">
        <v>3116</v>
      </c>
      <c r="AF20" s="23">
        <v>19981.521459</v>
      </c>
      <c r="AG20" s="24">
        <f t="shared" si="0"/>
        <v>19268</v>
      </c>
      <c r="AH20" s="24">
        <f t="shared" si="0"/>
        <v>41802.500016700003</v>
      </c>
      <c r="AI20" s="24">
        <f t="shared" si="0"/>
        <v>19268</v>
      </c>
      <c r="AJ20" s="24">
        <f t="shared" si="0"/>
        <v>41802.500016700003</v>
      </c>
      <c r="AK20" s="24">
        <f t="shared" si="0"/>
        <v>4834.2249999999995</v>
      </c>
      <c r="AL20" s="24">
        <f t="shared" si="0"/>
        <v>7093.4165616829987</v>
      </c>
      <c r="AM20" s="24">
        <f t="shared" si="0"/>
        <v>5254.1649999999991</v>
      </c>
      <c r="AN20" s="24">
        <f t="shared" si="0"/>
        <v>9131.1670064749997</v>
      </c>
      <c r="AO20" s="24">
        <f t="shared" si="0"/>
        <v>45030</v>
      </c>
      <c r="AP20" s="24">
        <f t="shared" si="0"/>
        <v>61085.609753099998</v>
      </c>
      <c r="AQ20" s="36">
        <v>11505</v>
      </c>
      <c r="AR20" s="25">
        <v>30600</v>
      </c>
      <c r="AS20" s="22">
        <f t="shared" si="5"/>
        <v>22950</v>
      </c>
      <c r="AT20" s="22">
        <f t="shared" si="6"/>
        <v>19268</v>
      </c>
      <c r="AU20" s="22">
        <f t="shared" si="1"/>
        <v>41802.500016700003</v>
      </c>
      <c r="AV20" s="22">
        <f t="shared" si="1"/>
        <v>19268</v>
      </c>
      <c r="AW20" s="22">
        <f t="shared" si="1"/>
        <v>41802.500016700003</v>
      </c>
      <c r="AX20" s="22">
        <f t="shared" si="1"/>
        <v>4834.2249999999995</v>
      </c>
      <c r="AY20" s="22">
        <f t="shared" si="1"/>
        <v>7093.4165616829987</v>
      </c>
      <c r="AZ20" s="22">
        <f t="shared" si="7"/>
        <v>41802.500016700003</v>
      </c>
      <c r="BA20" s="22">
        <f t="shared" si="2"/>
        <v>25800</v>
      </c>
      <c r="BB20" s="22">
        <v>6532</v>
      </c>
      <c r="BC20" s="22">
        <f t="shared" si="3"/>
        <v>19268</v>
      </c>
      <c r="BD20" s="21">
        <v>3266</v>
      </c>
      <c r="BE20" s="26">
        <f t="shared" si="8"/>
        <v>1.3660947717875818</v>
      </c>
      <c r="BF20" s="22">
        <v>5665</v>
      </c>
      <c r="BG20" s="22">
        <v>4739.9808948999989</v>
      </c>
      <c r="BH20" s="27">
        <f t="shared" si="4"/>
        <v>7.7595704030104282E-2</v>
      </c>
    </row>
    <row r="21" spans="1:60" s="37" customFormat="1" ht="53.4" customHeight="1" x14ac:dyDescent="0.3">
      <c r="A21" s="16">
        <v>13</v>
      </c>
      <c r="B21" s="17" t="s">
        <v>52</v>
      </c>
      <c r="C21" s="29">
        <v>9</v>
      </c>
      <c r="D21" s="33">
        <v>1.3</v>
      </c>
      <c r="E21" s="34">
        <v>9</v>
      </c>
      <c r="F21" s="34">
        <v>1.1670499999999999</v>
      </c>
      <c r="G21" s="34">
        <v>181</v>
      </c>
      <c r="H21" s="34">
        <v>32.157961300000004</v>
      </c>
      <c r="I21" s="34">
        <v>64</v>
      </c>
      <c r="J21" s="30">
        <v>8.5869816000000014</v>
      </c>
      <c r="K21" s="30">
        <v>586</v>
      </c>
      <c r="L21" s="30">
        <v>93.842791800000001</v>
      </c>
      <c r="M21" s="34">
        <v>64</v>
      </c>
      <c r="N21" s="34">
        <v>443.83</v>
      </c>
      <c r="O21" s="35">
        <v>64</v>
      </c>
      <c r="P21" s="35">
        <v>392.89596669999992</v>
      </c>
      <c r="Q21" s="35">
        <v>10</v>
      </c>
      <c r="R21" s="35">
        <v>55.444949999999999</v>
      </c>
      <c r="S21" s="35">
        <v>2</v>
      </c>
      <c r="T21" s="30">
        <v>14.969999999999999</v>
      </c>
      <c r="U21" s="30">
        <v>670</v>
      </c>
      <c r="V21" s="30">
        <v>4318.2840375999986</v>
      </c>
      <c r="W21" s="22">
        <v>58</v>
      </c>
      <c r="X21" s="22">
        <v>162.01349999999999</v>
      </c>
      <c r="Y21" s="22">
        <v>58</v>
      </c>
      <c r="Z21" s="22">
        <v>140.57178139999999</v>
      </c>
      <c r="AA21" s="22">
        <v>16</v>
      </c>
      <c r="AB21" s="22">
        <v>28.806055199999999</v>
      </c>
      <c r="AC21" s="22">
        <v>4</v>
      </c>
      <c r="AD21" s="22">
        <v>4.9799999999999995</v>
      </c>
      <c r="AE21" s="22">
        <v>1320</v>
      </c>
      <c r="AF21" s="23">
        <v>2378.3929169999997</v>
      </c>
      <c r="AG21" s="24">
        <v>129</v>
      </c>
      <c r="AH21" s="24">
        <v>595.5234999999999</v>
      </c>
      <c r="AI21" s="24">
        <v>129</v>
      </c>
      <c r="AJ21" s="24">
        <v>524.22120810000001</v>
      </c>
      <c r="AK21" s="24">
        <v>207</v>
      </c>
      <c r="AL21" s="24">
        <v>116.40896650000001</v>
      </c>
      <c r="AM21" s="24">
        <v>70</v>
      </c>
      <c r="AN21" s="24">
        <v>28.536981600000004</v>
      </c>
      <c r="AO21" s="24">
        <v>2575</v>
      </c>
      <c r="AP21" s="24">
        <v>6790.5197463999975</v>
      </c>
      <c r="AQ21" s="31">
        <v>0</v>
      </c>
      <c r="AR21" s="22">
        <v>4136</v>
      </c>
      <c r="AS21" s="22">
        <f t="shared" si="5"/>
        <v>3102</v>
      </c>
      <c r="AT21" s="22">
        <f t="shared" ref="AT21" si="18">AG21</f>
        <v>129</v>
      </c>
      <c r="AU21" s="22">
        <f t="shared" ref="AU21" si="19">AH21</f>
        <v>595.5234999999999</v>
      </c>
      <c r="AV21" s="22">
        <f t="shared" ref="AV21" si="20">AI21</f>
        <v>129</v>
      </c>
      <c r="AW21" s="22">
        <f t="shared" ref="AW21" si="21">AJ21</f>
        <v>524.22120810000001</v>
      </c>
      <c r="AX21" s="22">
        <f t="shared" ref="AX21" si="22">AK21</f>
        <v>207</v>
      </c>
      <c r="AY21" s="22">
        <f t="shared" ref="AY21" si="23">AL21</f>
        <v>116.40896650000001</v>
      </c>
      <c r="AZ21" s="22">
        <f t="shared" ref="AZ21" si="24">AH21</f>
        <v>595.5234999999999</v>
      </c>
      <c r="BA21" s="22">
        <f t="shared" si="2"/>
        <v>129</v>
      </c>
      <c r="BB21" s="22">
        <v>0</v>
      </c>
      <c r="BC21" s="22">
        <f t="shared" si="3"/>
        <v>129</v>
      </c>
      <c r="BD21" s="21">
        <v>0</v>
      </c>
      <c r="BE21" s="26">
        <f t="shared" si="8"/>
        <v>0.14398537234042549</v>
      </c>
      <c r="BF21" s="22">
        <v>0</v>
      </c>
      <c r="BG21" s="22">
        <v>0</v>
      </c>
      <c r="BH21" s="27">
        <v>0</v>
      </c>
    </row>
    <row r="22" spans="1:60" s="28" customFormat="1" ht="53.4" customHeight="1" x14ac:dyDescent="0.3">
      <c r="A22" s="16">
        <v>14</v>
      </c>
      <c r="B22" s="17" t="s">
        <v>53</v>
      </c>
      <c r="C22" s="29">
        <v>40</v>
      </c>
      <c r="D22" s="33">
        <v>10.340000000000002</v>
      </c>
      <c r="E22" s="34">
        <v>40</v>
      </c>
      <c r="F22" s="34">
        <v>10.340000000000002</v>
      </c>
      <c r="G22" s="34">
        <v>12</v>
      </c>
      <c r="H22" s="34">
        <v>3.05</v>
      </c>
      <c r="I22" s="34">
        <v>0</v>
      </c>
      <c r="J22" s="30">
        <v>0</v>
      </c>
      <c r="K22" s="30">
        <v>351</v>
      </c>
      <c r="L22" s="30">
        <v>56.349514100000007</v>
      </c>
      <c r="M22" s="34">
        <v>56</v>
      </c>
      <c r="N22" s="34">
        <v>141.51985999999999</v>
      </c>
      <c r="O22" s="35">
        <v>56</v>
      </c>
      <c r="P22" s="35">
        <v>141.51985999999999</v>
      </c>
      <c r="Q22" s="35">
        <v>14</v>
      </c>
      <c r="R22" s="35">
        <v>28.34</v>
      </c>
      <c r="S22" s="35">
        <v>0</v>
      </c>
      <c r="T22" s="30">
        <v>0</v>
      </c>
      <c r="U22" s="30">
        <v>1036</v>
      </c>
      <c r="V22" s="30">
        <v>1751.0782947999996</v>
      </c>
      <c r="W22" s="22">
        <v>8</v>
      </c>
      <c r="X22" s="22">
        <v>59.870000000000005</v>
      </c>
      <c r="Y22" s="22">
        <v>8</v>
      </c>
      <c r="Z22" s="22">
        <v>59.870000000000005</v>
      </c>
      <c r="AA22" s="22">
        <v>1</v>
      </c>
      <c r="AB22" s="22">
        <v>9.5</v>
      </c>
      <c r="AC22" s="22">
        <v>0</v>
      </c>
      <c r="AD22" s="22">
        <v>0</v>
      </c>
      <c r="AE22" s="22">
        <v>285</v>
      </c>
      <c r="AF22" s="23">
        <v>1561.0637366000001</v>
      </c>
      <c r="AG22" s="24">
        <f t="shared" si="0"/>
        <v>104</v>
      </c>
      <c r="AH22" s="24">
        <f t="shared" si="0"/>
        <v>211.72986</v>
      </c>
      <c r="AI22" s="24">
        <f t="shared" si="0"/>
        <v>104</v>
      </c>
      <c r="AJ22" s="24">
        <f t="shared" si="0"/>
        <v>211.72986</v>
      </c>
      <c r="AK22" s="24">
        <f t="shared" si="0"/>
        <v>27</v>
      </c>
      <c r="AL22" s="24">
        <f t="shared" si="0"/>
        <v>40.89</v>
      </c>
      <c r="AM22" s="24">
        <f t="shared" si="0"/>
        <v>0</v>
      </c>
      <c r="AN22" s="24">
        <f t="shared" si="0"/>
        <v>0</v>
      </c>
      <c r="AO22" s="24">
        <f t="shared" si="0"/>
        <v>1672</v>
      </c>
      <c r="AP22" s="24">
        <f t="shared" si="0"/>
        <v>3368.4915455</v>
      </c>
      <c r="AQ22" s="36">
        <v>694</v>
      </c>
      <c r="AR22" s="25">
        <v>2919</v>
      </c>
      <c r="AS22" s="22">
        <f t="shared" si="5"/>
        <v>2189.25</v>
      </c>
      <c r="AT22" s="22">
        <f t="shared" si="6"/>
        <v>104</v>
      </c>
      <c r="AU22" s="22">
        <f t="shared" si="1"/>
        <v>211.72986</v>
      </c>
      <c r="AV22" s="22">
        <f t="shared" si="1"/>
        <v>104</v>
      </c>
      <c r="AW22" s="22">
        <f t="shared" si="1"/>
        <v>211.72986</v>
      </c>
      <c r="AX22" s="22">
        <f t="shared" si="1"/>
        <v>27</v>
      </c>
      <c r="AY22" s="22">
        <f t="shared" si="1"/>
        <v>40.89</v>
      </c>
      <c r="AZ22" s="22">
        <f t="shared" si="7"/>
        <v>211.72986</v>
      </c>
      <c r="BA22" s="22">
        <f t="shared" si="2"/>
        <v>252</v>
      </c>
      <c r="BB22" s="22">
        <v>148</v>
      </c>
      <c r="BC22" s="22">
        <f t="shared" si="3"/>
        <v>104</v>
      </c>
      <c r="BD22" s="21">
        <v>55</v>
      </c>
      <c r="BE22" s="26">
        <f t="shared" si="8"/>
        <v>7.2535066803699894E-2</v>
      </c>
      <c r="BF22" s="22">
        <v>0</v>
      </c>
      <c r="BG22" s="22">
        <v>0</v>
      </c>
      <c r="BH22" s="27">
        <f t="shared" si="4"/>
        <v>0</v>
      </c>
    </row>
    <row r="23" spans="1:60" s="28" customFormat="1" ht="53.4" customHeight="1" x14ac:dyDescent="0.3">
      <c r="A23" s="16">
        <v>15</v>
      </c>
      <c r="B23" s="38" t="s">
        <v>54</v>
      </c>
      <c r="C23" s="29">
        <v>8</v>
      </c>
      <c r="D23" s="33">
        <v>3.0999999999999996</v>
      </c>
      <c r="E23" s="34">
        <v>8</v>
      </c>
      <c r="F23" s="34">
        <v>3.0999999999999996</v>
      </c>
      <c r="G23" s="34">
        <v>2</v>
      </c>
      <c r="H23" s="34">
        <v>1</v>
      </c>
      <c r="I23" s="34">
        <v>0</v>
      </c>
      <c r="J23" s="30">
        <v>0</v>
      </c>
      <c r="K23" s="30">
        <v>85</v>
      </c>
      <c r="L23" s="30">
        <v>23.141956999999998</v>
      </c>
      <c r="M23" s="34">
        <v>77</v>
      </c>
      <c r="N23" s="34">
        <v>170.32</v>
      </c>
      <c r="O23" s="35">
        <v>77</v>
      </c>
      <c r="P23" s="35">
        <v>170.32</v>
      </c>
      <c r="Q23" s="35">
        <v>20</v>
      </c>
      <c r="R23" s="35">
        <v>30.06</v>
      </c>
      <c r="S23" s="35">
        <v>0</v>
      </c>
      <c r="T23" s="30">
        <v>0</v>
      </c>
      <c r="U23" s="30">
        <v>1354</v>
      </c>
      <c r="V23" s="30">
        <v>2101.3440080999999</v>
      </c>
      <c r="W23" s="22">
        <v>39</v>
      </c>
      <c r="X23" s="22">
        <v>283.44</v>
      </c>
      <c r="Y23" s="22">
        <v>39</v>
      </c>
      <c r="Z23" s="22">
        <v>283.44</v>
      </c>
      <c r="AA23" s="22">
        <v>4</v>
      </c>
      <c r="AB23" s="22">
        <v>30.5</v>
      </c>
      <c r="AC23" s="22">
        <v>0</v>
      </c>
      <c r="AD23" s="22">
        <v>0</v>
      </c>
      <c r="AE23" s="22">
        <v>496</v>
      </c>
      <c r="AF23" s="23">
        <v>2703.5198224000001</v>
      </c>
      <c r="AG23" s="24">
        <f t="shared" si="0"/>
        <v>124</v>
      </c>
      <c r="AH23" s="24">
        <f t="shared" si="0"/>
        <v>456.86</v>
      </c>
      <c r="AI23" s="24">
        <f t="shared" si="0"/>
        <v>124</v>
      </c>
      <c r="AJ23" s="24">
        <f t="shared" si="0"/>
        <v>456.86</v>
      </c>
      <c r="AK23" s="24">
        <f t="shared" si="0"/>
        <v>26</v>
      </c>
      <c r="AL23" s="24">
        <f t="shared" si="0"/>
        <v>61.56</v>
      </c>
      <c r="AM23" s="24">
        <f t="shared" si="0"/>
        <v>0</v>
      </c>
      <c r="AN23" s="24">
        <f t="shared" si="0"/>
        <v>0</v>
      </c>
      <c r="AO23" s="24">
        <f t="shared" si="0"/>
        <v>1935</v>
      </c>
      <c r="AP23" s="24">
        <f t="shared" si="0"/>
        <v>4828.0057875000002</v>
      </c>
      <c r="AQ23" s="36"/>
      <c r="AR23" s="25">
        <v>0</v>
      </c>
      <c r="AS23" s="22">
        <f t="shared" si="5"/>
        <v>0</v>
      </c>
      <c r="AT23" s="22">
        <f t="shared" si="6"/>
        <v>124</v>
      </c>
      <c r="AU23" s="22">
        <f t="shared" si="1"/>
        <v>456.86</v>
      </c>
      <c r="AV23" s="22">
        <f t="shared" si="1"/>
        <v>124</v>
      </c>
      <c r="AW23" s="22">
        <f t="shared" si="1"/>
        <v>456.86</v>
      </c>
      <c r="AX23" s="22">
        <f t="shared" si="1"/>
        <v>26</v>
      </c>
      <c r="AY23" s="22">
        <f t="shared" si="1"/>
        <v>61.56</v>
      </c>
      <c r="AZ23" s="22">
        <f t="shared" si="7"/>
        <v>456.86</v>
      </c>
      <c r="BA23" s="22">
        <f t="shared" si="2"/>
        <v>397</v>
      </c>
      <c r="BB23" s="22">
        <v>273</v>
      </c>
      <c r="BC23" s="22">
        <f t="shared" si="3"/>
        <v>124</v>
      </c>
      <c r="BD23" s="21">
        <v>88</v>
      </c>
      <c r="BE23" s="26">
        <v>0</v>
      </c>
      <c r="BF23" s="22">
        <v>30</v>
      </c>
      <c r="BG23" s="22">
        <v>104.7983486</v>
      </c>
      <c r="BH23" s="27">
        <f t="shared" si="4"/>
        <v>2.1706342786773223E-2</v>
      </c>
    </row>
    <row r="24" spans="1:60" s="28" customFormat="1" ht="53.4" customHeight="1" x14ac:dyDescent="0.3">
      <c r="A24" s="16">
        <v>16</v>
      </c>
      <c r="B24" s="17" t="s">
        <v>55</v>
      </c>
      <c r="C24" s="29">
        <v>44826</v>
      </c>
      <c r="D24" s="33">
        <v>14553.454299999999</v>
      </c>
      <c r="E24" s="34">
        <v>44826</v>
      </c>
      <c r="F24" s="34">
        <v>14553.454299999999</v>
      </c>
      <c r="G24" s="34">
        <v>44774</v>
      </c>
      <c r="H24" s="34">
        <v>14531.57631</v>
      </c>
      <c r="I24" s="34">
        <v>40696</v>
      </c>
      <c r="J24" s="30">
        <v>13263.64206</v>
      </c>
      <c r="K24" s="30">
        <v>162863</v>
      </c>
      <c r="L24" s="30">
        <v>29325.284672800015</v>
      </c>
      <c r="M24" s="34">
        <v>6223</v>
      </c>
      <c r="N24" s="34">
        <v>5653.7554300000002</v>
      </c>
      <c r="O24" s="35">
        <v>6223</v>
      </c>
      <c r="P24" s="35">
        <v>5653.7554300000002</v>
      </c>
      <c r="Q24" s="35">
        <v>5448</v>
      </c>
      <c r="R24" s="35">
        <v>3178.6967100000002</v>
      </c>
      <c r="S24" s="35">
        <v>5000</v>
      </c>
      <c r="T24" s="30">
        <v>2707.8793300000002</v>
      </c>
      <c r="U24" s="30">
        <v>9256</v>
      </c>
      <c r="V24" s="30">
        <v>6665.474676400001</v>
      </c>
      <c r="W24" s="22">
        <v>836</v>
      </c>
      <c r="X24" s="22">
        <v>6069.3754199999985</v>
      </c>
      <c r="Y24" s="22">
        <v>836</v>
      </c>
      <c r="Z24" s="22">
        <v>6069.3754199999985</v>
      </c>
      <c r="AA24" s="22">
        <v>59</v>
      </c>
      <c r="AB24" s="22">
        <v>438.33413999999999</v>
      </c>
      <c r="AC24" s="22">
        <v>1</v>
      </c>
      <c r="AD24" s="22">
        <v>5.1324899999999998</v>
      </c>
      <c r="AE24" s="22">
        <v>1358</v>
      </c>
      <c r="AF24" s="23">
        <v>6912.2373687000008</v>
      </c>
      <c r="AG24" s="24">
        <f t="shared" si="0"/>
        <v>51885</v>
      </c>
      <c r="AH24" s="24">
        <f t="shared" si="0"/>
        <v>26276.585149999999</v>
      </c>
      <c r="AI24" s="24">
        <f t="shared" si="0"/>
        <v>51885</v>
      </c>
      <c r="AJ24" s="24">
        <f t="shared" si="0"/>
        <v>26276.585149999999</v>
      </c>
      <c r="AK24" s="24">
        <f t="shared" si="0"/>
        <v>50281</v>
      </c>
      <c r="AL24" s="24">
        <f t="shared" si="0"/>
        <v>18148.60716</v>
      </c>
      <c r="AM24" s="24">
        <f t="shared" si="0"/>
        <v>45697</v>
      </c>
      <c r="AN24" s="24">
        <f t="shared" si="0"/>
        <v>15976.65388</v>
      </c>
      <c r="AO24" s="24">
        <f t="shared" si="0"/>
        <v>173477</v>
      </c>
      <c r="AP24" s="24">
        <f t="shared" si="0"/>
        <v>42902.996717900016</v>
      </c>
      <c r="AQ24" s="36"/>
      <c r="AR24" s="25">
        <v>10000</v>
      </c>
      <c r="AS24" s="22">
        <f t="shared" si="5"/>
        <v>7500</v>
      </c>
      <c r="AT24" s="22">
        <f t="shared" si="6"/>
        <v>51885</v>
      </c>
      <c r="AU24" s="22">
        <f t="shared" si="1"/>
        <v>26276.585149999999</v>
      </c>
      <c r="AV24" s="22">
        <f t="shared" si="1"/>
        <v>51885</v>
      </c>
      <c r="AW24" s="22">
        <f t="shared" si="1"/>
        <v>26276.585149999999</v>
      </c>
      <c r="AX24" s="22">
        <f t="shared" si="1"/>
        <v>50281</v>
      </c>
      <c r="AY24" s="22">
        <f t="shared" si="1"/>
        <v>18148.60716</v>
      </c>
      <c r="AZ24" s="22">
        <f t="shared" si="7"/>
        <v>26276.585149999999</v>
      </c>
      <c r="BA24" s="22">
        <f t="shared" si="2"/>
        <v>53601</v>
      </c>
      <c r="BB24" s="22">
        <v>1716</v>
      </c>
      <c r="BC24" s="22">
        <f t="shared" si="3"/>
        <v>51885</v>
      </c>
      <c r="BD24" s="21">
        <v>934</v>
      </c>
      <c r="BE24" s="26">
        <f t="shared" si="8"/>
        <v>2.6276585149999998</v>
      </c>
      <c r="BF24" s="22">
        <v>49402</v>
      </c>
      <c r="BG24" s="22">
        <v>7622.0190141000021</v>
      </c>
      <c r="BH24" s="27">
        <f t="shared" si="4"/>
        <v>0.17765703091131482</v>
      </c>
    </row>
    <row r="25" spans="1:60" s="28" customFormat="1" ht="53.4" customHeight="1" x14ac:dyDescent="0.3">
      <c r="A25" s="16">
        <v>17</v>
      </c>
      <c r="B25" s="17" t="s">
        <v>56</v>
      </c>
      <c r="C25" s="29">
        <v>0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0">
        <v>0</v>
      </c>
      <c r="K25" s="30">
        <v>1652</v>
      </c>
      <c r="L25" s="30" t="s">
        <v>71</v>
      </c>
      <c r="M25" s="34">
        <v>349</v>
      </c>
      <c r="N25" s="34">
        <v>1297.44</v>
      </c>
      <c r="O25" s="35">
        <v>349</v>
      </c>
      <c r="P25" s="35">
        <v>1297.44</v>
      </c>
      <c r="Q25" s="35">
        <v>0</v>
      </c>
      <c r="R25" s="35">
        <v>0</v>
      </c>
      <c r="S25" s="35">
        <v>0</v>
      </c>
      <c r="T25" s="30">
        <v>0</v>
      </c>
      <c r="U25" s="30">
        <v>3509</v>
      </c>
      <c r="V25" s="30" t="s">
        <v>72</v>
      </c>
      <c r="W25" s="22">
        <v>669</v>
      </c>
      <c r="X25" s="22">
        <v>5268.0800000000008</v>
      </c>
      <c r="Y25" s="22">
        <v>669</v>
      </c>
      <c r="Z25" s="22">
        <v>5268.0800000000008</v>
      </c>
      <c r="AA25" s="22">
        <v>0</v>
      </c>
      <c r="AB25" s="22">
        <v>0</v>
      </c>
      <c r="AC25" s="22">
        <v>0</v>
      </c>
      <c r="AD25" s="22">
        <v>0</v>
      </c>
      <c r="AE25" s="22">
        <v>4130</v>
      </c>
      <c r="AF25" s="23" t="s">
        <v>73</v>
      </c>
      <c r="AG25" s="24">
        <f t="shared" ref="AG25:AP37" si="25">C25+M25+W25</f>
        <v>1018</v>
      </c>
      <c r="AH25" s="24">
        <f t="shared" si="25"/>
        <v>6565.52</v>
      </c>
      <c r="AI25" s="24">
        <f t="shared" si="25"/>
        <v>1018</v>
      </c>
      <c r="AJ25" s="24">
        <f t="shared" si="25"/>
        <v>6565.52</v>
      </c>
      <c r="AK25" s="24">
        <f t="shared" si="25"/>
        <v>0</v>
      </c>
      <c r="AL25" s="24">
        <f t="shared" si="25"/>
        <v>0</v>
      </c>
      <c r="AM25" s="24">
        <f t="shared" si="25"/>
        <v>0</v>
      </c>
      <c r="AN25" s="24">
        <f t="shared" si="25"/>
        <v>0</v>
      </c>
      <c r="AO25" s="24">
        <f t="shared" si="25"/>
        <v>9291</v>
      </c>
      <c r="AP25" s="24">
        <f t="shared" si="25"/>
        <v>20254.419999999998</v>
      </c>
      <c r="AQ25" s="36"/>
      <c r="AR25" s="25">
        <v>10000</v>
      </c>
      <c r="AS25" s="22">
        <f t="shared" si="5"/>
        <v>7500</v>
      </c>
      <c r="AT25" s="22">
        <f t="shared" si="6"/>
        <v>1018</v>
      </c>
      <c r="AU25" s="22">
        <f t="shared" si="6"/>
        <v>6565.52</v>
      </c>
      <c r="AV25" s="22">
        <f t="shared" si="6"/>
        <v>1018</v>
      </c>
      <c r="AW25" s="22">
        <f t="shared" si="6"/>
        <v>6565.52</v>
      </c>
      <c r="AX25" s="22">
        <f t="shared" si="6"/>
        <v>0</v>
      </c>
      <c r="AY25" s="22">
        <f t="shared" si="6"/>
        <v>0</v>
      </c>
      <c r="AZ25" s="22">
        <f t="shared" si="7"/>
        <v>6565.52</v>
      </c>
      <c r="BA25" s="22">
        <f t="shared" si="2"/>
        <v>1438</v>
      </c>
      <c r="BB25" s="22">
        <v>420</v>
      </c>
      <c r="BC25" s="22">
        <f t="shared" si="3"/>
        <v>1018</v>
      </c>
      <c r="BD25" s="21">
        <v>210</v>
      </c>
      <c r="BE25" s="26">
        <f t="shared" si="8"/>
        <v>0.65655200000000002</v>
      </c>
      <c r="BF25" s="22">
        <v>326</v>
      </c>
      <c r="BG25" s="22" t="s">
        <v>74</v>
      </c>
      <c r="BH25" s="27">
        <f t="shared" si="4"/>
        <v>3.2664968930238437E-2</v>
      </c>
    </row>
    <row r="26" spans="1:60" s="28" customFormat="1" ht="53.4" customHeight="1" x14ac:dyDescent="0.4">
      <c r="A26" s="16">
        <v>18</v>
      </c>
      <c r="B26" s="17" t="s">
        <v>57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30">
        <v>0</v>
      </c>
      <c r="K26" s="30">
        <v>0</v>
      </c>
      <c r="L26" s="30">
        <v>0</v>
      </c>
      <c r="M26" s="40">
        <v>3</v>
      </c>
      <c r="N26" s="40">
        <v>12.2</v>
      </c>
      <c r="O26" s="40">
        <v>3</v>
      </c>
      <c r="P26" s="40">
        <v>12.2</v>
      </c>
      <c r="Q26" s="40">
        <v>0</v>
      </c>
      <c r="R26" s="40">
        <v>0</v>
      </c>
      <c r="S26" s="40">
        <v>0</v>
      </c>
      <c r="T26" s="30">
        <v>0</v>
      </c>
      <c r="U26" s="30">
        <v>261</v>
      </c>
      <c r="V26" s="30">
        <v>90.931228700000005</v>
      </c>
      <c r="W26" s="22">
        <v>5</v>
      </c>
      <c r="X26" s="22">
        <v>38.15</v>
      </c>
      <c r="Y26" s="22">
        <v>5</v>
      </c>
      <c r="Z26" s="22">
        <v>38.15</v>
      </c>
      <c r="AA26" s="22">
        <v>0</v>
      </c>
      <c r="AB26" s="22">
        <v>0</v>
      </c>
      <c r="AC26" s="22">
        <v>0</v>
      </c>
      <c r="AD26" s="22">
        <v>0</v>
      </c>
      <c r="AE26" s="22">
        <v>467</v>
      </c>
      <c r="AF26" s="23">
        <v>411.25239709999994</v>
      </c>
      <c r="AG26" s="24">
        <f t="shared" si="25"/>
        <v>8</v>
      </c>
      <c r="AH26" s="24">
        <f t="shared" si="25"/>
        <v>50.349999999999994</v>
      </c>
      <c r="AI26" s="24">
        <f t="shared" si="25"/>
        <v>8</v>
      </c>
      <c r="AJ26" s="24">
        <f t="shared" si="25"/>
        <v>50.349999999999994</v>
      </c>
      <c r="AK26" s="24">
        <f t="shared" si="25"/>
        <v>0</v>
      </c>
      <c r="AL26" s="24">
        <f t="shared" si="25"/>
        <v>0</v>
      </c>
      <c r="AM26" s="24">
        <f t="shared" si="25"/>
        <v>0</v>
      </c>
      <c r="AN26" s="24">
        <f t="shared" si="25"/>
        <v>0</v>
      </c>
      <c r="AO26" s="24">
        <f t="shared" si="25"/>
        <v>728</v>
      </c>
      <c r="AP26" s="24">
        <f t="shared" si="25"/>
        <v>502.18362579999996</v>
      </c>
      <c r="AQ26" s="41"/>
      <c r="AR26" s="42">
        <v>3500</v>
      </c>
      <c r="AS26" s="22">
        <f t="shared" si="5"/>
        <v>2625</v>
      </c>
      <c r="AT26" s="22">
        <f t="shared" si="6"/>
        <v>8</v>
      </c>
      <c r="AU26" s="22">
        <f t="shared" si="6"/>
        <v>50.349999999999994</v>
      </c>
      <c r="AV26" s="22">
        <f t="shared" si="6"/>
        <v>8</v>
      </c>
      <c r="AW26" s="22">
        <f t="shared" si="6"/>
        <v>50.349999999999994</v>
      </c>
      <c r="AX26" s="22">
        <f t="shared" si="6"/>
        <v>0</v>
      </c>
      <c r="AY26" s="22">
        <f t="shared" si="6"/>
        <v>0</v>
      </c>
      <c r="AZ26" s="22">
        <f t="shared" si="7"/>
        <v>50.349999999999994</v>
      </c>
      <c r="BA26" s="22">
        <f t="shared" si="2"/>
        <v>9</v>
      </c>
      <c r="BB26" s="22">
        <v>1</v>
      </c>
      <c r="BC26" s="22">
        <f t="shared" si="3"/>
        <v>8</v>
      </c>
      <c r="BD26" s="21">
        <v>1</v>
      </c>
      <c r="BE26" s="26">
        <f t="shared" si="8"/>
        <v>1.4385714285714285E-2</v>
      </c>
      <c r="BF26" s="22">
        <v>21</v>
      </c>
      <c r="BG26" s="22">
        <v>57.498541600000003</v>
      </c>
      <c r="BH26" s="27">
        <f t="shared" si="4"/>
        <v>0.1144970457935628</v>
      </c>
    </row>
    <row r="27" spans="1:60" s="28" customFormat="1" ht="53.4" customHeight="1" x14ac:dyDescent="0.3">
      <c r="A27" s="16">
        <v>19</v>
      </c>
      <c r="B27" s="17" t="s">
        <v>58</v>
      </c>
      <c r="C27" s="29">
        <v>2526</v>
      </c>
      <c r="D27" s="33">
        <v>934</v>
      </c>
      <c r="E27" s="34">
        <v>2526</v>
      </c>
      <c r="F27" s="34">
        <v>934</v>
      </c>
      <c r="G27" s="34">
        <v>0</v>
      </c>
      <c r="H27" s="34">
        <v>0</v>
      </c>
      <c r="I27" s="34">
        <v>0</v>
      </c>
      <c r="J27" s="30">
        <v>0</v>
      </c>
      <c r="K27" s="30">
        <v>45104</v>
      </c>
      <c r="L27" s="30">
        <v>9006</v>
      </c>
      <c r="M27" s="34">
        <v>17</v>
      </c>
      <c r="N27" s="34">
        <v>9</v>
      </c>
      <c r="O27" s="35">
        <v>17</v>
      </c>
      <c r="P27" s="35">
        <v>9</v>
      </c>
      <c r="Q27" s="35">
        <v>0</v>
      </c>
      <c r="R27" s="35">
        <v>0</v>
      </c>
      <c r="S27" s="35">
        <v>0</v>
      </c>
      <c r="T27" s="30">
        <v>0</v>
      </c>
      <c r="U27" s="30">
        <v>30</v>
      </c>
      <c r="V27" s="30">
        <v>16</v>
      </c>
      <c r="W27" s="22">
        <v>1</v>
      </c>
      <c r="X27" s="22">
        <v>9</v>
      </c>
      <c r="Y27" s="22">
        <v>1</v>
      </c>
      <c r="Z27" s="22">
        <v>9</v>
      </c>
      <c r="AA27" s="22">
        <v>0</v>
      </c>
      <c r="AB27" s="22">
        <v>0</v>
      </c>
      <c r="AC27" s="22">
        <v>0</v>
      </c>
      <c r="AD27" s="22">
        <v>0</v>
      </c>
      <c r="AE27" s="22">
        <v>6</v>
      </c>
      <c r="AF27" s="23">
        <v>38</v>
      </c>
      <c r="AG27" s="24">
        <f t="shared" si="25"/>
        <v>2544</v>
      </c>
      <c r="AH27" s="24">
        <f t="shared" si="25"/>
        <v>952</v>
      </c>
      <c r="AI27" s="24">
        <f t="shared" si="25"/>
        <v>2544</v>
      </c>
      <c r="AJ27" s="24">
        <f t="shared" si="25"/>
        <v>952</v>
      </c>
      <c r="AK27" s="24">
        <f t="shared" si="25"/>
        <v>0</v>
      </c>
      <c r="AL27" s="24">
        <f t="shared" si="25"/>
        <v>0</v>
      </c>
      <c r="AM27" s="24">
        <f t="shared" si="25"/>
        <v>0</v>
      </c>
      <c r="AN27" s="24">
        <f t="shared" si="25"/>
        <v>0</v>
      </c>
      <c r="AO27" s="24">
        <f t="shared" si="25"/>
        <v>45140</v>
      </c>
      <c r="AP27" s="24">
        <f t="shared" si="25"/>
        <v>9060</v>
      </c>
      <c r="AQ27" s="36">
        <v>0</v>
      </c>
      <c r="AR27" s="25">
        <v>3000</v>
      </c>
      <c r="AS27" s="22">
        <f t="shared" si="5"/>
        <v>2250</v>
      </c>
      <c r="AT27" s="22">
        <f t="shared" si="6"/>
        <v>2544</v>
      </c>
      <c r="AU27" s="22">
        <f t="shared" si="6"/>
        <v>952</v>
      </c>
      <c r="AV27" s="22">
        <f t="shared" si="6"/>
        <v>2544</v>
      </c>
      <c r="AW27" s="22">
        <f t="shared" si="6"/>
        <v>952</v>
      </c>
      <c r="AX27" s="22">
        <f t="shared" si="6"/>
        <v>0</v>
      </c>
      <c r="AY27" s="22">
        <f t="shared" si="6"/>
        <v>0</v>
      </c>
      <c r="AZ27" s="22">
        <f t="shared" si="7"/>
        <v>952</v>
      </c>
      <c r="BA27" s="22">
        <f t="shared" si="2"/>
        <v>2544</v>
      </c>
      <c r="BB27" s="22">
        <v>0</v>
      </c>
      <c r="BC27" s="22">
        <f t="shared" si="3"/>
        <v>2544</v>
      </c>
      <c r="BD27" s="21">
        <v>0</v>
      </c>
      <c r="BE27" s="26">
        <f t="shared" si="8"/>
        <v>0.31733333333333336</v>
      </c>
      <c r="BF27" s="22"/>
      <c r="BG27" s="22"/>
      <c r="BH27" s="27">
        <f t="shared" si="4"/>
        <v>0</v>
      </c>
    </row>
    <row r="28" spans="1:60" s="28" customFormat="1" ht="53.4" customHeight="1" x14ac:dyDescent="0.3">
      <c r="A28" s="16">
        <v>20</v>
      </c>
      <c r="B28" s="17" t="s">
        <v>59</v>
      </c>
      <c r="C28" s="29">
        <v>16</v>
      </c>
      <c r="D28" s="33">
        <v>6.5</v>
      </c>
      <c r="E28" s="33">
        <v>14</v>
      </c>
      <c r="F28" s="33">
        <v>4.6000000000000005</v>
      </c>
      <c r="G28" s="33">
        <v>0</v>
      </c>
      <c r="H28" s="33">
        <v>0</v>
      </c>
      <c r="I28" s="33">
        <v>0</v>
      </c>
      <c r="J28" s="33">
        <v>0</v>
      </c>
      <c r="K28" s="33">
        <v>68</v>
      </c>
      <c r="L28" s="33">
        <v>22.03</v>
      </c>
      <c r="M28" s="33">
        <v>84</v>
      </c>
      <c r="N28" s="33">
        <v>163.26999999999998</v>
      </c>
      <c r="O28" s="33">
        <v>84</v>
      </c>
      <c r="P28" s="33">
        <v>163.26999999999998</v>
      </c>
      <c r="Q28" s="33">
        <v>0</v>
      </c>
      <c r="R28" s="33">
        <v>0</v>
      </c>
      <c r="S28" s="33">
        <v>0</v>
      </c>
      <c r="T28" s="33">
        <v>0</v>
      </c>
      <c r="U28" s="33">
        <v>102</v>
      </c>
      <c r="V28" s="33">
        <v>172.13</v>
      </c>
      <c r="W28" s="22">
        <v>18</v>
      </c>
      <c r="X28" s="22">
        <v>137.39999999999998</v>
      </c>
      <c r="Y28" s="22">
        <v>18</v>
      </c>
      <c r="Z28" s="22">
        <v>137.39999999999998</v>
      </c>
      <c r="AA28" s="22">
        <v>0</v>
      </c>
      <c r="AB28" s="22">
        <v>0</v>
      </c>
      <c r="AC28" s="22">
        <v>0</v>
      </c>
      <c r="AD28" s="22">
        <v>0</v>
      </c>
      <c r="AE28" s="22">
        <v>32</v>
      </c>
      <c r="AF28" s="23">
        <v>163.35</v>
      </c>
      <c r="AG28" s="24">
        <f t="shared" si="25"/>
        <v>118</v>
      </c>
      <c r="AH28" s="24">
        <f t="shared" si="25"/>
        <v>307.16999999999996</v>
      </c>
      <c r="AI28" s="24">
        <f t="shared" si="25"/>
        <v>116</v>
      </c>
      <c r="AJ28" s="24">
        <f t="shared" si="25"/>
        <v>305.27</v>
      </c>
      <c r="AK28" s="24">
        <f t="shared" si="25"/>
        <v>0</v>
      </c>
      <c r="AL28" s="24">
        <f t="shared" si="25"/>
        <v>0</v>
      </c>
      <c r="AM28" s="24">
        <f t="shared" si="25"/>
        <v>0</v>
      </c>
      <c r="AN28" s="24">
        <f t="shared" si="25"/>
        <v>0</v>
      </c>
      <c r="AO28" s="24">
        <f t="shared" si="25"/>
        <v>202</v>
      </c>
      <c r="AP28" s="24">
        <f t="shared" si="25"/>
        <v>357.51</v>
      </c>
      <c r="AQ28" s="36">
        <v>0</v>
      </c>
      <c r="AR28" s="25">
        <v>3500</v>
      </c>
      <c r="AS28" s="22">
        <f t="shared" si="5"/>
        <v>2625</v>
      </c>
      <c r="AT28" s="22">
        <f t="shared" si="6"/>
        <v>118</v>
      </c>
      <c r="AU28" s="22">
        <f t="shared" si="6"/>
        <v>307.16999999999996</v>
      </c>
      <c r="AV28" s="22">
        <f t="shared" si="6"/>
        <v>116</v>
      </c>
      <c r="AW28" s="22">
        <f t="shared" si="6"/>
        <v>305.27</v>
      </c>
      <c r="AX28" s="22">
        <f t="shared" si="6"/>
        <v>0</v>
      </c>
      <c r="AY28" s="22">
        <f t="shared" si="6"/>
        <v>0</v>
      </c>
      <c r="AZ28" s="22">
        <f t="shared" si="7"/>
        <v>307.16999999999996</v>
      </c>
      <c r="BA28" s="22">
        <f t="shared" si="2"/>
        <v>466</v>
      </c>
      <c r="BB28" s="22">
        <v>348</v>
      </c>
      <c r="BC28" s="22">
        <f t="shared" si="3"/>
        <v>118</v>
      </c>
      <c r="BD28" s="21">
        <v>74</v>
      </c>
      <c r="BE28" s="26">
        <f t="shared" si="8"/>
        <v>8.7762857142857129E-2</v>
      </c>
      <c r="BF28" s="22"/>
      <c r="BG28" s="22"/>
      <c r="BH28" s="27">
        <f t="shared" si="4"/>
        <v>0</v>
      </c>
    </row>
    <row r="29" spans="1:60" s="28" customFormat="1" ht="53.4" customHeight="1" x14ac:dyDescent="0.3">
      <c r="A29" s="16">
        <v>21</v>
      </c>
      <c r="B29" s="17" t="s">
        <v>60</v>
      </c>
      <c r="C29" s="29">
        <v>114946</v>
      </c>
      <c r="D29" s="33">
        <v>11543</v>
      </c>
      <c r="E29" s="34">
        <v>114947</v>
      </c>
      <c r="F29" s="34">
        <v>31543.125079999994</v>
      </c>
      <c r="G29" s="34">
        <v>3</v>
      </c>
      <c r="H29" s="34">
        <v>0</v>
      </c>
      <c r="I29" s="34">
        <v>111168</v>
      </c>
      <c r="J29" s="30">
        <v>30498.919159999998</v>
      </c>
      <c r="K29" s="30">
        <v>237413</v>
      </c>
      <c r="L29" s="30">
        <v>34601.548661266999</v>
      </c>
      <c r="M29" s="34">
        <v>13207</v>
      </c>
      <c r="N29" s="34">
        <v>8689.1149699999987</v>
      </c>
      <c r="O29" s="35">
        <v>13208</v>
      </c>
      <c r="P29" s="35">
        <v>8689.1149699999987</v>
      </c>
      <c r="Q29" s="35">
        <v>11</v>
      </c>
      <c r="R29" s="35">
        <v>7.9029500000000006</v>
      </c>
      <c r="S29" s="35">
        <v>12512</v>
      </c>
      <c r="T29" s="30">
        <v>7799.9988699999994</v>
      </c>
      <c r="U29" s="30">
        <v>71391</v>
      </c>
      <c r="V29" s="30">
        <v>32595.541507226997</v>
      </c>
      <c r="W29" s="22">
        <v>396</v>
      </c>
      <c r="X29" s="22">
        <v>2579.1231600000001</v>
      </c>
      <c r="Y29" s="22">
        <v>396</v>
      </c>
      <c r="Z29" s="22">
        <v>2579.1231600000001</v>
      </c>
      <c r="AA29" s="22">
        <v>22</v>
      </c>
      <c r="AB29" s="22">
        <v>58.818010000000001</v>
      </c>
      <c r="AC29" s="22">
        <v>18</v>
      </c>
      <c r="AD29" s="22">
        <v>19.105260000000001</v>
      </c>
      <c r="AE29" s="22">
        <v>5778</v>
      </c>
      <c r="AF29" s="23">
        <v>18800.679016959999</v>
      </c>
      <c r="AG29" s="24">
        <f t="shared" si="25"/>
        <v>128549</v>
      </c>
      <c r="AH29" s="24">
        <f t="shared" si="25"/>
        <v>22811.238129999998</v>
      </c>
      <c r="AI29" s="24">
        <f t="shared" si="25"/>
        <v>128551</v>
      </c>
      <c r="AJ29" s="24">
        <f t="shared" si="25"/>
        <v>42811.363209999996</v>
      </c>
      <c r="AK29" s="24">
        <f t="shared" si="25"/>
        <v>36</v>
      </c>
      <c r="AL29" s="24">
        <f t="shared" si="25"/>
        <v>66.720960000000005</v>
      </c>
      <c r="AM29" s="24">
        <f t="shared" si="25"/>
        <v>123698</v>
      </c>
      <c r="AN29" s="24">
        <f t="shared" si="25"/>
        <v>38318.023289999997</v>
      </c>
      <c r="AO29" s="24">
        <f t="shared" si="25"/>
        <v>314582</v>
      </c>
      <c r="AP29" s="24">
        <f t="shared" si="25"/>
        <v>85997.769185454003</v>
      </c>
      <c r="AQ29" s="36">
        <v>0</v>
      </c>
      <c r="AR29" s="25">
        <v>10000</v>
      </c>
      <c r="AS29" s="22">
        <f t="shared" si="5"/>
        <v>7500</v>
      </c>
      <c r="AT29" s="22">
        <f t="shared" si="6"/>
        <v>128549</v>
      </c>
      <c r="AU29" s="22">
        <f t="shared" si="6"/>
        <v>22811.238129999998</v>
      </c>
      <c r="AV29" s="22">
        <f t="shared" si="6"/>
        <v>128551</v>
      </c>
      <c r="AW29" s="22">
        <f t="shared" si="6"/>
        <v>42811.363209999996</v>
      </c>
      <c r="AX29" s="22">
        <f t="shared" si="6"/>
        <v>36</v>
      </c>
      <c r="AY29" s="22">
        <f t="shared" si="6"/>
        <v>66.720960000000005</v>
      </c>
      <c r="AZ29" s="22">
        <f t="shared" si="7"/>
        <v>22811.238129999998</v>
      </c>
      <c r="BA29" s="22">
        <f t="shared" si="2"/>
        <v>348940</v>
      </c>
      <c r="BB29" s="22">
        <v>220391</v>
      </c>
      <c r="BC29" s="22">
        <f t="shared" si="3"/>
        <v>128549</v>
      </c>
      <c r="BD29" s="21">
        <v>67218</v>
      </c>
      <c r="BE29" s="26">
        <f t="shared" si="8"/>
        <v>2.2811238129999998</v>
      </c>
      <c r="BF29" s="22">
        <v>166326</v>
      </c>
      <c r="BG29" s="22">
        <v>1451</v>
      </c>
      <c r="BH29" s="27">
        <f t="shared" si="4"/>
        <v>1.687253069170808E-2</v>
      </c>
    </row>
    <row r="30" spans="1:60" s="28" customFormat="1" ht="53.4" customHeight="1" x14ac:dyDescent="0.3">
      <c r="A30" s="16">
        <v>22</v>
      </c>
      <c r="B30" s="17" t="s">
        <v>61</v>
      </c>
      <c r="C30" s="29">
        <v>4578</v>
      </c>
      <c r="D30" s="33">
        <v>1479.7900000000002</v>
      </c>
      <c r="E30" s="34">
        <v>4578</v>
      </c>
      <c r="F30" s="34">
        <v>1479.7900000000002</v>
      </c>
      <c r="G30" s="34">
        <v>0</v>
      </c>
      <c r="H30" s="34">
        <v>0</v>
      </c>
      <c r="I30" s="34">
        <v>0</v>
      </c>
      <c r="J30" s="30">
        <v>0</v>
      </c>
      <c r="K30" s="30">
        <v>13381</v>
      </c>
      <c r="L30" s="30">
        <v>3442.3244</v>
      </c>
      <c r="M30" s="34">
        <v>753</v>
      </c>
      <c r="N30" s="34">
        <v>2060.7899999999995</v>
      </c>
      <c r="O30" s="35">
        <v>753</v>
      </c>
      <c r="P30" s="35">
        <v>2060.7899999999995</v>
      </c>
      <c r="Q30" s="35">
        <v>0</v>
      </c>
      <c r="R30" s="35">
        <v>0</v>
      </c>
      <c r="S30" s="35">
        <v>0</v>
      </c>
      <c r="T30" s="30">
        <v>0</v>
      </c>
      <c r="U30" s="30">
        <v>2362</v>
      </c>
      <c r="V30" s="30">
        <v>3900.2844399999999</v>
      </c>
      <c r="W30" s="22">
        <v>243</v>
      </c>
      <c r="X30" s="22">
        <v>1993.23</v>
      </c>
      <c r="Y30" s="22">
        <v>243</v>
      </c>
      <c r="Z30" s="22">
        <v>1993.23</v>
      </c>
      <c r="AA30" s="22">
        <v>0</v>
      </c>
      <c r="AB30" s="22">
        <v>0</v>
      </c>
      <c r="AC30" s="22">
        <v>0</v>
      </c>
      <c r="AD30" s="22">
        <v>0</v>
      </c>
      <c r="AE30" s="22">
        <v>898</v>
      </c>
      <c r="AF30" s="23">
        <v>4544.27243</v>
      </c>
      <c r="AG30" s="24">
        <f t="shared" si="25"/>
        <v>5574</v>
      </c>
      <c r="AH30" s="24">
        <f t="shared" si="25"/>
        <v>5533.8099999999995</v>
      </c>
      <c r="AI30" s="24">
        <f t="shared" si="25"/>
        <v>5574</v>
      </c>
      <c r="AJ30" s="24">
        <f t="shared" si="25"/>
        <v>5533.8099999999995</v>
      </c>
      <c r="AK30" s="24">
        <f t="shared" si="25"/>
        <v>0</v>
      </c>
      <c r="AL30" s="24">
        <f t="shared" si="25"/>
        <v>0</v>
      </c>
      <c r="AM30" s="24">
        <f t="shared" si="25"/>
        <v>0</v>
      </c>
      <c r="AN30" s="24">
        <f t="shared" si="25"/>
        <v>0</v>
      </c>
      <c r="AO30" s="24">
        <f t="shared" si="25"/>
        <v>16641</v>
      </c>
      <c r="AP30" s="24">
        <f t="shared" si="25"/>
        <v>11886.88127</v>
      </c>
      <c r="AQ30" s="36"/>
      <c r="AR30" s="25">
        <v>10000</v>
      </c>
      <c r="AS30" s="22">
        <f t="shared" si="5"/>
        <v>7500</v>
      </c>
      <c r="AT30" s="22">
        <f t="shared" si="6"/>
        <v>5574</v>
      </c>
      <c r="AU30" s="22">
        <f t="shared" si="6"/>
        <v>5533.8099999999995</v>
      </c>
      <c r="AV30" s="22">
        <f t="shared" si="6"/>
        <v>5574</v>
      </c>
      <c r="AW30" s="22">
        <f t="shared" si="6"/>
        <v>5533.8099999999995</v>
      </c>
      <c r="AX30" s="22">
        <f t="shared" si="6"/>
        <v>0</v>
      </c>
      <c r="AY30" s="22">
        <f t="shared" si="6"/>
        <v>0</v>
      </c>
      <c r="AZ30" s="22">
        <f t="shared" si="7"/>
        <v>5533.8099999999995</v>
      </c>
      <c r="BA30" s="22">
        <f t="shared" si="2"/>
        <v>8484</v>
      </c>
      <c r="BB30" s="22">
        <v>2910</v>
      </c>
      <c r="BC30" s="22">
        <f t="shared" si="3"/>
        <v>5574</v>
      </c>
      <c r="BD30" s="21">
        <v>611</v>
      </c>
      <c r="BE30" s="26">
        <f t="shared" si="8"/>
        <v>0.5533809999999999</v>
      </c>
      <c r="BF30" s="22"/>
      <c r="BG30" s="22"/>
      <c r="BH30" s="27">
        <f t="shared" si="4"/>
        <v>0</v>
      </c>
    </row>
    <row r="31" spans="1:60" s="28" customFormat="1" ht="53.4" customHeight="1" x14ac:dyDescent="0.3">
      <c r="A31" s="16">
        <v>23</v>
      </c>
      <c r="B31" s="17" t="s">
        <v>62</v>
      </c>
      <c r="C31" s="29">
        <v>0</v>
      </c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0">
        <v>0</v>
      </c>
      <c r="K31" s="30">
        <v>0</v>
      </c>
      <c r="L31" s="30">
        <v>0</v>
      </c>
      <c r="M31" s="34">
        <v>0</v>
      </c>
      <c r="N31" s="34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0">
        <v>0</v>
      </c>
      <c r="U31" s="30">
        <v>0</v>
      </c>
      <c r="V31" s="30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3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f t="shared" si="25"/>
        <v>0</v>
      </c>
      <c r="AP31" s="24">
        <f t="shared" si="25"/>
        <v>0</v>
      </c>
      <c r="AQ31" s="36">
        <v>0</v>
      </c>
      <c r="AR31" s="25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1">
        <v>0</v>
      </c>
      <c r="BE31" s="26">
        <v>0</v>
      </c>
      <c r="BF31" s="22"/>
      <c r="BG31" s="22"/>
      <c r="BH31" s="27" t="e">
        <f t="shared" si="4"/>
        <v>#DIV/0!</v>
      </c>
    </row>
    <row r="32" spans="1:60" s="28" customFormat="1" ht="53.4" customHeight="1" x14ac:dyDescent="0.3">
      <c r="A32" s="16">
        <v>24</v>
      </c>
      <c r="B32" s="17" t="s">
        <v>63</v>
      </c>
      <c r="C32" s="43">
        <v>142</v>
      </c>
      <c r="D32" s="44">
        <v>8.43</v>
      </c>
      <c r="E32" s="45">
        <v>142</v>
      </c>
      <c r="F32" s="45">
        <v>8.43</v>
      </c>
      <c r="G32" s="45">
        <v>142</v>
      </c>
      <c r="H32" s="45">
        <v>8.43</v>
      </c>
      <c r="I32" s="45">
        <v>100</v>
      </c>
      <c r="J32" s="46">
        <v>5.8279999999999994</v>
      </c>
      <c r="K32" s="46">
        <v>2438</v>
      </c>
      <c r="L32" s="46">
        <v>8.8455167719999999</v>
      </c>
      <c r="M32" s="45">
        <v>0</v>
      </c>
      <c r="N32" s="45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6">
        <v>0</v>
      </c>
      <c r="U32" s="46">
        <v>847</v>
      </c>
      <c r="V32" s="46">
        <v>846.4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55</v>
      </c>
      <c r="AF32" s="49">
        <v>174.6611168</v>
      </c>
      <c r="AG32" s="24">
        <f t="shared" si="25"/>
        <v>142</v>
      </c>
      <c r="AH32" s="24">
        <f t="shared" si="25"/>
        <v>8.43</v>
      </c>
      <c r="AI32" s="24">
        <f t="shared" si="25"/>
        <v>142</v>
      </c>
      <c r="AJ32" s="24">
        <f t="shared" si="25"/>
        <v>8.43</v>
      </c>
      <c r="AK32" s="24">
        <f t="shared" si="25"/>
        <v>142</v>
      </c>
      <c r="AL32" s="24">
        <f t="shared" si="25"/>
        <v>8.43</v>
      </c>
      <c r="AM32" s="24">
        <f t="shared" si="25"/>
        <v>100</v>
      </c>
      <c r="AN32" s="24">
        <f t="shared" si="25"/>
        <v>5.8279999999999994</v>
      </c>
      <c r="AO32" s="24">
        <f t="shared" si="25"/>
        <v>3340</v>
      </c>
      <c r="AP32" s="24">
        <f t="shared" si="25"/>
        <v>1029.9066335719999</v>
      </c>
      <c r="AQ32" s="36"/>
      <c r="AR32" s="25"/>
      <c r="AS32" s="22">
        <f t="shared" si="5"/>
        <v>0</v>
      </c>
      <c r="AT32" s="22">
        <f t="shared" si="6"/>
        <v>142</v>
      </c>
      <c r="AU32" s="22">
        <f t="shared" si="6"/>
        <v>8.43</v>
      </c>
      <c r="AV32" s="22">
        <f t="shared" si="6"/>
        <v>142</v>
      </c>
      <c r="AW32" s="22">
        <f t="shared" si="6"/>
        <v>8.43</v>
      </c>
      <c r="AX32" s="22">
        <f t="shared" si="6"/>
        <v>142</v>
      </c>
      <c r="AY32" s="22">
        <f t="shared" si="6"/>
        <v>8.43</v>
      </c>
      <c r="AZ32" s="22">
        <f t="shared" si="7"/>
        <v>8.43</v>
      </c>
      <c r="BA32" s="22">
        <f t="shared" si="2"/>
        <v>142</v>
      </c>
      <c r="BB32" s="22">
        <v>0</v>
      </c>
      <c r="BC32" s="22">
        <f t="shared" si="3"/>
        <v>142</v>
      </c>
      <c r="BD32" s="21">
        <v>0</v>
      </c>
      <c r="BE32" s="26">
        <v>0</v>
      </c>
      <c r="BF32" s="22">
        <v>0</v>
      </c>
      <c r="BG32" s="22">
        <v>0</v>
      </c>
      <c r="BH32" s="27">
        <f t="shared" si="4"/>
        <v>0</v>
      </c>
    </row>
    <row r="33" spans="1:60" s="28" customFormat="1" ht="53.4" customHeight="1" x14ac:dyDescent="0.3">
      <c r="A33" s="16">
        <v>25</v>
      </c>
      <c r="B33" s="17" t="s">
        <v>64</v>
      </c>
      <c r="C33" s="29">
        <v>1</v>
      </c>
      <c r="D33" s="33">
        <v>0.1</v>
      </c>
      <c r="E33" s="34">
        <v>1</v>
      </c>
      <c r="F33" s="34">
        <v>0.1</v>
      </c>
      <c r="G33" s="34">
        <v>0</v>
      </c>
      <c r="H33" s="34">
        <v>0</v>
      </c>
      <c r="I33" s="34">
        <v>0</v>
      </c>
      <c r="J33" s="30">
        <v>0</v>
      </c>
      <c r="K33" s="30">
        <v>30</v>
      </c>
      <c r="L33" s="30">
        <v>3.8714613</v>
      </c>
      <c r="M33" s="34">
        <v>8</v>
      </c>
      <c r="N33" s="34">
        <v>552.58580000000006</v>
      </c>
      <c r="O33" s="35">
        <v>170</v>
      </c>
      <c r="P33" s="35">
        <v>552.58580000000006</v>
      </c>
      <c r="Q33" s="35">
        <v>3</v>
      </c>
      <c r="R33" s="35">
        <v>10.949</v>
      </c>
      <c r="S33" s="35">
        <v>0</v>
      </c>
      <c r="T33" s="30">
        <v>0</v>
      </c>
      <c r="U33" s="30">
        <v>9344</v>
      </c>
      <c r="V33" s="30">
        <v>14112.306409857265</v>
      </c>
      <c r="W33" s="22">
        <v>129</v>
      </c>
      <c r="X33" s="22">
        <v>912.08036000000004</v>
      </c>
      <c r="Y33" s="22">
        <v>129</v>
      </c>
      <c r="Z33" s="22">
        <v>912.08036000000004</v>
      </c>
      <c r="AA33" s="22">
        <v>4</v>
      </c>
      <c r="AB33" s="22">
        <v>30.974440000000001</v>
      </c>
      <c r="AC33" s="22">
        <v>0</v>
      </c>
      <c r="AD33" s="22">
        <v>0</v>
      </c>
      <c r="AE33" s="22">
        <v>4080</v>
      </c>
      <c r="AF33" s="23">
        <v>15729.567788409999</v>
      </c>
      <c r="AG33" s="24">
        <f t="shared" si="25"/>
        <v>138</v>
      </c>
      <c r="AH33" s="24">
        <f t="shared" si="25"/>
        <v>1464.7661600000001</v>
      </c>
      <c r="AI33" s="24">
        <f t="shared" si="25"/>
        <v>300</v>
      </c>
      <c r="AJ33" s="24">
        <f t="shared" si="25"/>
        <v>1464.7661600000001</v>
      </c>
      <c r="AK33" s="24">
        <f t="shared" si="25"/>
        <v>7</v>
      </c>
      <c r="AL33" s="24">
        <f t="shared" si="25"/>
        <v>41.923439999999999</v>
      </c>
      <c r="AM33" s="24">
        <f t="shared" si="25"/>
        <v>0</v>
      </c>
      <c r="AN33" s="24">
        <f t="shared" si="25"/>
        <v>0</v>
      </c>
      <c r="AO33" s="24">
        <f t="shared" si="25"/>
        <v>13454</v>
      </c>
      <c r="AP33" s="24">
        <f t="shared" si="25"/>
        <v>29845.745659567263</v>
      </c>
      <c r="AQ33" s="36">
        <v>0</v>
      </c>
      <c r="AR33" s="25">
        <v>0</v>
      </c>
      <c r="AS33" s="22">
        <f t="shared" si="5"/>
        <v>0</v>
      </c>
      <c r="AT33" s="22">
        <f t="shared" si="6"/>
        <v>138</v>
      </c>
      <c r="AU33" s="22">
        <f t="shared" si="6"/>
        <v>1464.7661600000001</v>
      </c>
      <c r="AV33" s="22">
        <f t="shared" si="6"/>
        <v>300</v>
      </c>
      <c r="AW33" s="22">
        <f t="shared" si="6"/>
        <v>1464.7661600000001</v>
      </c>
      <c r="AX33" s="22">
        <f t="shared" si="6"/>
        <v>7</v>
      </c>
      <c r="AY33" s="22">
        <f t="shared" si="6"/>
        <v>41.923439999999999</v>
      </c>
      <c r="AZ33" s="22">
        <f t="shared" si="7"/>
        <v>1464.7661600000001</v>
      </c>
      <c r="BA33" s="22">
        <f t="shared" si="2"/>
        <v>3269</v>
      </c>
      <c r="BB33" s="22">
        <v>3131</v>
      </c>
      <c r="BC33" s="22">
        <f t="shared" si="3"/>
        <v>138</v>
      </c>
      <c r="BD33" s="21">
        <v>1668</v>
      </c>
      <c r="BE33" s="26">
        <v>0</v>
      </c>
      <c r="BF33" s="22">
        <v>1268</v>
      </c>
      <c r="BG33" s="22">
        <v>1772.9165608819073</v>
      </c>
      <c r="BH33" s="27">
        <f t="shared" si="4"/>
        <v>5.9402655946496234E-2</v>
      </c>
    </row>
    <row r="34" spans="1:60" s="28" customFormat="1" ht="53.4" customHeight="1" x14ac:dyDescent="0.3">
      <c r="A34" s="16">
        <v>26</v>
      </c>
      <c r="B34" s="38" t="s">
        <v>65</v>
      </c>
      <c r="C34" s="29">
        <v>0</v>
      </c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0">
        <v>0</v>
      </c>
      <c r="K34" s="30">
        <v>0</v>
      </c>
      <c r="L34" s="30">
        <v>0</v>
      </c>
      <c r="M34" s="34">
        <v>0</v>
      </c>
      <c r="N34" s="34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0">
        <v>0</v>
      </c>
      <c r="U34" s="30">
        <v>0</v>
      </c>
      <c r="V34" s="30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3">
        <v>0</v>
      </c>
      <c r="AG34" s="24">
        <f t="shared" si="25"/>
        <v>0</v>
      </c>
      <c r="AH34" s="24">
        <f t="shared" si="25"/>
        <v>0</v>
      </c>
      <c r="AI34" s="24">
        <f t="shared" si="25"/>
        <v>0</v>
      </c>
      <c r="AJ34" s="24">
        <f t="shared" si="25"/>
        <v>0</v>
      </c>
      <c r="AK34" s="24">
        <f t="shared" si="25"/>
        <v>0</v>
      </c>
      <c r="AL34" s="24">
        <f t="shared" si="25"/>
        <v>0</v>
      </c>
      <c r="AM34" s="24">
        <f t="shared" si="25"/>
        <v>0</v>
      </c>
      <c r="AN34" s="24">
        <f t="shared" si="25"/>
        <v>0</v>
      </c>
      <c r="AO34" s="24">
        <f t="shared" si="25"/>
        <v>0</v>
      </c>
      <c r="AP34" s="24">
        <f t="shared" si="25"/>
        <v>0</v>
      </c>
      <c r="AQ34" s="36"/>
      <c r="AR34" s="25">
        <v>0</v>
      </c>
      <c r="AS34" s="22">
        <f t="shared" si="5"/>
        <v>0</v>
      </c>
      <c r="AT34" s="22">
        <f t="shared" si="6"/>
        <v>0</v>
      </c>
      <c r="AU34" s="22">
        <f t="shared" si="6"/>
        <v>0</v>
      </c>
      <c r="AV34" s="22">
        <f t="shared" si="6"/>
        <v>0</v>
      </c>
      <c r="AW34" s="22">
        <f t="shared" si="6"/>
        <v>0</v>
      </c>
      <c r="AX34" s="22">
        <f t="shared" si="6"/>
        <v>0</v>
      </c>
      <c r="AY34" s="22">
        <f t="shared" si="6"/>
        <v>0</v>
      </c>
      <c r="AZ34" s="22">
        <f t="shared" si="7"/>
        <v>0</v>
      </c>
      <c r="BA34" s="22">
        <f t="shared" si="2"/>
        <v>40360</v>
      </c>
      <c r="BB34" s="22">
        <v>40360</v>
      </c>
      <c r="BC34" s="22">
        <f t="shared" si="3"/>
        <v>0</v>
      </c>
      <c r="BD34" s="21">
        <v>20180</v>
      </c>
      <c r="BE34" s="26">
        <v>0</v>
      </c>
      <c r="BF34" s="22"/>
      <c r="BG34" s="22"/>
      <c r="BH34" s="27" t="e">
        <f t="shared" si="4"/>
        <v>#DIV/0!</v>
      </c>
    </row>
    <row r="35" spans="1:60" s="28" customFormat="1" ht="53.4" customHeight="1" x14ac:dyDescent="0.3">
      <c r="A35" s="16">
        <v>27</v>
      </c>
      <c r="B35" s="38" t="s">
        <v>66</v>
      </c>
      <c r="C35" s="29">
        <v>1</v>
      </c>
      <c r="D35" s="33">
        <v>0.5</v>
      </c>
      <c r="E35" s="34">
        <v>1</v>
      </c>
      <c r="F35" s="34">
        <v>0.5</v>
      </c>
      <c r="G35" s="34">
        <v>0</v>
      </c>
      <c r="H35" s="34">
        <v>0</v>
      </c>
      <c r="I35" s="34">
        <v>1</v>
      </c>
      <c r="J35" s="30">
        <v>0.5</v>
      </c>
      <c r="K35" s="30">
        <v>18</v>
      </c>
      <c r="L35" s="30">
        <v>4.1425177</v>
      </c>
      <c r="M35" s="34">
        <v>33</v>
      </c>
      <c r="N35" s="34">
        <v>43.47</v>
      </c>
      <c r="O35" s="35">
        <v>33</v>
      </c>
      <c r="P35" s="35">
        <v>43.47</v>
      </c>
      <c r="Q35" s="35">
        <v>2</v>
      </c>
      <c r="R35" s="35">
        <v>1.9100000000000001</v>
      </c>
      <c r="S35" s="35">
        <v>0</v>
      </c>
      <c r="T35" s="30">
        <v>0</v>
      </c>
      <c r="U35" s="30">
        <v>78</v>
      </c>
      <c r="V35" s="30">
        <v>72.4868855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3">
        <v>0</v>
      </c>
      <c r="AG35" s="24">
        <f t="shared" si="25"/>
        <v>34</v>
      </c>
      <c r="AH35" s="24">
        <f t="shared" si="25"/>
        <v>43.97</v>
      </c>
      <c r="AI35" s="24">
        <f t="shared" si="25"/>
        <v>34</v>
      </c>
      <c r="AJ35" s="24">
        <f t="shared" si="25"/>
        <v>43.97</v>
      </c>
      <c r="AK35" s="24">
        <f t="shared" si="25"/>
        <v>2</v>
      </c>
      <c r="AL35" s="24">
        <f t="shared" si="25"/>
        <v>1.9100000000000001</v>
      </c>
      <c r="AM35" s="24">
        <f t="shared" si="25"/>
        <v>1</v>
      </c>
      <c r="AN35" s="24">
        <f t="shared" si="25"/>
        <v>0.5</v>
      </c>
      <c r="AO35" s="24">
        <f t="shared" si="25"/>
        <v>96</v>
      </c>
      <c r="AP35" s="24">
        <f t="shared" si="25"/>
        <v>76.629403199999999</v>
      </c>
      <c r="AQ35" s="36"/>
      <c r="AR35" s="25">
        <v>0</v>
      </c>
      <c r="AS35" s="22">
        <f t="shared" si="5"/>
        <v>0</v>
      </c>
      <c r="AT35" s="22">
        <f t="shared" si="6"/>
        <v>34</v>
      </c>
      <c r="AU35" s="22">
        <f t="shared" si="6"/>
        <v>43.97</v>
      </c>
      <c r="AV35" s="22">
        <f t="shared" si="6"/>
        <v>34</v>
      </c>
      <c r="AW35" s="22">
        <f t="shared" si="6"/>
        <v>43.97</v>
      </c>
      <c r="AX35" s="22">
        <f t="shared" si="6"/>
        <v>2</v>
      </c>
      <c r="AY35" s="22">
        <f t="shared" si="6"/>
        <v>1.9100000000000001</v>
      </c>
      <c r="AZ35" s="22">
        <f t="shared" si="7"/>
        <v>43.97</v>
      </c>
      <c r="BA35" s="22">
        <f t="shared" si="2"/>
        <v>34</v>
      </c>
      <c r="BB35" s="22">
        <v>0</v>
      </c>
      <c r="BC35" s="22">
        <f t="shared" si="3"/>
        <v>34</v>
      </c>
      <c r="BD35" s="21">
        <v>0</v>
      </c>
      <c r="BE35" s="26">
        <v>0</v>
      </c>
      <c r="BF35" s="22">
        <v>12</v>
      </c>
      <c r="BG35" s="22">
        <v>2.7956548999999997</v>
      </c>
      <c r="BH35" s="27">
        <f t="shared" si="4"/>
        <v>3.6482796201654351E-2</v>
      </c>
    </row>
    <row r="36" spans="1:60" s="28" customFormat="1" ht="53.4" customHeight="1" x14ac:dyDescent="0.3">
      <c r="A36" s="16">
        <v>28</v>
      </c>
      <c r="B36" s="17" t="s">
        <v>67</v>
      </c>
      <c r="C36" s="50">
        <v>5698</v>
      </c>
      <c r="D36" s="51">
        <v>2494</v>
      </c>
      <c r="E36" s="52">
        <v>5698</v>
      </c>
      <c r="F36" s="52">
        <v>2494</v>
      </c>
      <c r="G36" s="52">
        <v>3477</v>
      </c>
      <c r="H36" s="52">
        <v>1517</v>
      </c>
      <c r="I36" s="52">
        <v>1100</v>
      </c>
      <c r="J36" s="53">
        <v>487.14500000000004</v>
      </c>
      <c r="K36" s="30">
        <v>24654</v>
      </c>
      <c r="L36" s="30">
        <v>7512.2799999999979</v>
      </c>
      <c r="M36" s="52">
        <v>13013</v>
      </c>
      <c r="N36" s="52">
        <v>21879</v>
      </c>
      <c r="O36" s="54">
        <v>13013</v>
      </c>
      <c r="P36" s="54">
        <v>21879</v>
      </c>
      <c r="Q36" s="54">
        <v>3663</v>
      </c>
      <c r="R36" s="54">
        <v>5219.7</v>
      </c>
      <c r="S36" s="54">
        <v>1371</v>
      </c>
      <c r="T36" s="53">
        <v>2093.6</v>
      </c>
      <c r="U36" s="53">
        <v>48574</v>
      </c>
      <c r="V36" s="53">
        <v>59604.423919999987</v>
      </c>
      <c r="W36" s="25">
        <v>895</v>
      </c>
      <c r="X36" s="25">
        <v>5955.43</v>
      </c>
      <c r="Y36" s="25">
        <v>895</v>
      </c>
      <c r="Z36" s="25">
        <v>5955</v>
      </c>
      <c r="AA36" s="25">
        <v>94</v>
      </c>
      <c r="AB36" s="25">
        <v>662.8900000000001</v>
      </c>
      <c r="AC36" s="25">
        <v>27</v>
      </c>
      <c r="AD36" s="25">
        <v>172.89000000000001</v>
      </c>
      <c r="AE36" s="25">
        <v>2029</v>
      </c>
      <c r="AF36" s="55">
        <v>7202.739999999998</v>
      </c>
      <c r="AG36" s="24">
        <v>19551</v>
      </c>
      <c r="AH36" s="24">
        <v>30192.43</v>
      </c>
      <c r="AI36" s="24">
        <v>19551</v>
      </c>
      <c r="AJ36" s="24">
        <v>30192.43</v>
      </c>
      <c r="AK36" s="24">
        <v>7234</v>
      </c>
      <c r="AL36" s="24">
        <v>7399.59</v>
      </c>
      <c r="AM36" s="24">
        <v>2498</v>
      </c>
      <c r="AN36" s="24">
        <v>2753.6349999999998</v>
      </c>
      <c r="AO36" s="24">
        <v>75257</v>
      </c>
      <c r="AP36" s="24">
        <v>74319.443919999991</v>
      </c>
      <c r="AQ36" s="36">
        <v>0</v>
      </c>
      <c r="AR36" s="25">
        <v>14000</v>
      </c>
      <c r="AS36" s="22">
        <f t="shared" si="5"/>
        <v>10500</v>
      </c>
      <c r="AT36" s="22">
        <f t="shared" si="6"/>
        <v>19551</v>
      </c>
      <c r="AU36" s="22">
        <f t="shared" si="6"/>
        <v>30192.43</v>
      </c>
      <c r="AV36" s="22">
        <f t="shared" si="6"/>
        <v>19551</v>
      </c>
      <c r="AW36" s="22">
        <f t="shared" si="6"/>
        <v>30192.43</v>
      </c>
      <c r="AX36" s="22">
        <f t="shared" si="6"/>
        <v>7234</v>
      </c>
      <c r="AY36" s="22">
        <f t="shared" si="6"/>
        <v>7399.59</v>
      </c>
      <c r="AZ36" s="22">
        <f t="shared" si="7"/>
        <v>30192.43</v>
      </c>
      <c r="BA36" s="22">
        <f t="shared" si="2"/>
        <v>25613</v>
      </c>
      <c r="BB36" s="22">
        <v>6062</v>
      </c>
      <c r="BC36" s="22">
        <f t="shared" si="3"/>
        <v>19551</v>
      </c>
      <c r="BD36" s="21">
        <v>3031</v>
      </c>
      <c r="BE36" s="26">
        <f t="shared" si="8"/>
        <v>2.1566021428571429</v>
      </c>
      <c r="BF36" s="25">
        <v>11987</v>
      </c>
      <c r="BG36" s="22">
        <v>9854.6077024999959</v>
      </c>
      <c r="BH36" s="27">
        <f t="shared" si="4"/>
        <v>0.1325979741332273</v>
      </c>
    </row>
    <row r="37" spans="1:60" s="28" customFormat="1" ht="53.4" customHeight="1" thickBot="1" x14ac:dyDescent="0.35">
      <c r="A37" s="56">
        <v>29</v>
      </c>
      <c r="B37" s="57" t="s">
        <v>68</v>
      </c>
      <c r="C37" s="58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3</v>
      </c>
      <c r="L37" s="59">
        <v>0.66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1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f t="shared" si="25"/>
        <v>3</v>
      </c>
      <c r="AP37" s="24">
        <f t="shared" si="25"/>
        <v>0.66</v>
      </c>
      <c r="AQ37" s="62">
        <v>0</v>
      </c>
      <c r="AR37" s="63">
        <v>0</v>
      </c>
      <c r="AS37" s="60">
        <v>0</v>
      </c>
      <c r="AT37" s="22">
        <f t="shared" si="6"/>
        <v>0</v>
      </c>
      <c r="AU37" s="22">
        <f t="shared" si="6"/>
        <v>0</v>
      </c>
      <c r="AV37" s="22">
        <f t="shared" si="6"/>
        <v>0</v>
      </c>
      <c r="AW37" s="22">
        <f t="shared" si="6"/>
        <v>0</v>
      </c>
      <c r="AX37" s="22">
        <f t="shared" si="6"/>
        <v>0</v>
      </c>
      <c r="AY37" s="22">
        <f t="shared" si="6"/>
        <v>0</v>
      </c>
      <c r="AZ37" s="22">
        <f t="shared" si="7"/>
        <v>0</v>
      </c>
      <c r="BA37" s="60">
        <f t="shared" si="2"/>
        <v>0</v>
      </c>
      <c r="BB37" s="60">
        <v>0</v>
      </c>
      <c r="BC37" s="60">
        <f t="shared" si="3"/>
        <v>0</v>
      </c>
      <c r="BD37" s="64">
        <v>0</v>
      </c>
      <c r="BE37" s="65">
        <v>0</v>
      </c>
      <c r="BF37" s="60">
        <v>0</v>
      </c>
      <c r="BG37" s="60">
        <v>0</v>
      </c>
      <c r="BH37" s="27">
        <f t="shared" si="4"/>
        <v>0</v>
      </c>
    </row>
    <row r="38" spans="1:60" s="74" customFormat="1" ht="41.4" customHeight="1" thickBot="1" x14ac:dyDescent="0.55000000000000004">
      <c r="A38" s="66"/>
      <c r="B38" s="67" t="s">
        <v>69</v>
      </c>
      <c r="C38" s="68">
        <f t="shared" ref="C38:AR38" si="26">SUM(C9:C37)</f>
        <v>189378</v>
      </c>
      <c r="D38" s="69">
        <f t="shared" si="26"/>
        <v>79530.119842699991</v>
      </c>
      <c r="E38" s="69">
        <f t="shared" si="26"/>
        <v>190892</v>
      </c>
      <c r="F38" s="69">
        <f t="shared" si="26"/>
        <v>100289.04133269998</v>
      </c>
      <c r="G38" s="69">
        <f t="shared" si="26"/>
        <v>51126.6</v>
      </c>
      <c r="H38" s="69">
        <f t="shared" si="26"/>
        <v>16805.595799858002</v>
      </c>
      <c r="I38" s="69">
        <f t="shared" si="26"/>
        <v>154717.5</v>
      </c>
      <c r="J38" s="69">
        <f t="shared" si="26"/>
        <v>708883.75362474995</v>
      </c>
      <c r="K38" s="69">
        <f t="shared" si="26"/>
        <v>643762</v>
      </c>
      <c r="L38" s="69">
        <f t="shared" si="26"/>
        <v>214084.12420123909</v>
      </c>
      <c r="M38" s="69">
        <f t="shared" si="26"/>
        <v>72318</v>
      </c>
      <c r="N38" s="69">
        <f t="shared" si="26"/>
        <v>134676.67314170001</v>
      </c>
      <c r="O38" s="69">
        <f t="shared" si="26"/>
        <v>83145</v>
      </c>
      <c r="P38" s="69">
        <f t="shared" si="26"/>
        <v>149965.03145010001</v>
      </c>
      <c r="Q38" s="69">
        <f t="shared" si="26"/>
        <v>15130.5</v>
      </c>
      <c r="R38" s="69">
        <f t="shared" si="26"/>
        <v>19038.0854961</v>
      </c>
      <c r="S38" s="69">
        <f t="shared" si="26"/>
        <v>23761.22</v>
      </c>
      <c r="T38" s="69">
        <f t="shared" si="26"/>
        <v>21412.179748643997</v>
      </c>
      <c r="U38" s="69">
        <f t="shared" si="26"/>
        <v>320135</v>
      </c>
      <c r="V38" s="69">
        <f t="shared" si="26"/>
        <v>405337.76118208433</v>
      </c>
      <c r="W38" s="69">
        <f t="shared" si="26"/>
        <v>10636</v>
      </c>
      <c r="X38" s="69">
        <f t="shared" si="26"/>
        <v>98418.0163703</v>
      </c>
      <c r="Y38" s="69">
        <f t="shared" si="26"/>
        <v>11239</v>
      </c>
      <c r="Z38" s="69">
        <f t="shared" si="26"/>
        <v>102358.5034299</v>
      </c>
      <c r="AA38" s="69">
        <f t="shared" si="26"/>
        <v>612.00354351641272</v>
      </c>
      <c r="AB38" s="69">
        <f t="shared" si="26"/>
        <v>4247.7228625655825</v>
      </c>
      <c r="AC38" s="69">
        <f t="shared" si="26"/>
        <v>413.62467699604895</v>
      </c>
      <c r="AD38" s="69">
        <f t="shared" si="26"/>
        <v>2695.4601579717942</v>
      </c>
      <c r="AE38" s="69">
        <f t="shared" si="26"/>
        <v>48842</v>
      </c>
      <c r="AF38" s="69">
        <f t="shared" si="26"/>
        <v>255509.93627727003</v>
      </c>
      <c r="AG38" s="69">
        <f t="shared" si="26"/>
        <v>272145</v>
      </c>
      <c r="AH38" s="69">
        <f t="shared" si="26"/>
        <v>312477.18935469998</v>
      </c>
      <c r="AI38" s="69">
        <f t="shared" si="26"/>
        <v>285219</v>
      </c>
      <c r="AJ38" s="69">
        <f t="shared" si="26"/>
        <v>352466.59262269997</v>
      </c>
      <c r="AK38" s="69">
        <f t="shared" si="26"/>
        <v>66869.103543516409</v>
      </c>
      <c r="AL38" s="69">
        <f t="shared" si="26"/>
        <v>40091.404158523575</v>
      </c>
      <c r="AM38" s="69">
        <f t="shared" si="26"/>
        <v>178892.34467699606</v>
      </c>
      <c r="AN38" s="69">
        <f t="shared" si="26"/>
        <v>732991.3935313659</v>
      </c>
      <c r="AO38" s="24">
        <v>1012738</v>
      </c>
      <c r="AP38" s="24">
        <v>895186</v>
      </c>
      <c r="AQ38" s="69">
        <f t="shared" si="26"/>
        <v>21448</v>
      </c>
      <c r="AR38" s="69">
        <f t="shared" si="26"/>
        <v>388340</v>
      </c>
      <c r="AS38" s="70">
        <f t="shared" si="5"/>
        <v>291255</v>
      </c>
      <c r="AT38" s="22">
        <f t="shared" si="6"/>
        <v>272145</v>
      </c>
      <c r="AU38" s="22">
        <f t="shared" si="6"/>
        <v>312477.18935469998</v>
      </c>
      <c r="AV38" s="22">
        <f t="shared" si="6"/>
        <v>285219</v>
      </c>
      <c r="AW38" s="22">
        <f t="shared" si="6"/>
        <v>352466.59262269997</v>
      </c>
      <c r="AX38" s="22">
        <f t="shared" si="6"/>
        <v>66869.103543516409</v>
      </c>
      <c r="AY38" s="22">
        <f t="shared" si="6"/>
        <v>40091.404158523575</v>
      </c>
      <c r="AZ38" s="22">
        <f t="shared" si="7"/>
        <v>312477.18935469998</v>
      </c>
      <c r="BA38" s="70">
        <f t="shared" si="2"/>
        <v>592964</v>
      </c>
      <c r="BB38" s="70">
        <v>320819</v>
      </c>
      <c r="BC38" s="70">
        <f t="shared" si="3"/>
        <v>272145</v>
      </c>
      <c r="BD38" s="69">
        <v>105375.65331221929</v>
      </c>
      <c r="BE38" s="71">
        <f t="shared" si="8"/>
        <v>0.80464847647602611</v>
      </c>
      <c r="BF38" s="72">
        <f>SUM(BF9:BF37)</f>
        <v>291120</v>
      </c>
      <c r="BG38" s="73">
        <f>SUM(BG9:BG37)</f>
        <v>98010.346137181885</v>
      </c>
      <c r="BH38" s="27">
        <f t="shared" si="4"/>
        <v>0.10948601311591322</v>
      </c>
    </row>
    <row r="39" spans="1:60" x14ac:dyDescent="0.3">
      <c r="AD39" s="134" t="s">
        <v>70</v>
      </c>
      <c r="AE39" s="134"/>
      <c r="BG39" s="134" t="s">
        <v>70</v>
      </c>
      <c r="BH39" s="134"/>
    </row>
  </sheetData>
  <mergeCells count="73">
    <mergeCell ref="BF8:BG8"/>
    <mergeCell ref="AD39:AE39"/>
    <mergeCell ref="BG39:BH39"/>
    <mergeCell ref="AE8:AF8"/>
    <mergeCell ref="AG8:AH8"/>
    <mergeCell ref="AI8:AJ8"/>
    <mergeCell ref="AK8:AL8"/>
    <mergeCell ref="AM8:AN8"/>
    <mergeCell ref="AO8:AP8"/>
    <mergeCell ref="AC8:AD8"/>
    <mergeCell ref="S8:T8"/>
    <mergeCell ref="U8:V8"/>
    <mergeCell ref="W8:X8"/>
    <mergeCell ref="Y8:Z8"/>
    <mergeCell ref="AA8:AB8"/>
    <mergeCell ref="AK6:AL6"/>
    <mergeCell ref="AM6:AN6"/>
    <mergeCell ref="C8:D8"/>
    <mergeCell ref="E8:F8"/>
    <mergeCell ref="G8:H8"/>
    <mergeCell ref="I8:J8"/>
    <mergeCell ref="K8:L8"/>
    <mergeCell ref="M8:N8"/>
    <mergeCell ref="O8:P8"/>
    <mergeCell ref="Q8:R8"/>
    <mergeCell ref="W6:X6"/>
    <mergeCell ref="Y6:Z6"/>
    <mergeCell ref="AA6:AB6"/>
    <mergeCell ref="AC6:AD6"/>
    <mergeCell ref="AG6:AH6"/>
    <mergeCell ref="AI6:AJ6"/>
    <mergeCell ref="BH4:BH7"/>
    <mergeCell ref="AE5:AF6"/>
    <mergeCell ref="AG5:AN5"/>
    <mergeCell ref="C6:D6"/>
    <mergeCell ref="E6:F6"/>
    <mergeCell ref="G6:H6"/>
    <mergeCell ref="I6:J6"/>
    <mergeCell ref="M6:N6"/>
    <mergeCell ref="O6:P6"/>
    <mergeCell ref="Q6:R6"/>
    <mergeCell ref="S6:T6"/>
    <mergeCell ref="C5:J5"/>
    <mergeCell ref="K5:L6"/>
    <mergeCell ref="M5:T5"/>
    <mergeCell ref="U5:V6"/>
    <mergeCell ref="W5:AD5"/>
    <mergeCell ref="BA4:BA7"/>
    <mergeCell ref="BC4:BC7"/>
    <mergeCell ref="BD4:BD7"/>
    <mergeCell ref="BE4:BE7"/>
    <mergeCell ref="BF4:BG6"/>
    <mergeCell ref="AV4:AV7"/>
    <mergeCell ref="AW4:AW7"/>
    <mergeCell ref="AX4:AX7"/>
    <mergeCell ref="AY4:AY7"/>
    <mergeCell ref="AZ4:AZ6"/>
    <mergeCell ref="A1:BH1"/>
    <mergeCell ref="A2:BH2"/>
    <mergeCell ref="A3:BH3"/>
    <mergeCell ref="A4:A7"/>
    <mergeCell ref="B4:B7"/>
    <mergeCell ref="C4:L4"/>
    <mergeCell ref="M4:V4"/>
    <mergeCell ref="W4:AF4"/>
    <mergeCell ref="AG4:AN4"/>
    <mergeCell ref="AO4:AP6"/>
    <mergeCell ref="BB4:BB7"/>
    <mergeCell ref="AQ4:AQ6"/>
    <mergeCell ref="AR4:AR7"/>
    <mergeCell ref="AS4:AS7"/>
    <mergeCell ref="AT4:AT7"/>
    <mergeCell ref="AU4:AU7"/>
  </mergeCells>
  <pageMargins left="0.39" right="0.18" top="1.0900000000000001" bottom="0.32" header="0.3" footer="0.17"/>
  <pageSetup scale="13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PMMY Progress</vt:lpstr>
      <vt:lpstr>'PMMY Progress'!Print_Area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2023-02-14T05:50:25Z</cp:lastPrinted>
  <dcterms:created xsi:type="dcterms:W3CDTF">2022-12-17T05:54:43Z</dcterms:created>
  <dcterms:modified xsi:type="dcterms:W3CDTF">2023-02-15T05:23:00Z</dcterms:modified>
</cp:coreProperties>
</file>