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Comparison" sheetId="1" r:id="rId1"/>
  </sheets>
  <definedNames>
    <definedName name="_xlnm.Print_Area" localSheetId="0">Comparison!$A$1:$J$52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8" i="1"/>
  <c r="H47" i="1"/>
  <c r="F47" i="1"/>
  <c r="F46" i="1"/>
  <c r="K44" i="1"/>
  <c r="L44" i="1" s="1"/>
  <c r="H44" i="1"/>
  <c r="I44" i="1" s="1"/>
  <c r="J44" i="1" s="1"/>
  <c r="G44" i="1"/>
  <c r="F44" i="1"/>
  <c r="K43" i="1"/>
  <c r="L43" i="1" s="1"/>
  <c r="I43" i="1"/>
  <c r="J43" i="1" s="1"/>
  <c r="F43" i="1"/>
  <c r="K42" i="1"/>
  <c r="L42" i="1" s="1"/>
  <c r="H41" i="1"/>
  <c r="I41" i="1" s="1"/>
  <c r="J41" i="1" s="1"/>
  <c r="G41" i="1"/>
  <c r="G47" i="1" s="1"/>
  <c r="F41" i="1"/>
  <c r="K40" i="1"/>
  <c r="L40" i="1" s="1"/>
  <c r="I40" i="1"/>
  <c r="J40" i="1" s="1"/>
  <c r="F40" i="1"/>
  <c r="L39" i="1"/>
  <c r="K39" i="1"/>
  <c r="H38" i="1"/>
  <c r="I38" i="1" s="1"/>
  <c r="J38" i="1" s="1"/>
  <c r="G38" i="1"/>
  <c r="K38" i="1" s="1"/>
  <c r="L38" i="1" s="1"/>
  <c r="F38" i="1"/>
  <c r="E38" i="1"/>
  <c r="D38" i="1"/>
  <c r="K37" i="1"/>
  <c r="L37" i="1" s="1"/>
  <c r="I37" i="1"/>
  <c r="J37" i="1" s="1"/>
  <c r="F37" i="1"/>
  <c r="K36" i="1"/>
  <c r="L36" i="1" s="1"/>
  <c r="J36" i="1"/>
  <c r="I36" i="1"/>
  <c r="F36" i="1"/>
  <c r="K35" i="1"/>
  <c r="L35" i="1" s="1"/>
  <c r="I35" i="1"/>
  <c r="J35" i="1" s="1"/>
  <c r="F35" i="1"/>
  <c r="L34" i="1"/>
  <c r="K34" i="1"/>
  <c r="I34" i="1"/>
  <c r="J34" i="1" s="1"/>
  <c r="F34" i="1"/>
  <c r="K33" i="1"/>
  <c r="L33" i="1" s="1"/>
  <c r="I32" i="1"/>
  <c r="J32" i="1" s="1"/>
  <c r="H32" i="1"/>
  <c r="G32" i="1"/>
  <c r="K32" i="1" s="1"/>
  <c r="L32" i="1" s="1"/>
  <c r="F32" i="1"/>
  <c r="I31" i="1"/>
  <c r="J31" i="1" s="1"/>
  <c r="F31" i="1"/>
  <c r="K30" i="1"/>
  <c r="L30" i="1" s="1"/>
  <c r="I30" i="1"/>
  <c r="J30" i="1" s="1"/>
  <c r="F30" i="1"/>
  <c r="L29" i="1"/>
  <c r="K29" i="1"/>
  <c r="J29" i="1"/>
  <c r="I29" i="1"/>
  <c r="F29" i="1"/>
  <c r="K28" i="1"/>
  <c r="L28" i="1" s="1"/>
  <c r="I28" i="1"/>
  <c r="J28" i="1" s="1"/>
  <c r="F28" i="1"/>
  <c r="K27" i="1"/>
  <c r="L27" i="1" s="1"/>
  <c r="J27" i="1"/>
  <c r="I27" i="1"/>
  <c r="F27" i="1"/>
  <c r="L26" i="1"/>
  <c r="K26" i="1"/>
  <c r="I26" i="1"/>
  <c r="J26" i="1" s="1"/>
  <c r="F26" i="1"/>
  <c r="L25" i="1"/>
  <c r="K25" i="1"/>
  <c r="I25" i="1"/>
  <c r="J25" i="1" s="1"/>
  <c r="F25" i="1"/>
  <c r="K24" i="1"/>
  <c r="L24" i="1" s="1"/>
  <c r="I24" i="1"/>
  <c r="J24" i="1" s="1"/>
  <c r="F24" i="1"/>
  <c r="L23" i="1"/>
  <c r="K23" i="1"/>
  <c r="J23" i="1"/>
  <c r="I23" i="1"/>
  <c r="F23" i="1"/>
  <c r="K22" i="1"/>
  <c r="L22" i="1" s="1"/>
  <c r="I22" i="1"/>
  <c r="J22" i="1" s="1"/>
  <c r="F22" i="1"/>
  <c r="K21" i="1"/>
  <c r="L21" i="1" s="1"/>
  <c r="J21" i="1"/>
  <c r="I21" i="1"/>
  <c r="F21" i="1"/>
  <c r="K20" i="1"/>
  <c r="L20" i="1" s="1"/>
  <c r="K19" i="1"/>
  <c r="L19" i="1" s="1"/>
  <c r="I19" i="1"/>
  <c r="J19" i="1" s="1"/>
  <c r="H19" i="1"/>
  <c r="H46" i="1" s="1"/>
  <c r="G19" i="1"/>
  <c r="F19" i="1"/>
  <c r="L18" i="1"/>
  <c r="K18" i="1"/>
  <c r="J18" i="1"/>
  <c r="I18" i="1"/>
  <c r="F18" i="1"/>
  <c r="K17" i="1"/>
  <c r="L17" i="1" s="1"/>
  <c r="I17" i="1"/>
  <c r="J17" i="1" s="1"/>
  <c r="F17" i="1"/>
  <c r="K16" i="1"/>
  <c r="L16" i="1" s="1"/>
  <c r="J16" i="1"/>
  <c r="I16" i="1"/>
  <c r="F16" i="1"/>
  <c r="L15" i="1"/>
  <c r="K15" i="1"/>
  <c r="I15" i="1"/>
  <c r="J15" i="1" s="1"/>
  <c r="F15" i="1"/>
  <c r="L14" i="1"/>
  <c r="K14" i="1"/>
  <c r="I14" i="1"/>
  <c r="J14" i="1" s="1"/>
  <c r="F14" i="1"/>
  <c r="K13" i="1"/>
  <c r="L13" i="1" s="1"/>
  <c r="I13" i="1"/>
  <c r="F13" i="1"/>
  <c r="J13" i="1" s="1"/>
  <c r="L12" i="1"/>
  <c r="K12" i="1"/>
  <c r="J12" i="1"/>
  <c r="I12" i="1"/>
  <c r="F12" i="1"/>
  <c r="K11" i="1"/>
  <c r="L11" i="1" s="1"/>
  <c r="I11" i="1"/>
  <c r="J11" i="1" s="1"/>
  <c r="F11" i="1"/>
  <c r="K10" i="1"/>
  <c r="L10" i="1" s="1"/>
  <c r="J10" i="1"/>
  <c r="I10" i="1"/>
  <c r="F10" i="1"/>
  <c r="L9" i="1"/>
  <c r="K9" i="1"/>
  <c r="I9" i="1"/>
  <c r="J9" i="1" s="1"/>
  <c r="F9" i="1"/>
  <c r="L8" i="1"/>
  <c r="K8" i="1"/>
  <c r="I8" i="1"/>
  <c r="J8" i="1" s="1"/>
  <c r="F8" i="1"/>
  <c r="K7" i="1"/>
  <c r="L7" i="1" s="1"/>
  <c r="I7" i="1"/>
  <c r="F7" i="1"/>
  <c r="J7" i="1" s="1"/>
  <c r="H48" i="1" l="1"/>
  <c r="I47" i="1"/>
  <c r="J47" i="1" s="1"/>
  <c r="G46" i="1"/>
  <c r="G48" i="1" s="1"/>
  <c r="G50" i="1" s="1"/>
  <c r="K41" i="1"/>
  <c r="L41" i="1" s="1"/>
  <c r="I46" i="1" l="1"/>
  <c r="J46" i="1" s="1"/>
  <c r="H50" i="1"/>
  <c r="I50" i="1" s="1"/>
  <c r="J50" i="1" s="1"/>
  <c r="I48" i="1"/>
  <c r="J48" i="1" s="1"/>
</calcChain>
</file>

<file path=xl/sharedStrings.xml><?xml version="1.0" encoding="utf-8"?>
<sst xmlns="http://schemas.openxmlformats.org/spreadsheetml/2006/main" count="64" uniqueCount="57">
  <si>
    <t>BANKWISE CD RATIO DECEMBER  2021/ DECEMBER 2022 (YOY)</t>
  </si>
  <si>
    <t>(Amount in Lakhs)</t>
  </si>
  <si>
    <t>Sr. No</t>
  </si>
  <si>
    <t>BANK NAME</t>
  </si>
  <si>
    <t>AGG. TOTAL DEC 2021</t>
  </si>
  <si>
    <t>OVERALL  CD RATIO</t>
  </si>
  <si>
    <t>AGG. TOTAL DEC 2022</t>
  </si>
  <si>
    <t>DIFF. OF CD RATIO</t>
  </si>
  <si>
    <t>DEPOSITS</t>
  </si>
  <si>
    <t>ADVANCES</t>
  </si>
  <si>
    <t>Change in deposit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</si>
  <si>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</si>
  <si>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</si>
  <si>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</si>
  <si>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</si>
  <si>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</si>
  <si>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</si>
  <si>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</si>
  <si>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</si>
  <si>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</si>
  <si>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</si>
  <si>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</si>
  <si>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</si>
  <si>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</si>
  <si>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</si>
  <si>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</si>
  <si>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PRIVATE SECTOR BANKS</t>
  </si>
  <si>
    <t>IDBI BK LTD</t>
  </si>
  <si>
    <t>J&amp;K BK LTD</t>
  </si>
  <si>
    <t>HDFC BK LTD</t>
  </si>
  <si>
    <t>ICICI BK LTD</t>
  </si>
  <si>
    <t>KOTAK MAHINDRA BK. LTD.</t>
  </si>
  <si>
    <t>YES BANK</t>
  </si>
  <si>
    <t>FEDERAL BANK LTD.</t>
  </si>
  <si>
    <t>INDUSIND BANK</t>
  </si>
  <si>
    <t>AXIS BANK</t>
  </si>
  <si>
    <t>BANDHAN BANK</t>
  </si>
  <si>
    <t>RBL BANK</t>
  </si>
  <si>
    <t>SMALL FINANCE BANKS</t>
  </si>
  <si>
    <t>AU SMALL FINANCE BANK</t>
  </si>
  <si>
    <t>CAPITAL SMALL FINANCE BK.</t>
  </si>
  <si>
    <t>UJJIVAN SMALL FINANCE BANK</t>
  </si>
  <si>
    <t xml:space="preserve">JANA SMALL FINANCE BANK </t>
  </si>
  <si>
    <t>D.</t>
  </si>
  <si>
    <t>REGIONAL RURAL BANKS</t>
  </si>
  <si>
    <t>PUNJAB GRAMIN BANK</t>
  </si>
  <si>
    <t>E.</t>
  </si>
  <si>
    <t xml:space="preserve">COOPERATIVE BANKS </t>
  </si>
  <si>
    <t>PB. STATE COOPERATIVE BANK</t>
  </si>
  <si>
    <t>SCHEDULED COMMERCIAL BANKS</t>
  </si>
  <si>
    <t>Comm.Bks (A+B+C)</t>
  </si>
  <si>
    <t>RRBs ( D)</t>
  </si>
  <si>
    <t>TOTAL (A+B+C+D)</t>
  </si>
  <si>
    <t xml:space="preserve">SYSTEM                                                            </t>
  </si>
  <si>
    <t>G. TOTAL (A+B+C+D+E)</t>
  </si>
  <si>
    <t>Slbc Punjab</t>
  </si>
  <si>
    <t>ANNEXURE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</si>
</sst>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1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21" xfId="0" applyNumberFormat="1" applyFont="1" applyFill="1" applyBorder="1" applyAlignment="1">
      <alignment vertical="center"/>
    </xf>
    <xf numFmtId="10" fontId="3" fillId="0" borderId="20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0" fontId="3" fillId="0" borderId="24" xfId="0" applyNumberFormat="1" applyFont="1" applyFill="1" applyBorder="1" applyAlignment="1">
      <alignment horizontal="center"/>
    </xf>
    <xf numFmtId="1" fontId="4" fillId="0" borderId="0" xfId="0" applyNumberFormat="1" applyFont="1"/>
    <xf numFmtId="2" fontId="4" fillId="0" borderId="0" xfId="0" applyNumberFormat="1" applyFont="1"/>
    <xf numFmtId="1" fontId="9" fillId="0" borderId="2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1" fontId="9" fillId="0" borderId="26" xfId="0" applyNumberFormat="1" applyFont="1" applyFill="1" applyBorder="1" applyAlignment="1">
      <alignment vertical="center"/>
    </xf>
    <xf numFmtId="10" fontId="3" fillId="0" borderId="25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 wrapText="1"/>
    </xf>
    <xf numFmtId="10" fontId="3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6" fillId="0" borderId="3" xfId="0" applyFont="1" applyFill="1" applyBorder="1"/>
    <xf numFmtId="1" fontId="6" fillId="0" borderId="2" xfId="0" applyNumberFormat="1" applyFont="1" applyFill="1" applyBorder="1"/>
    <xf numFmtId="1" fontId="6" fillId="0" borderId="30" xfId="0" applyNumberFormat="1" applyFont="1" applyFill="1" applyBorder="1"/>
    <xf numFmtId="10" fontId="3" fillId="0" borderId="3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/>
    </xf>
    <xf numFmtId="0" fontId="10" fillId="0" borderId="0" xfId="0" applyFont="1"/>
    <xf numFmtId="0" fontId="7" fillId="0" borderId="17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0" fontId="3" fillId="0" borderId="31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 vertical="center"/>
    </xf>
    <xf numFmtId="1" fontId="9" fillId="0" borderId="3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vertical="center"/>
    </xf>
    <xf numFmtId="1" fontId="9" fillId="0" borderId="30" xfId="0" applyNumberFormat="1" applyFont="1" applyFill="1" applyBorder="1" applyAlignment="1">
      <alignment vertical="center"/>
    </xf>
    <xf numFmtId="1" fontId="6" fillId="0" borderId="13" xfId="0" applyNumberFormat="1" applyFont="1" applyFill="1" applyBorder="1"/>
    <xf numFmtId="1" fontId="6" fillId="0" borderId="3" xfId="0" applyNumberFormat="1" applyFont="1" applyFill="1" applyBorder="1"/>
    <xf numFmtId="1" fontId="3" fillId="0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vertical="center"/>
    </xf>
    <xf numFmtId="1" fontId="11" fillId="0" borderId="2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" fontId="3" fillId="0" borderId="13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6" fillId="0" borderId="0" xfId="0" applyNumberFormat="1" applyFont="1" applyFill="1" applyBorder="1"/>
    <xf numFmtId="1" fontId="3" fillId="0" borderId="34" xfId="0" applyNumberFormat="1" applyFont="1" applyFill="1" applyBorder="1" applyAlignment="1">
      <alignment horizontal="center"/>
    </xf>
    <xf numFmtId="10" fontId="3" fillId="0" borderId="35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6" fillId="0" borderId="3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6" fillId="0" borderId="19" xfId="0" applyFont="1" applyFill="1" applyBorder="1" applyAlignment="1"/>
    <xf numFmtId="0" fontId="0" fillId="0" borderId="6" xfId="0" applyBorder="1" applyAlignment="1"/>
    <xf numFmtId="0" fontId="0" fillId="0" borderId="10" xfId="0" applyBorder="1" applyAlignment="1"/>
    <xf numFmtId="1" fontId="6" fillId="0" borderId="19" xfId="0" applyNumberFormat="1" applyFont="1" applyFill="1" applyBorder="1" applyAlignment="1"/>
    <xf numFmtId="1" fontId="6" fillId="0" borderId="2" xfId="0" applyNumberFormat="1" applyFont="1" applyFill="1" applyBorder="1" applyAlignment="1"/>
    <xf numFmtId="10" fontId="3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SheetLayoutView="100" workbookViewId="0">
      <pane xSplit="3" ySplit="5" topLeftCell="D6" activePane="bottomRight" state="frozen"/>
      <selection pane="topRight" activeCell="C1" sqref="C1"/>
      <selection pane="bottomLeft" activeCell="A7" sqref="A7"/>
      <selection pane="bottomRight" activeCell="N6" sqref="N6"/>
    </sheetView>
  </sheetViews>
  <sheetFormatPr defaultRowHeight="16.8" x14ac:dyDescent="0.3"/>
  <cols>
    <col min="1" max="1" width="3.44140625" customWidth="1"/>
    <col min="2" max="2" width="6.109375" style="65" customWidth="1"/>
    <col min="3" max="3" width="36.109375" style="66" customWidth="1"/>
    <col min="4" max="4" width="15.77734375" style="66" customWidth="1"/>
    <col min="5" max="5" width="14.6640625" style="66" customWidth="1"/>
    <col min="6" max="6" width="12.6640625" style="65" customWidth="1"/>
    <col min="7" max="7" width="14" style="65" customWidth="1"/>
    <col min="8" max="8" width="14.6640625" style="65" customWidth="1"/>
    <col min="9" max="9" width="13.109375" style="63" customWidth="1"/>
    <col min="10" max="10" width="13.5546875" style="63" customWidth="1"/>
    <col min="11" max="11" width="15.88671875" hidden="1" customWidth="1"/>
    <col min="12" max="12" width="11.6640625" hidden="1" customWidth="1"/>
  </cols>
  <sheetData>
    <row r="1" spans="2:12" ht="26.4" customHeight="1" thickBot="1" x14ac:dyDescent="0.35">
      <c r="B1" s="1"/>
      <c r="C1" s="2"/>
      <c r="D1" s="2"/>
      <c r="E1" s="2"/>
      <c r="F1" s="2"/>
      <c r="G1" s="2"/>
      <c r="H1" s="2"/>
      <c r="I1" s="75" t="s">
        <v>56</v>
      </c>
      <c r="J1" s="75"/>
      <c r="K1" s="3"/>
      <c r="L1" s="3"/>
    </row>
    <row r="2" spans="2:12" ht="36.6" customHeight="1" thickBot="1" x14ac:dyDescent="0.3">
      <c r="B2" s="76" t="s">
        <v>0</v>
      </c>
      <c r="C2" s="77"/>
      <c r="D2" s="77"/>
      <c r="E2" s="77"/>
      <c r="F2" s="77"/>
      <c r="G2" s="77"/>
      <c r="H2" s="77"/>
      <c r="I2" s="77"/>
      <c r="J2" s="78"/>
      <c r="K2" s="3"/>
      <c r="L2" s="3"/>
    </row>
    <row r="3" spans="2:12" ht="20.25" customHeight="1" thickBot="1" x14ac:dyDescent="0.35">
      <c r="B3" s="4"/>
      <c r="C3" s="5"/>
      <c r="D3" s="6"/>
      <c r="E3" s="5"/>
      <c r="F3" s="5"/>
      <c r="G3" s="5"/>
      <c r="H3" s="5"/>
      <c r="I3" s="79" t="s">
        <v>1</v>
      </c>
      <c r="J3" s="80"/>
      <c r="K3" s="3"/>
      <c r="L3" s="3"/>
    </row>
    <row r="4" spans="2:12" ht="18" customHeight="1" thickBot="1" x14ac:dyDescent="0.3">
      <c r="B4" s="81" t="s">
        <v>2</v>
      </c>
      <c r="C4" s="83" t="s">
        <v>3</v>
      </c>
      <c r="D4" s="85" t="s">
        <v>4</v>
      </c>
      <c r="E4" s="86"/>
      <c r="F4" s="87" t="s">
        <v>5</v>
      </c>
      <c r="G4" s="85" t="s">
        <v>6</v>
      </c>
      <c r="H4" s="89"/>
      <c r="I4" s="90" t="s">
        <v>5</v>
      </c>
      <c r="J4" s="90" t="s">
        <v>7</v>
      </c>
      <c r="K4" s="3"/>
      <c r="L4" s="3"/>
    </row>
    <row r="5" spans="2:12" ht="21.75" customHeight="1" thickBot="1" x14ac:dyDescent="0.3">
      <c r="B5" s="82"/>
      <c r="C5" s="84"/>
      <c r="D5" s="7" t="s">
        <v>8</v>
      </c>
      <c r="E5" s="8" t="s">
        <v>9</v>
      </c>
      <c r="F5" s="88"/>
      <c r="G5" s="9" t="s">
        <v>8</v>
      </c>
      <c r="H5" s="10" t="s">
        <v>9</v>
      </c>
      <c r="I5" s="91"/>
      <c r="J5" s="91"/>
      <c r="K5" s="3" t="s">
        <v>10</v>
      </c>
      <c r="L5" s="3"/>
    </row>
    <row r="6" spans="2:12" ht="18" customHeight="1" x14ac:dyDescent="0.3">
      <c r="B6" s="11" t="s">
        <v>11</v>
      </c>
      <c r="C6" s="12" t="s">
        <v>12</v>
      </c>
      <c r="D6" s="70"/>
      <c r="E6" s="71"/>
      <c r="F6" s="71"/>
      <c r="G6" s="71"/>
      <c r="H6" s="71"/>
      <c r="I6" s="71"/>
      <c r="J6" s="72"/>
      <c r="K6" s="3"/>
      <c r="L6" s="3"/>
    </row>
    <row r="7" spans="2:12" ht="25.2" customHeight="1" x14ac:dyDescent="0.3">
      <c r="B7" s="13">
        <v>1</v>
      </c>
      <c r="C7" s="14" t="s">
        <v>13</v>
      </c>
      <c r="D7" s="15">
        <v>10899251.2760332</v>
      </c>
      <c r="E7" s="16">
        <v>5113272.478064999</v>
      </c>
      <c r="F7" s="17">
        <f>E7/D7</f>
        <v>0.46913979213496787</v>
      </c>
      <c r="G7" s="18">
        <v>11484474.1723397</v>
      </c>
      <c r="H7" s="19">
        <v>4692352.2488925997</v>
      </c>
      <c r="I7" s="20">
        <f>H7/G7</f>
        <v>0.40858224577613722</v>
      </c>
      <c r="J7" s="20">
        <f>I7-F7</f>
        <v>-6.055754635883065E-2</v>
      </c>
      <c r="K7" s="21" t="e">
        <f>G7-#REF!</f>
        <v>#REF!</v>
      </c>
      <c r="L7" s="22" t="e">
        <f>K7/#REF!*100</f>
        <v>#REF!</v>
      </c>
    </row>
    <row r="8" spans="2:12" ht="25.2" customHeight="1" x14ac:dyDescent="0.3">
      <c r="B8" s="13">
        <v>2</v>
      </c>
      <c r="C8" s="14" t="s">
        <v>14</v>
      </c>
      <c r="D8" s="15">
        <v>3215378</v>
      </c>
      <c r="E8" s="16">
        <v>1258114.41389</v>
      </c>
      <c r="F8" s="17">
        <f t="shared" ref="F8:F19" si="0">E8/D8</f>
        <v>0.39128040743265641</v>
      </c>
      <c r="G8" s="23">
        <v>3524489</v>
      </c>
      <c r="H8" s="19">
        <v>1366218.96585</v>
      </c>
      <c r="I8" s="20">
        <f t="shared" ref="I8:I50" si="1">H8/G8</f>
        <v>0.38763604194820866</v>
      </c>
      <c r="J8" s="20">
        <f t="shared" ref="J8:J50" si="2">I8-F8</f>
        <v>-3.6443654844477424E-3</v>
      </c>
      <c r="K8" s="21" t="e">
        <f>G8-#REF!</f>
        <v>#REF!</v>
      </c>
      <c r="L8" s="22" t="e">
        <f>K8/#REF!*100</f>
        <v>#REF!</v>
      </c>
    </row>
    <row r="9" spans="2:12" ht="25.2" customHeight="1" x14ac:dyDescent="0.3">
      <c r="B9" s="13">
        <v>3</v>
      </c>
      <c r="C9" s="14" t="s">
        <v>15</v>
      </c>
      <c r="D9" s="15">
        <v>937627</v>
      </c>
      <c r="E9" s="16">
        <v>539513</v>
      </c>
      <c r="F9" s="17">
        <f t="shared" si="0"/>
        <v>0.57540258546308931</v>
      </c>
      <c r="G9" s="23">
        <v>922703.98144050012</v>
      </c>
      <c r="H9" s="19">
        <v>388220.92796960002</v>
      </c>
      <c r="I9" s="20">
        <f t="shared" si="1"/>
        <v>0.42074266046139758</v>
      </c>
      <c r="J9" s="20">
        <f t="shared" si="2"/>
        <v>-0.15465992500169173</v>
      </c>
      <c r="K9" s="21" t="e">
        <f>G9-#REF!</f>
        <v>#REF!</v>
      </c>
      <c r="L9" s="22" t="e">
        <f>K9/#REF!*100</f>
        <v>#REF!</v>
      </c>
    </row>
    <row r="10" spans="2:12" ht="25.2" customHeight="1" x14ac:dyDescent="0.3">
      <c r="B10" s="13">
        <v>4</v>
      </c>
      <c r="C10" s="14" t="s">
        <v>16</v>
      </c>
      <c r="D10" s="15">
        <v>1197871.4967</v>
      </c>
      <c r="E10" s="16">
        <v>589792.15664809989</v>
      </c>
      <c r="F10" s="17">
        <f t="shared" si="0"/>
        <v>0.49236680084041595</v>
      </c>
      <c r="G10" s="23">
        <v>1345201.82119</v>
      </c>
      <c r="H10" s="19">
        <v>648179.98289520002</v>
      </c>
      <c r="I10" s="20">
        <f t="shared" si="1"/>
        <v>0.4818459005071844</v>
      </c>
      <c r="J10" s="20">
        <f t="shared" si="2"/>
        <v>-1.0520900333231553E-2</v>
      </c>
      <c r="K10" s="21" t="e">
        <f>G10-#REF!</f>
        <v>#REF!</v>
      </c>
      <c r="L10" s="22" t="e">
        <f>K10/#REF!*100</f>
        <v>#REF!</v>
      </c>
    </row>
    <row r="11" spans="2:12" ht="25.2" customHeight="1" x14ac:dyDescent="0.3">
      <c r="B11" s="13">
        <v>5</v>
      </c>
      <c r="C11" s="14" t="s">
        <v>17</v>
      </c>
      <c r="D11" s="15">
        <v>1398462</v>
      </c>
      <c r="E11" s="16">
        <v>663572</v>
      </c>
      <c r="F11" s="17">
        <f t="shared" si="0"/>
        <v>0.47450127354193394</v>
      </c>
      <c r="G11" s="23">
        <v>1441573</v>
      </c>
      <c r="H11" s="19">
        <v>686512.52790049976</v>
      </c>
      <c r="I11" s="20">
        <f t="shared" si="1"/>
        <v>0.47622460180684556</v>
      </c>
      <c r="J11" s="20">
        <f t="shared" si="2"/>
        <v>1.7233282649116166E-3</v>
      </c>
      <c r="K11" s="21" t="e">
        <f>G11-#REF!</f>
        <v>#REF!</v>
      </c>
      <c r="L11" s="22" t="e">
        <f>K11/#REF!*100</f>
        <v>#REF!</v>
      </c>
    </row>
    <row r="12" spans="2:12" ht="25.2" customHeight="1" x14ac:dyDescent="0.3">
      <c r="B12" s="13">
        <v>6</v>
      </c>
      <c r="C12" s="14" t="s">
        <v>18</v>
      </c>
      <c r="D12" s="15">
        <v>106801.5340902</v>
      </c>
      <c r="E12" s="16">
        <v>69928.072079100006</v>
      </c>
      <c r="F12" s="17">
        <f t="shared" si="0"/>
        <v>0.65474782431534884</v>
      </c>
      <c r="G12" s="23">
        <v>120578.59999999999</v>
      </c>
      <c r="H12" s="19">
        <v>90817.76999999999</v>
      </c>
      <c r="I12" s="20">
        <f t="shared" si="1"/>
        <v>0.75318315190257634</v>
      </c>
      <c r="J12" s="20">
        <f t="shared" si="2"/>
        <v>9.8435327587227506E-2</v>
      </c>
      <c r="K12" s="21" t="e">
        <f>G12-#REF!</f>
        <v>#REF!</v>
      </c>
      <c r="L12" s="22" t="e">
        <f>K12/#REF!*100</f>
        <v>#REF!</v>
      </c>
    </row>
    <row r="13" spans="2:12" ht="25.2" customHeight="1" x14ac:dyDescent="0.3">
      <c r="B13" s="13">
        <v>7</v>
      </c>
      <c r="C13" s="14" t="s">
        <v>19</v>
      </c>
      <c r="D13" s="15">
        <v>1926626</v>
      </c>
      <c r="E13" s="16">
        <v>965659.06655529991</v>
      </c>
      <c r="F13" s="17">
        <f t="shared" si="0"/>
        <v>0.50121770730556936</v>
      </c>
      <c r="G13" s="23">
        <v>2168443.6789750005</v>
      </c>
      <c r="H13" s="19">
        <v>1052469.5151352999</v>
      </c>
      <c r="I13" s="20">
        <f t="shared" si="1"/>
        <v>0.48535709058986981</v>
      </c>
      <c r="J13" s="20">
        <f t="shared" si="2"/>
        <v>-1.5860616715699549E-2</v>
      </c>
      <c r="K13" s="21" t="e">
        <f>G13-#REF!</f>
        <v>#REF!</v>
      </c>
      <c r="L13" s="22" t="e">
        <f>K13/#REF!*100</f>
        <v>#REF!</v>
      </c>
    </row>
    <row r="14" spans="2:12" ht="25.2" customHeight="1" x14ac:dyDescent="0.3">
      <c r="B14" s="13">
        <v>8</v>
      </c>
      <c r="C14" s="14" t="s">
        <v>20</v>
      </c>
      <c r="D14" s="15">
        <v>884547.38325499999</v>
      </c>
      <c r="E14" s="16">
        <v>410431.62451170001</v>
      </c>
      <c r="F14" s="17">
        <f t="shared" si="0"/>
        <v>0.46400185256483828</v>
      </c>
      <c r="G14" s="23">
        <v>924640.08146650007</v>
      </c>
      <c r="H14" s="19">
        <v>420137.54797399999</v>
      </c>
      <c r="I14" s="20">
        <f t="shared" si="1"/>
        <v>0.45437955415868664</v>
      </c>
      <c r="J14" s="20">
        <f t="shared" si="2"/>
        <v>-9.6222984061516414E-3</v>
      </c>
      <c r="K14" s="21" t="e">
        <f>G14-#REF!</f>
        <v>#REF!</v>
      </c>
      <c r="L14" s="22" t="e">
        <f>K14/#REF!*100</f>
        <v>#REF!</v>
      </c>
    </row>
    <row r="15" spans="2:12" ht="25.2" customHeight="1" x14ac:dyDescent="0.3">
      <c r="B15" s="13">
        <v>9</v>
      </c>
      <c r="C15" s="14" t="s">
        <v>21</v>
      </c>
      <c r="D15" s="15">
        <v>1138295.21</v>
      </c>
      <c r="E15" s="16">
        <v>765954.69</v>
      </c>
      <c r="F15" s="17">
        <f t="shared" si="0"/>
        <v>0.67289634821532807</v>
      </c>
      <c r="G15" s="23">
        <v>1114983.2688728999</v>
      </c>
      <c r="H15" s="19">
        <v>686905.64070270001</v>
      </c>
      <c r="I15" s="20">
        <f t="shared" si="1"/>
        <v>0.61606811499249703</v>
      </c>
      <c r="J15" s="20">
        <f t="shared" si="2"/>
        <v>-5.6828233222831037E-2</v>
      </c>
      <c r="K15" s="21" t="e">
        <f>G15-#REF!</f>
        <v>#REF!</v>
      </c>
      <c r="L15" s="22" t="e">
        <f>K15/#REF!*100</f>
        <v>#REF!</v>
      </c>
    </row>
    <row r="16" spans="2:12" ht="25.2" customHeight="1" x14ac:dyDescent="0.3">
      <c r="B16" s="13">
        <v>10</v>
      </c>
      <c r="C16" s="14" t="s">
        <v>22</v>
      </c>
      <c r="D16" s="15">
        <v>828593.40399999998</v>
      </c>
      <c r="E16" s="16">
        <v>642175.68359999999</v>
      </c>
      <c r="F16" s="17">
        <f t="shared" si="0"/>
        <v>0.77501906302889179</v>
      </c>
      <c r="G16" s="23">
        <v>712624.35</v>
      </c>
      <c r="H16" s="19">
        <v>262638.28000000003</v>
      </c>
      <c r="I16" s="20">
        <f t="shared" si="1"/>
        <v>0.36855080800985823</v>
      </c>
      <c r="J16" s="20">
        <f t="shared" si="2"/>
        <v>-0.40646825501903355</v>
      </c>
      <c r="K16" s="21" t="e">
        <f>G16-#REF!</f>
        <v>#REF!</v>
      </c>
      <c r="L16" s="22" t="e">
        <f>K16/#REF!*100</f>
        <v>#REF!</v>
      </c>
    </row>
    <row r="17" spans="1:12" ht="25.2" customHeight="1" x14ac:dyDescent="0.3">
      <c r="B17" s="13">
        <v>11</v>
      </c>
      <c r="C17" s="14" t="s">
        <v>23</v>
      </c>
      <c r="D17" s="15">
        <v>11838134</v>
      </c>
      <c r="E17" s="16">
        <v>7114286</v>
      </c>
      <c r="F17" s="17">
        <f t="shared" si="0"/>
        <v>0.60096346265382705</v>
      </c>
      <c r="G17" s="23">
        <v>12771793</v>
      </c>
      <c r="H17" s="19">
        <v>7566276</v>
      </c>
      <c r="I17" s="20">
        <f t="shared" si="1"/>
        <v>0.59242081358506204</v>
      </c>
      <c r="J17" s="20">
        <f t="shared" si="2"/>
        <v>-8.542649068765007E-3</v>
      </c>
      <c r="K17" s="21" t="e">
        <f>G17-#REF!</f>
        <v>#REF!</v>
      </c>
      <c r="L17" s="22" t="e">
        <f>K17/#REF!*100</f>
        <v>#REF!</v>
      </c>
    </row>
    <row r="18" spans="1:12" ht="25.2" customHeight="1" thickBot="1" x14ac:dyDescent="0.35">
      <c r="B18" s="24">
        <v>12</v>
      </c>
      <c r="C18" s="25" t="s">
        <v>24</v>
      </c>
      <c r="D18" s="26">
        <v>1671679.2207045001</v>
      </c>
      <c r="E18" s="27">
        <v>869852.14542840002</v>
      </c>
      <c r="F18" s="28">
        <f t="shared" si="0"/>
        <v>0.52034632880213461</v>
      </c>
      <c r="G18" s="29">
        <v>1835122.4348251999</v>
      </c>
      <c r="H18" s="30">
        <v>981067.77786930022</v>
      </c>
      <c r="I18" s="31">
        <f t="shared" si="1"/>
        <v>0.53460617082083106</v>
      </c>
      <c r="J18" s="31">
        <f t="shared" si="2"/>
        <v>1.4259842018696456E-2</v>
      </c>
      <c r="K18" s="21" t="e">
        <f>G18-#REF!</f>
        <v>#REF!</v>
      </c>
      <c r="L18" s="22" t="e">
        <f>K18/#REF!*100</f>
        <v>#REF!</v>
      </c>
    </row>
    <row r="19" spans="1:12" s="39" customFormat="1" ht="25.2" customHeight="1" thickBot="1" x14ac:dyDescent="0.35">
      <c r="A19"/>
      <c r="B19" s="32"/>
      <c r="C19" s="33" t="s">
        <v>25</v>
      </c>
      <c r="D19" s="34">
        <v>36043266.524782903</v>
      </c>
      <c r="E19" s="35">
        <v>19002551.330777597</v>
      </c>
      <c r="F19" s="36">
        <f t="shared" si="0"/>
        <v>0.52721501581194585</v>
      </c>
      <c r="G19" s="37">
        <f>SUM(G7:G18)</f>
        <v>38366627.389109798</v>
      </c>
      <c r="H19" s="37">
        <f>SUM(H7:H18)</f>
        <v>18841797.185189195</v>
      </c>
      <c r="I19" s="38">
        <f t="shared" si="1"/>
        <v>0.4910986048916397</v>
      </c>
      <c r="J19" s="38">
        <f t="shared" si="2"/>
        <v>-3.6116410920306152E-2</v>
      </c>
      <c r="K19" s="21" t="e">
        <f>G19-#REF!</f>
        <v>#REF!</v>
      </c>
      <c r="L19" s="22" t="e">
        <f>K19/#REF!*100</f>
        <v>#REF!</v>
      </c>
    </row>
    <row r="20" spans="1:12" ht="25.2" customHeight="1" x14ac:dyDescent="0.3">
      <c r="B20" s="40"/>
      <c r="C20" s="12" t="s">
        <v>26</v>
      </c>
      <c r="D20" s="73"/>
      <c r="E20" s="71"/>
      <c r="F20" s="71"/>
      <c r="G20" s="71"/>
      <c r="H20" s="71"/>
      <c r="I20" s="71"/>
      <c r="J20" s="72"/>
      <c r="K20" s="21" t="e">
        <f>G20-#REF!</f>
        <v>#REF!</v>
      </c>
      <c r="L20" s="22" t="e">
        <f>K20/#REF!*100</f>
        <v>#REF!</v>
      </c>
    </row>
    <row r="21" spans="1:12" ht="25.2" customHeight="1" x14ac:dyDescent="0.3">
      <c r="B21" s="13">
        <v>13</v>
      </c>
      <c r="C21" s="14" t="s">
        <v>27</v>
      </c>
      <c r="D21" s="15">
        <v>505229.58064425702</v>
      </c>
      <c r="E21" s="16">
        <v>197283.12463010004</v>
      </c>
      <c r="F21" s="28">
        <f>E21/D21</f>
        <v>0.39048213364413298</v>
      </c>
      <c r="G21" s="29">
        <v>514289.92275365401</v>
      </c>
      <c r="H21" s="30">
        <v>230050.032459521</v>
      </c>
      <c r="I21" s="20">
        <f t="shared" si="1"/>
        <v>0.44731584711551009</v>
      </c>
      <c r="J21" s="20">
        <f t="shared" si="2"/>
        <v>5.6833713471377112E-2</v>
      </c>
      <c r="K21" s="21" t="e">
        <f>G21-#REF!</f>
        <v>#REF!</v>
      </c>
      <c r="L21" s="22" t="e">
        <f>K21/#REF!*100</f>
        <v>#REF!</v>
      </c>
    </row>
    <row r="22" spans="1:12" ht="25.2" customHeight="1" x14ac:dyDescent="0.3">
      <c r="B22" s="13">
        <v>14</v>
      </c>
      <c r="C22" s="14" t="s">
        <v>28</v>
      </c>
      <c r="D22" s="15">
        <v>88915.655357574025</v>
      </c>
      <c r="E22" s="16">
        <v>68356.038394100004</v>
      </c>
      <c r="F22" s="28">
        <f t="shared" ref="F22:F32" si="3">E22/D22</f>
        <v>0.76877393659425231</v>
      </c>
      <c r="G22" s="23">
        <v>97193.682663020008</v>
      </c>
      <c r="H22" s="41">
        <v>94233.272792999982</v>
      </c>
      <c r="I22" s="20">
        <f t="shared" si="1"/>
        <v>0.96954112871425957</v>
      </c>
      <c r="J22" s="20">
        <f t="shared" si="2"/>
        <v>0.20076719212000727</v>
      </c>
      <c r="K22" s="21" t="e">
        <f>G22-#REF!</f>
        <v>#REF!</v>
      </c>
      <c r="L22" s="22" t="e">
        <f>K22/#REF!*100</f>
        <v>#REF!</v>
      </c>
    </row>
    <row r="23" spans="1:12" ht="25.2" customHeight="1" x14ac:dyDescent="0.3">
      <c r="B23" s="13">
        <v>15</v>
      </c>
      <c r="C23" s="14" t="s">
        <v>29</v>
      </c>
      <c r="D23" s="15">
        <v>5391650.1858123988</v>
      </c>
      <c r="E23" s="16">
        <v>5008811.536595</v>
      </c>
      <c r="F23" s="28">
        <f t="shared" si="3"/>
        <v>0.92899416022486003</v>
      </c>
      <c r="G23" s="23">
        <v>6465483.2424402004</v>
      </c>
      <c r="H23" s="41">
        <v>5972543.4831888964</v>
      </c>
      <c r="I23" s="20">
        <f t="shared" si="1"/>
        <v>0.92375824965169051</v>
      </c>
      <c r="J23" s="20">
        <f t="shared" si="2"/>
        <v>-5.2359105731695221E-3</v>
      </c>
      <c r="K23" s="21" t="e">
        <f>G23-#REF!</f>
        <v>#REF!</v>
      </c>
      <c r="L23" s="22" t="e">
        <f>K23/#REF!*100</f>
        <v>#REF!</v>
      </c>
    </row>
    <row r="24" spans="1:12" ht="25.2" customHeight="1" x14ac:dyDescent="0.3">
      <c r="B24" s="13">
        <v>16</v>
      </c>
      <c r="C24" s="14" t="s">
        <v>30</v>
      </c>
      <c r="D24" s="15">
        <v>1906864.5803827003</v>
      </c>
      <c r="E24" s="16">
        <v>1847027.0484985064</v>
      </c>
      <c r="F24" s="28">
        <f t="shared" si="3"/>
        <v>0.96861993636056487</v>
      </c>
      <c r="G24" s="23">
        <v>2229452.8452478</v>
      </c>
      <c r="H24" s="41">
        <v>2287606.7552416823</v>
      </c>
      <c r="I24" s="20">
        <f t="shared" si="1"/>
        <v>1.0260843866322809</v>
      </c>
      <c r="J24" s="20">
        <f t="shared" si="2"/>
        <v>5.7464450271715983E-2</v>
      </c>
      <c r="K24" s="21" t="e">
        <f>G24-#REF!</f>
        <v>#REF!</v>
      </c>
      <c r="L24" s="22" t="e">
        <f>K24/#REF!*100</f>
        <v>#REF!</v>
      </c>
    </row>
    <row r="25" spans="1:12" ht="25.2" customHeight="1" x14ac:dyDescent="0.3">
      <c r="B25" s="13">
        <v>17</v>
      </c>
      <c r="C25" s="14" t="s">
        <v>31</v>
      </c>
      <c r="D25" s="15">
        <v>361177.74931400002</v>
      </c>
      <c r="E25" s="16">
        <v>448194</v>
      </c>
      <c r="F25" s="28">
        <f t="shared" si="3"/>
        <v>1.2409236196063396</v>
      </c>
      <c r="G25" s="23">
        <v>438035.72804880003</v>
      </c>
      <c r="H25" s="41">
        <v>493563.11727069999</v>
      </c>
      <c r="I25" s="20">
        <f t="shared" si="1"/>
        <v>1.126764520942716</v>
      </c>
      <c r="J25" s="20">
        <f t="shared" si="2"/>
        <v>-0.11415909866362361</v>
      </c>
      <c r="K25" s="21" t="e">
        <f>G25-#REF!</f>
        <v>#REF!</v>
      </c>
      <c r="L25" s="22" t="e">
        <f>K25/#REF!*100</f>
        <v>#REF!</v>
      </c>
    </row>
    <row r="26" spans="1:12" ht="25.2" customHeight="1" x14ac:dyDescent="0.3">
      <c r="B26" s="13">
        <v>18</v>
      </c>
      <c r="C26" s="14" t="s">
        <v>32</v>
      </c>
      <c r="D26" s="15">
        <v>581478.89939999999</v>
      </c>
      <c r="E26" s="16">
        <v>327645.41579034552</v>
      </c>
      <c r="F26" s="28">
        <f t="shared" si="3"/>
        <v>0.56346914071762022</v>
      </c>
      <c r="G26" s="23">
        <v>637423.86119999993</v>
      </c>
      <c r="H26" s="41">
        <v>405076.59901000001</v>
      </c>
      <c r="I26" s="20">
        <f t="shared" si="1"/>
        <v>0.6354901717162138</v>
      </c>
      <c r="J26" s="20">
        <f t="shared" si="2"/>
        <v>7.2021030998593583E-2</v>
      </c>
      <c r="K26" s="21" t="e">
        <f>G26-#REF!</f>
        <v>#REF!</v>
      </c>
      <c r="L26" s="22" t="e">
        <f>K26/#REF!*100</f>
        <v>#REF!</v>
      </c>
    </row>
    <row r="27" spans="1:12" ht="25.2" customHeight="1" x14ac:dyDescent="0.3">
      <c r="B27" s="13">
        <v>19</v>
      </c>
      <c r="C27" s="14" t="s">
        <v>33</v>
      </c>
      <c r="D27" s="15">
        <v>104869.44</v>
      </c>
      <c r="E27" s="16">
        <v>117538.49</v>
      </c>
      <c r="F27" s="28">
        <f t="shared" si="3"/>
        <v>1.1208078349612622</v>
      </c>
      <c r="G27" s="23">
        <v>122957.73</v>
      </c>
      <c r="H27" s="41">
        <v>119836.94</v>
      </c>
      <c r="I27" s="20">
        <f t="shared" si="1"/>
        <v>0.97461900118032441</v>
      </c>
      <c r="J27" s="20">
        <f t="shared" si="2"/>
        <v>-0.14618883378093783</v>
      </c>
      <c r="K27" s="21" t="e">
        <f>G27-#REF!</f>
        <v>#REF!</v>
      </c>
      <c r="L27" s="22" t="e">
        <f>K27/#REF!*100</f>
        <v>#REF!</v>
      </c>
    </row>
    <row r="28" spans="1:12" ht="25.2" customHeight="1" x14ac:dyDescent="0.3">
      <c r="B28" s="13">
        <v>20</v>
      </c>
      <c r="C28" s="14" t="s">
        <v>34</v>
      </c>
      <c r="D28" s="15">
        <v>757860.38785545691</v>
      </c>
      <c r="E28" s="16">
        <v>389558.07666257198</v>
      </c>
      <c r="F28" s="28">
        <f t="shared" si="3"/>
        <v>0.51402353639951759</v>
      </c>
      <c r="G28" s="23">
        <v>921358.18016719003</v>
      </c>
      <c r="H28" s="41">
        <v>525757.80366269313</v>
      </c>
      <c r="I28" s="20">
        <f t="shared" si="1"/>
        <v>0.57063345719391012</v>
      </c>
      <c r="J28" s="20">
        <f t="shared" si="2"/>
        <v>5.6609920794392532E-2</v>
      </c>
      <c r="K28" s="21" t="e">
        <f>G28-#REF!</f>
        <v>#REF!</v>
      </c>
      <c r="L28" s="22" t="e">
        <f>K28/#REF!*100</f>
        <v>#REF!</v>
      </c>
    </row>
    <row r="29" spans="1:12" ht="25.2" customHeight="1" x14ac:dyDescent="0.3">
      <c r="B29" s="13">
        <v>21</v>
      </c>
      <c r="C29" s="14" t="s">
        <v>35</v>
      </c>
      <c r="D29" s="15">
        <v>2061017.5494900001</v>
      </c>
      <c r="E29" s="16">
        <v>1296815.9934439999</v>
      </c>
      <c r="F29" s="28">
        <f t="shared" si="3"/>
        <v>0.62921152406727332</v>
      </c>
      <c r="G29" s="29">
        <v>2361134.9741799999</v>
      </c>
      <c r="H29" s="42">
        <v>1650369.4468608999</v>
      </c>
      <c r="I29" s="20">
        <f t="shared" si="1"/>
        <v>0.69897293670560179</v>
      </c>
      <c r="J29" s="20">
        <f t="shared" si="2"/>
        <v>6.9761412638328468E-2</v>
      </c>
      <c r="K29" s="21" t="e">
        <f>G29-#REF!</f>
        <v>#REF!</v>
      </c>
      <c r="L29" s="22" t="e">
        <f>K29/#REF!*100</f>
        <v>#REF!</v>
      </c>
    </row>
    <row r="30" spans="1:12" ht="25.2" customHeight="1" thickBot="1" x14ac:dyDescent="0.35">
      <c r="B30" s="24">
        <v>22</v>
      </c>
      <c r="C30" s="25" t="s">
        <v>36</v>
      </c>
      <c r="D30" s="26">
        <v>129752</v>
      </c>
      <c r="E30" s="27">
        <v>24699.3</v>
      </c>
      <c r="F30" s="28">
        <f t="shared" si="3"/>
        <v>0.19035775941796657</v>
      </c>
      <c r="G30" s="29">
        <v>217899.61</v>
      </c>
      <c r="H30" s="42">
        <v>47661.71</v>
      </c>
      <c r="I30" s="31">
        <f t="shared" si="1"/>
        <v>0.21873242453256342</v>
      </c>
      <c r="J30" s="31">
        <f t="shared" si="2"/>
        <v>2.8374665114596853E-2</v>
      </c>
      <c r="K30" s="21" t="e">
        <f>G30-#REF!</f>
        <v>#REF!</v>
      </c>
      <c r="L30" s="22" t="e">
        <f>K30/#REF!*100</f>
        <v>#REF!</v>
      </c>
    </row>
    <row r="31" spans="1:12" ht="25.2" customHeight="1" thickBot="1" x14ac:dyDescent="0.35">
      <c r="B31" s="24">
        <v>23</v>
      </c>
      <c r="C31" s="25" t="s">
        <v>37</v>
      </c>
      <c r="D31" s="26">
        <v>117040</v>
      </c>
      <c r="E31" s="27">
        <v>201340.68832369996</v>
      </c>
      <c r="F31" s="43">
        <f>D31/E31/100%</f>
        <v>0.58130326748377936</v>
      </c>
      <c r="G31" s="44">
        <v>97821.413069999995</v>
      </c>
      <c r="H31" s="45">
        <v>192712.31241309945</v>
      </c>
      <c r="I31" s="36">
        <f t="shared" si="1"/>
        <v>1.9700422061496548</v>
      </c>
      <c r="J31" s="31">
        <f t="shared" si="2"/>
        <v>1.3887389386658753</v>
      </c>
      <c r="K31" s="21"/>
      <c r="L31" s="22"/>
    </row>
    <row r="32" spans="1:12" s="39" customFormat="1" ht="25.2" customHeight="1" thickBot="1" x14ac:dyDescent="0.35">
      <c r="A32"/>
      <c r="B32" s="32"/>
      <c r="C32" s="33" t="s">
        <v>25</v>
      </c>
      <c r="D32" s="46">
        <v>12005856</v>
      </c>
      <c r="E32" s="47">
        <v>9927270</v>
      </c>
      <c r="F32" s="36">
        <f t="shared" si="3"/>
        <v>0.8268689879338883</v>
      </c>
      <c r="G32" s="37">
        <f>SUM(G21:G31)</f>
        <v>14103051.189770665</v>
      </c>
      <c r="H32" s="37">
        <f>SUM(H21:H31)</f>
        <v>12019411.472900495</v>
      </c>
      <c r="I32" s="36">
        <f t="shared" si="1"/>
        <v>0.85225610480790914</v>
      </c>
      <c r="J32" s="38">
        <f t="shared" si="2"/>
        <v>2.5387116874020843E-2</v>
      </c>
      <c r="K32" s="21" t="e">
        <f>G32-#REF!</f>
        <v>#REF!</v>
      </c>
      <c r="L32" s="22" t="e">
        <f>K32/#REF!*100</f>
        <v>#REF!</v>
      </c>
    </row>
    <row r="33" spans="1:12" ht="25.2" customHeight="1" x14ac:dyDescent="0.3">
      <c r="B33" s="40"/>
      <c r="C33" s="12" t="s">
        <v>38</v>
      </c>
      <c r="D33" s="73"/>
      <c r="E33" s="71"/>
      <c r="F33" s="71"/>
      <c r="G33" s="71"/>
      <c r="H33" s="71"/>
      <c r="I33" s="71"/>
      <c r="J33" s="72"/>
      <c r="K33" s="21" t="e">
        <f>G33-#REF!</f>
        <v>#REF!</v>
      </c>
      <c r="L33" s="22" t="e">
        <f>K33/#REF!*100</f>
        <v>#REF!</v>
      </c>
    </row>
    <row r="34" spans="1:12" ht="25.2" customHeight="1" x14ac:dyDescent="0.3">
      <c r="B34" s="13">
        <v>24</v>
      </c>
      <c r="C34" s="14" t="s">
        <v>39</v>
      </c>
      <c r="D34" s="15">
        <v>318063.53825510008</v>
      </c>
      <c r="E34" s="16">
        <v>199920.26691942397</v>
      </c>
      <c r="F34" s="17">
        <f>E34/D34</f>
        <v>0.62855449579725065</v>
      </c>
      <c r="G34" s="23">
        <v>503927.97395909519</v>
      </c>
      <c r="H34" s="41">
        <v>283220.65750280983</v>
      </c>
      <c r="I34" s="20">
        <f t="shared" si="1"/>
        <v>0.56202606749074702</v>
      </c>
      <c r="J34" s="20">
        <f t="shared" si="2"/>
        <v>-6.6528428306503629E-2</v>
      </c>
      <c r="K34" s="21" t="e">
        <f>G34-#REF!</f>
        <v>#REF!</v>
      </c>
      <c r="L34" s="22" t="e">
        <f>K34/#REF!*100</f>
        <v>#REF!</v>
      </c>
    </row>
    <row r="35" spans="1:12" ht="25.2" customHeight="1" x14ac:dyDescent="0.3">
      <c r="B35" s="13">
        <v>25</v>
      </c>
      <c r="C35" s="14" t="s">
        <v>40</v>
      </c>
      <c r="D35" s="15">
        <v>581860.04300000006</v>
      </c>
      <c r="E35" s="16">
        <v>386449.35105890001</v>
      </c>
      <c r="F35" s="17">
        <f t="shared" ref="F35:F38" si="4">E35/D35</f>
        <v>0.66416203640039251</v>
      </c>
      <c r="G35" s="23">
        <v>644502.22478300007</v>
      </c>
      <c r="H35" s="41">
        <v>469228.13177369995</v>
      </c>
      <c r="I35" s="20">
        <f t="shared" si="1"/>
        <v>0.72804734216656297</v>
      </c>
      <c r="J35" s="20">
        <f t="shared" si="2"/>
        <v>6.3885305766170464E-2</v>
      </c>
      <c r="K35" s="21" t="e">
        <f>G35-#REF!</f>
        <v>#REF!</v>
      </c>
      <c r="L35" s="22" t="e">
        <f>K35/#REF!*100</f>
        <v>#REF!</v>
      </c>
    </row>
    <row r="36" spans="1:12" ht="25.2" customHeight="1" x14ac:dyDescent="0.3">
      <c r="B36" s="13">
        <v>26</v>
      </c>
      <c r="C36" s="14" t="s">
        <v>41</v>
      </c>
      <c r="D36" s="15">
        <v>176673.2485015</v>
      </c>
      <c r="E36" s="16">
        <v>37054.832614400002</v>
      </c>
      <c r="F36" s="17">
        <f t="shared" si="4"/>
        <v>0.20973652167880638</v>
      </c>
      <c r="G36" s="23">
        <v>251110.56987899999</v>
      </c>
      <c r="H36" s="41">
        <v>54434.564634100025</v>
      </c>
      <c r="I36" s="20">
        <f t="shared" si="1"/>
        <v>0.21677528214097017</v>
      </c>
      <c r="J36" s="20">
        <f t="shared" si="2"/>
        <v>7.0387604621637845E-3</v>
      </c>
      <c r="K36" s="21" t="e">
        <f>G36-#REF!</f>
        <v>#REF!</v>
      </c>
      <c r="L36" s="22" t="e">
        <f>K36/#REF!*100</f>
        <v>#REF!</v>
      </c>
    </row>
    <row r="37" spans="1:12" ht="25.2" customHeight="1" thickBot="1" x14ac:dyDescent="0.35">
      <c r="B37" s="24">
        <v>27</v>
      </c>
      <c r="C37" s="25" t="s">
        <v>42</v>
      </c>
      <c r="D37" s="26">
        <v>98109.6016332</v>
      </c>
      <c r="E37" s="27">
        <v>31453.8988608</v>
      </c>
      <c r="F37" s="28">
        <f t="shared" si="4"/>
        <v>0.32059959817588429</v>
      </c>
      <c r="G37" s="29">
        <v>121317.48045</v>
      </c>
      <c r="H37" s="42">
        <v>47224.732330199993</v>
      </c>
      <c r="I37" s="31">
        <f t="shared" si="1"/>
        <v>0.38926568665150674</v>
      </c>
      <c r="J37" s="31">
        <f t="shared" si="2"/>
        <v>6.8666088475622444E-2</v>
      </c>
      <c r="K37" s="21" t="e">
        <f>G37-#REF!</f>
        <v>#REF!</v>
      </c>
      <c r="L37" s="22" t="e">
        <f>K37/#REF!*100</f>
        <v>#REF!</v>
      </c>
    </row>
    <row r="38" spans="1:12" s="39" customFormat="1" ht="25.2" customHeight="1" thickBot="1" x14ac:dyDescent="0.35">
      <c r="A38"/>
      <c r="B38" s="32"/>
      <c r="C38" s="33" t="s">
        <v>25</v>
      </c>
      <c r="D38" s="48">
        <f>SUM(D34:D37)</f>
        <v>1174706.4313898003</v>
      </c>
      <c r="E38" s="49">
        <f>SUM(E34:E37)</f>
        <v>654878.34945352387</v>
      </c>
      <c r="F38" s="36">
        <f t="shared" si="4"/>
        <v>0.55748256070985702</v>
      </c>
      <c r="G38" s="37">
        <f>SUM(G34:G37)</f>
        <v>1520858.2490710954</v>
      </c>
      <c r="H38" s="37">
        <f>SUM(H34:H37)</f>
        <v>854108.08624080988</v>
      </c>
      <c r="I38" s="36">
        <f t="shared" si="1"/>
        <v>0.56159611637868234</v>
      </c>
      <c r="J38" s="38">
        <f t="shared" si="2"/>
        <v>4.1135556688253194E-3</v>
      </c>
      <c r="K38" s="21" t="e">
        <f>G38-#REF!</f>
        <v>#REF!</v>
      </c>
      <c r="L38" s="22" t="e">
        <f>K38/#REF!*100</f>
        <v>#REF!</v>
      </c>
    </row>
    <row r="39" spans="1:12" ht="25.2" customHeight="1" x14ac:dyDescent="0.3">
      <c r="B39" s="40" t="s">
        <v>43</v>
      </c>
      <c r="C39" s="12" t="s">
        <v>44</v>
      </c>
      <c r="D39" s="73"/>
      <c r="E39" s="71"/>
      <c r="F39" s="71"/>
      <c r="G39" s="71"/>
      <c r="H39" s="71"/>
      <c r="I39" s="71"/>
      <c r="J39" s="72"/>
      <c r="K39" s="21" t="e">
        <f>G39-#REF!</f>
        <v>#REF!</v>
      </c>
      <c r="L39" s="22" t="e">
        <f>K39/#REF!*100</f>
        <v>#REF!</v>
      </c>
    </row>
    <row r="40" spans="1:12" ht="25.2" customHeight="1" thickBot="1" x14ac:dyDescent="0.35">
      <c r="B40" s="24">
        <v>28</v>
      </c>
      <c r="C40" s="25" t="s">
        <v>45</v>
      </c>
      <c r="D40" s="26">
        <v>1220950</v>
      </c>
      <c r="E40" s="27">
        <v>804773</v>
      </c>
      <c r="F40" s="28">
        <f>E40/D40</f>
        <v>0.65913673778615012</v>
      </c>
      <c r="G40" s="29">
        <v>1338633.06</v>
      </c>
      <c r="H40" s="42">
        <v>892372.03557229985</v>
      </c>
      <c r="I40" s="31">
        <f t="shared" si="1"/>
        <v>0.66662931182373442</v>
      </c>
      <c r="J40" s="31">
        <f t="shared" si="2"/>
        <v>7.4925740375842986E-3</v>
      </c>
      <c r="K40" s="21" t="e">
        <f>G40-#REF!</f>
        <v>#REF!</v>
      </c>
      <c r="L40" s="22" t="e">
        <f>K40/#REF!*100</f>
        <v>#REF!</v>
      </c>
    </row>
    <row r="41" spans="1:12" s="39" customFormat="1" ht="25.2" customHeight="1" thickBot="1" x14ac:dyDescent="0.35">
      <c r="A41"/>
      <c r="B41" s="32"/>
      <c r="C41" s="33" t="s">
        <v>25</v>
      </c>
      <c r="D41" s="48">
        <v>1220950</v>
      </c>
      <c r="E41" s="48">
        <v>804773</v>
      </c>
      <c r="F41" s="36">
        <f>E41/D41</f>
        <v>0.65913673778615012</v>
      </c>
      <c r="G41" s="50">
        <f>G40</f>
        <v>1338633.06</v>
      </c>
      <c r="H41" s="50">
        <f>H40</f>
        <v>892372.03557229985</v>
      </c>
      <c r="I41" s="36">
        <f t="shared" si="1"/>
        <v>0.66662931182373442</v>
      </c>
      <c r="J41" s="31">
        <f t="shared" si="2"/>
        <v>7.4925740375842986E-3</v>
      </c>
      <c r="K41" s="21" t="e">
        <f>G41-#REF!</f>
        <v>#REF!</v>
      </c>
      <c r="L41" s="22" t="e">
        <f>K41/#REF!*100</f>
        <v>#REF!</v>
      </c>
    </row>
    <row r="42" spans="1:12" ht="25.2" customHeight="1" x14ac:dyDescent="0.3">
      <c r="B42" s="40" t="s">
        <v>46</v>
      </c>
      <c r="C42" s="12" t="s">
        <v>47</v>
      </c>
      <c r="D42" s="73"/>
      <c r="E42" s="71"/>
      <c r="F42" s="71"/>
      <c r="G42" s="71"/>
      <c r="H42" s="71"/>
      <c r="I42" s="71"/>
      <c r="J42" s="72"/>
      <c r="K42" s="21" t="e">
        <f>G42-#REF!</f>
        <v>#REF!</v>
      </c>
      <c r="L42" s="22" t="e">
        <f>K42/#REF!*100</f>
        <v>#REF!</v>
      </c>
    </row>
    <row r="43" spans="1:12" ht="25.2" customHeight="1" thickBot="1" x14ac:dyDescent="0.35">
      <c r="B43" s="24">
        <v>29</v>
      </c>
      <c r="C43" s="25" t="s">
        <v>48</v>
      </c>
      <c r="D43" s="51">
        <v>1760349.0946223999</v>
      </c>
      <c r="E43" s="52">
        <v>1069030.6852485</v>
      </c>
      <c r="F43" s="28">
        <f>E43/D43</f>
        <v>0.60728334426065089</v>
      </c>
      <c r="G43" s="29">
        <v>1816398.9129183998</v>
      </c>
      <c r="H43" s="42">
        <v>1080668.9372429</v>
      </c>
      <c r="I43" s="31">
        <f t="shared" si="1"/>
        <v>0.59495132349897428</v>
      </c>
      <c r="J43" s="31">
        <f t="shared" si="2"/>
        <v>-1.233202076167661E-2</v>
      </c>
      <c r="K43" s="21" t="e">
        <f>G43-#REF!</f>
        <v>#REF!</v>
      </c>
      <c r="L43" s="22" t="e">
        <f>K43/#REF!*100</f>
        <v>#REF!</v>
      </c>
    </row>
    <row r="44" spans="1:12" s="39" customFormat="1" ht="25.2" customHeight="1" thickBot="1" x14ac:dyDescent="0.35">
      <c r="B44" s="32"/>
      <c r="C44" s="33" t="s">
        <v>25</v>
      </c>
      <c r="D44" s="48">
        <v>1760349.0946223999</v>
      </c>
      <c r="E44" s="48">
        <v>1069030.6852485</v>
      </c>
      <c r="F44" s="36">
        <f>E44/D44</f>
        <v>0.60728334426065089</v>
      </c>
      <c r="G44" s="50">
        <f>G43</f>
        <v>1816398.9129183998</v>
      </c>
      <c r="H44" s="50">
        <f>H43</f>
        <v>1080668.9372429</v>
      </c>
      <c r="I44" s="36">
        <f t="shared" si="1"/>
        <v>0.59495132349897428</v>
      </c>
      <c r="J44" s="31">
        <f t="shared" si="2"/>
        <v>-1.233202076167661E-2</v>
      </c>
      <c r="K44" s="21" t="e">
        <f>G44-#REF!</f>
        <v>#REF!</v>
      </c>
      <c r="L44" s="22" t="e">
        <f>K44/#REF!*100</f>
        <v>#REF!</v>
      </c>
    </row>
    <row r="45" spans="1:12" ht="37.799999999999997" customHeight="1" thickBot="1" x14ac:dyDescent="0.35">
      <c r="B45" s="53"/>
      <c r="C45" s="54" t="s">
        <v>49</v>
      </c>
      <c r="D45" s="74"/>
      <c r="E45" s="68"/>
      <c r="F45" s="68"/>
      <c r="G45" s="68"/>
      <c r="H45" s="68"/>
      <c r="I45" s="68"/>
      <c r="J45" s="69"/>
      <c r="K45" s="3"/>
      <c r="L45" s="3"/>
    </row>
    <row r="46" spans="1:12" ht="25.2" customHeight="1" thickBot="1" x14ac:dyDescent="0.35">
      <c r="B46" s="32"/>
      <c r="C46" s="33" t="s">
        <v>50</v>
      </c>
      <c r="D46" s="35">
        <v>49223828.956172705</v>
      </c>
      <c r="E46" s="49">
        <v>29584699.68023112</v>
      </c>
      <c r="F46" s="36">
        <f>E46/D46</f>
        <v>0.60102394120076219</v>
      </c>
      <c r="G46" s="55">
        <f>G19+G32+G38</f>
        <v>53990536.827951558</v>
      </c>
      <c r="H46" s="55">
        <f>H19+H32+H38</f>
        <v>31715316.744330499</v>
      </c>
      <c r="I46" s="36">
        <f t="shared" si="1"/>
        <v>0.58742362287294569</v>
      </c>
      <c r="J46" s="38">
        <f t="shared" si="2"/>
        <v>-1.3600318327816496E-2</v>
      </c>
      <c r="K46" s="3"/>
      <c r="L46" s="3"/>
    </row>
    <row r="47" spans="1:12" ht="25.2" customHeight="1" thickBot="1" x14ac:dyDescent="0.35">
      <c r="B47" s="53"/>
      <c r="C47" s="56" t="s">
        <v>51</v>
      </c>
      <c r="D47" s="35">
        <v>1220950</v>
      </c>
      <c r="E47" s="57">
        <v>804773</v>
      </c>
      <c r="F47" s="36">
        <f t="shared" ref="F47:F50" si="5">E47/D47</f>
        <v>0.65913673778615012</v>
      </c>
      <c r="G47" s="58">
        <f>G41</f>
        <v>1338633.06</v>
      </c>
      <c r="H47" s="58">
        <f>H41</f>
        <v>892372.03557229985</v>
      </c>
      <c r="I47" s="36">
        <f t="shared" si="1"/>
        <v>0.66662931182373442</v>
      </c>
      <c r="J47" s="59">
        <f t="shared" si="2"/>
        <v>7.4925740375842986E-3</v>
      </c>
      <c r="K47" s="3"/>
      <c r="L47" s="3"/>
    </row>
    <row r="48" spans="1:12" ht="25.2" customHeight="1" thickBot="1" x14ac:dyDescent="0.35">
      <c r="B48" s="32"/>
      <c r="C48" s="33" t="s">
        <v>52</v>
      </c>
      <c r="D48" s="35">
        <v>50444778.956172705</v>
      </c>
      <c r="E48" s="49">
        <v>30389472.68023112</v>
      </c>
      <c r="F48" s="36">
        <f t="shared" si="5"/>
        <v>0.60243048555399592</v>
      </c>
      <c r="G48" s="55">
        <f>G46+G47</f>
        <v>55329169.88795156</v>
      </c>
      <c r="H48" s="55">
        <f>H46+H47</f>
        <v>32607688.779902801</v>
      </c>
      <c r="I48" s="36">
        <f t="shared" si="1"/>
        <v>0.58933992405701041</v>
      </c>
      <c r="J48" s="38">
        <f t="shared" si="2"/>
        <v>-1.3090561496985509E-2</v>
      </c>
      <c r="K48" s="3"/>
      <c r="L48" s="3"/>
    </row>
    <row r="49" spans="2:12" ht="25.2" customHeight="1" thickBot="1" x14ac:dyDescent="0.35">
      <c r="B49" s="53"/>
      <c r="C49" s="67" t="s">
        <v>53</v>
      </c>
      <c r="D49" s="68"/>
      <c r="E49" s="68"/>
      <c r="F49" s="68"/>
      <c r="G49" s="68"/>
      <c r="H49" s="68"/>
      <c r="I49" s="68"/>
      <c r="J49" s="69"/>
      <c r="K49" s="3"/>
      <c r="L49" s="3"/>
    </row>
    <row r="50" spans="2:12" ht="25.2" customHeight="1" thickBot="1" x14ac:dyDescent="0.35">
      <c r="B50" s="32"/>
      <c r="C50" s="33" t="s">
        <v>54</v>
      </c>
      <c r="D50" s="35">
        <v>52205128.050795108</v>
      </c>
      <c r="E50" s="35">
        <v>31458503.365479622</v>
      </c>
      <c r="F50" s="36">
        <f t="shared" si="5"/>
        <v>0.60259412322235451</v>
      </c>
      <c r="G50" s="55">
        <f>G48+G44</f>
        <v>57145568.800869957</v>
      </c>
      <c r="H50" s="55">
        <f>H48+H44</f>
        <v>33688357.717145704</v>
      </c>
      <c r="I50" s="36">
        <f t="shared" si="1"/>
        <v>0.58951828504037651</v>
      </c>
      <c r="J50" s="38">
        <f t="shared" si="2"/>
        <v>-1.3075838181977995E-2</v>
      </c>
      <c r="K50" s="3"/>
      <c r="L50" s="3"/>
    </row>
    <row r="51" spans="2:12" x14ac:dyDescent="0.3">
      <c r="B51" s="60"/>
      <c r="C51" s="61"/>
      <c r="D51" s="61"/>
      <c r="E51" s="61"/>
      <c r="F51" s="62"/>
      <c r="G51" s="63"/>
      <c r="H51" s="62"/>
      <c r="J51" s="64" t="s">
        <v>55</v>
      </c>
    </row>
    <row r="52" spans="2:12" x14ac:dyDescent="0.3">
      <c r="G52" s="63"/>
    </row>
    <row r="53" spans="2:12" x14ac:dyDescent="0.3">
      <c r="G53" s="63"/>
    </row>
    <row r="54" spans="2:12" x14ac:dyDescent="0.3">
      <c r="G54" s="63"/>
    </row>
    <row r="55" spans="2:12" x14ac:dyDescent="0.3">
      <c r="G55" s="63"/>
    </row>
    <row r="56" spans="2:12" x14ac:dyDescent="0.3">
      <c r="G56" s="63"/>
    </row>
    <row r="57" spans="2:12" x14ac:dyDescent="0.3">
      <c r="G57" s="63"/>
    </row>
    <row r="58" spans="2:12" x14ac:dyDescent="0.3">
      <c r="G58" s="63"/>
    </row>
    <row r="59" spans="2:12" x14ac:dyDescent="0.3">
      <c r="G59" s="63"/>
    </row>
    <row r="60" spans="2:12" x14ac:dyDescent="0.3">
      <c r="G60" s="63"/>
    </row>
    <row r="61" spans="2:12" x14ac:dyDescent="0.3">
      <c r="G61" s="63"/>
    </row>
  </sheetData>
  <mergeCells count="17">
    <mergeCell ref="I1:J1"/>
    <mergeCell ref="B2:J2"/>
    <mergeCell ref="I3:J3"/>
    <mergeCell ref="B4:B5"/>
    <mergeCell ref="C4:C5"/>
    <mergeCell ref="D4:E4"/>
    <mergeCell ref="F4:F5"/>
    <mergeCell ref="G4:H4"/>
    <mergeCell ref="I4:I5"/>
    <mergeCell ref="J4:J5"/>
    <mergeCell ref="C49:J49"/>
    <mergeCell ref="D6:J6"/>
    <mergeCell ref="D20:J20"/>
    <mergeCell ref="D33:J33"/>
    <mergeCell ref="D39:J39"/>
    <mergeCell ref="D42:J42"/>
    <mergeCell ref="D45:J45"/>
  </mergeCells>
  <pageMargins left="0.75" right="0.24" top="0.66" bottom="0" header="0.17" footer="0.3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2023-02-15T05:03:29Z</cp:lastPrinted>
  <dcterms:created xsi:type="dcterms:W3CDTF">2023-02-14T08:25:50Z</dcterms:created>
  <dcterms:modified xsi:type="dcterms:W3CDTF">2023-02-15T05:03:59Z</dcterms:modified>
</cp:coreProperties>
</file>