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Sheet1!$A$1:$X$53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2" i="1" l="1"/>
  <c r="N52" i="1"/>
  <c r="L52" i="1"/>
  <c r="G52" i="1"/>
  <c r="W51" i="1"/>
  <c r="U50" i="1"/>
  <c r="N50" i="1"/>
  <c r="G50" i="1"/>
  <c r="V49" i="1"/>
  <c r="U49" i="1"/>
  <c r="O49" i="1"/>
  <c r="P49" i="1" s="1"/>
  <c r="N49" i="1"/>
  <c r="H49" i="1"/>
  <c r="G49" i="1"/>
  <c r="U48" i="1"/>
  <c r="S48" i="1"/>
  <c r="S50" i="1" s="1"/>
  <c r="S52" i="1" s="1"/>
  <c r="N48" i="1"/>
  <c r="G48" i="1"/>
  <c r="W47" i="1"/>
  <c r="W46" i="1"/>
  <c r="V46" i="1"/>
  <c r="U46" i="1"/>
  <c r="O46" i="1"/>
  <c r="P46" i="1" s="1"/>
  <c r="N46" i="1"/>
  <c r="H46" i="1"/>
  <c r="I46" i="1" s="1"/>
  <c r="G46" i="1"/>
  <c r="V45" i="1"/>
  <c r="W45" i="1" s="1"/>
  <c r="U45" i="1"/>
  <c r="O45" i="1"/>
  <c r="P45" i="1" s="1"/>
  <c r="N45" i="1"/>
  <c r="H45" i="1"/>
  <c r="I45" i="1" s="1"/>
  <c r="G45" i="1"/>
  <c r="W44" i="1"/>
  <c r="U43" i="1"/>
  <c r="T43" i="1"/>
  <c r="V43" i="1" s="1"/>
  <c r="W43" i="1" s="1"/>
  <c r="S43" i="1"/>
  <c r="O43" i="1"/>
  <c r="P43" i="1" s="1"/>
  <c r="N43" i="1"/>
  <c r="M43" i="1"/>
  <c r="L43" i="1"/>
  <c r="G43" i="1"/>
  <c r="I43" i="1" s="1"/>
  <c r="F43" i="1"/>
  <c r="E43" i="1"/>
  <c r="V41" i="1"/>
  <c r="W41" i="1" s="1"/>
  <c r="U41" i="1"/>
  <c r="P41" i="1"/>
  <c r="O41" i="1"/>
  <c r="N41" i="1"/>
  <c r="H41" i="1"/>
  <c r="I41" i="1" s="1"/>
  <c r="G41" i="1"/>
  <c r="W40" i="1"/>
  <c r="W39" i="1"/>
  <c r="U39" i="1"/>
  <c r="T39" i="1"/>
  <c r="V39" i="1" s="1"/>
  <c r="S39" i="1"/>
  <c r="O39" i="1"/>
  <c r="P39" i="1" s="1"/>
  <c r="N39" i="1"/>
  <c r="M39" i="1"/>
  <c r="L39" i="1"/>
  <c r="H39" i="1"/>
  <c r="G39" i="1"/>
  <c r="F39" i="1"/>
  <c r="E39" i="1"/>
  <c r="V38" i="1"/>
  <c r="U38" i="1"/>
  <c r="P38" i="1"/>
  <c r="O38" i="1"/>
  <c r="N38" i="1"/>
  <c r="I38" i="1"/>
  <c r="V37" i="1"/>
  <c r="U37" i="1"/>
  <c r="O37" i="1"/>
  <c r="P37" i="1" s="1"/>
  <c r="N37" i="1"/>
  <c r="I37" i="1"/>
  <c r="W36" i="1"/>
  <c r="V36" i="1"/>
  <c r="U36" i="1"/>
  <c r="O36" i="1"/>
  <c r="P36" i="1" s="1"/>
  <c r="N36" i="1"/>
  <c r="H36" i="1"/>
  <c r="I36" i="1" s="1"/>
  <c r="G36" i="1"/>
  <c r="V35" i="1"/>
  <c r="W35" i="1" s="1"/>
  <c r="U35" i="1"/>
  <c r="O35" i="1"/>
  <c r="P35" i="1" s="1"/>
  <c r="N35" i="1"/>
  <c r="I35" i="1"/>
  <c r="U33" i="1"/>
  <c r="T33" i="1"/>
  <c r="S33" i="1"/>
  <c r="N33" i="1"/>
  <c r="M33" i="1"/>
  <c r="L33" i="1"/>
  <c r="L48" i="1" s="1"/>
  <c r="L50" i="1" s="1"/>
  <c r="G33" i="1"/>
  <c r="F33" i="1"/>
  <c r="E33" i="1"/>
  <c r="E48" i="1" s="1"/>
  <c r="E50" i="1" s="1"/>
  <c r="E52" i="1" s="1"/>
  <c r="W32" i="1"/>
  <c r="V32" i="1"/>
  <c r="O32" i="1"/>
  <c r="N32" i="1"/>
  <c r="V31" i="1"/>
  <c r="U31" i="1"/>
  <c r="N31" i="1"/>
  <c r="P31" i="1" s="1"/>
  <c r="V30" i="1"/>
  <c r="W30" i="1" s="1"/>
  <c r="U30" i="1"/>
  <c r="P30" i="1"/>
  <c r="O30" i="1"/>
  <c r="N30" i="1"/>
  <c r="H30" i="1"/>
  <c r="G30" i="1"/>
  <c r="W29" i="1"/>
  <c r="V29" i="1"/>
  <c r="U29" i="1"/>
  <c r="O29" i="1"/>
  <c r="N29" i="1"/>
  <c r="I29" i="1"/>
  <c r="H29" i="1"/>
  <c r="G29" i="1"/>
  <c r="V28" i="1"/>
  <c r="U28" i="1"/>
  <c r="P28" i="1"/>
  <c r="O28" i="1"/>
  <c r="I28" i="1"/>
  <c r="V27" i="1"/>
  <c r="U27" i="1"/>
  <c r="P27" i="1"/>
  <c r="O27" i="1"/>
  <c r="N27" i="1"/>
  <c r="H27" i="1"/>
  <c r="G27" i="1"/>
  <c r="W26" i="1"/>
  <c r="V26" i="1"/>
  <c r="U26" i="1"/>
  <c r="N26" i="1"/>
  <c r="P26" i="1" s="1"/>
  <c r="H26" i="1"/>
  <c r="I26" i="1" s="1"/>
  <c r="G26" i="1"/>
  <c r="V25" i="1"/>
  <c r="W25" i="1" s="1"/>
  <c r="U25" i="1"/>
  <c r="P25" i="1"/>
  <c r="O25" i="1"/>
  <c r="N25" i="1"/>
  <c r="H25" i="1"/>
  <c r="I25" i="1" s="1"/>
  <c r="G25" i="1"/>
  <c r="V24" i="1"/>
  <c r="W24" i="1" s="1"/>
  <c r="U24" i="1"/>
  <c r="O24" i="1"/>
  <c r="P24" i="1" s="1"/>
  <c r="N24" i="1"/>
  <c r="H24" i="1"/>
  <c r="I24" i="1" s="1"/>
  <c r="G24" i="1"/>
  <c r="V23" i="1"/>
  <c r="W23" i="1" s="1"/>
  <c r="U23" i="1"/>
  <c r="N23" i="1"/>
  <c r="P23" i="1" s="1"/>
  <c r="V22" i="1"/>
  <c r="W22" i="1" s="1"/>
  <c r="U22" i="1"/>
  <c r="O22" i="1"/>
  <c r="N22" i="1"/>
  <c r="H22" i="1"/>
  <c r="I22" i="1" s="1"/>
  <c r="G22" i="1"/>
  <c r="W21" i="1"/>
  <c r="W20" i="1"/>
  <c r="V20" i="1"/>
  <c r="U20" i="1"/>
  <c r="T20" i="1"/>
  <c r="S20" i="1"/>
  <c r="O20" i="1"/>
  <c r="N20" i="1"/>
  <c r="M20" i="1"/>
  <c r="L20" i="1"/>
  <c r="G20" i="1"/>
  <c r="F20" i="1"/>
  <c r="E20" i="1"/>
  <c r="V19" i="1"/>
  <c r="W19" i="1" s="1"/>
  <c r="U19" i="1"/>
  <c r="O19" i="1"/>
  <c r="P19" i="1" s="1"/>
  <c r="N19" i="1"/>
  <c r="H19" i="1"/>
  <c r="I19" i="1" s="1"/>
  <c r="G19" i="1"/>
  <c r="V18" i="1"/>
  <c r="W18" i="1" s="1"/>
  <c r="U18" i="1"/>
  <c r="O18" i="1"/>
  <c r="P18" i="1" s="1"/>
  <c r="N18" i="1"/>
  <c r="I18" i="1"/>
  <c r="H18" i="1"/>
  <c r="G18" i="1"/>
  <c r="V17" i="1"/>
  <c r="W17" i="1" s="1"/>
  <c r="U17" i="1"/>
  <c r="O17" i="1"/>
  <c r="P17" i="1" s="1"/>
  <c r="N17" i="1"/>
  <c r="H17" i="1"/>
  <c r="I17" i="1" s="1"/>
  <c r="G17" i="1"/>
  <c r="V16" i="1"/>
  <c r="W16" i="1" s="1"/>
  <c r="U16" i="1"/>
  <c r="O16" i="1"/>
  <c r="P16" i="1" s="1"/>
  <c r="N16" i="1"/>
  <c r="H16" i="1"/>
  <c r="I16" i="1" s="1"/>
  <c r="G16" i="1"/>
  <c r="V15" i="1"/>
  <c r="W15" i="1" s="1"/>
  <c r="U15" i="1"/>
  <c r="O15" i="1"/>
  <c r="P15" i="1" s="1"/>
  <c r="N15" i="1"/>
  <c r="H15" i="1"/>
  <c r="I15" i="1" s="1"/>
  <c r="G15" i="1"/>
  <c r="V14" i="1"/>
  <c r="W14" i="1" s="1"/>
  <c r="U14" i="1"/>
  <c r="O14" i="1"/>
  <c r="P14" i="1" s="1"/>
  <c r="N14" i="1"/>
  <c r="I14" i="1"/>
  <c r="H14" i="1"/>
  <c r="G14" i="1"/>
  <c r="V13" i="1"/>
  <c r="W13" i="1" s="1"/>
  <c r="U13" i="1"/>
  <c r="O13" i="1"/>
  <c r="P13" i="1" s="1"/>
  <c r="H13" i="1"/>
  <c r="I13" i="1" s="1"/>
  <c r="G13" i="1"/>
  <c r="V12" i="1"/>
  <c r="U12" i="1"/>
  <c r="O12" i="1"/>
  <c r="P12" i="1" s="1"/>
  <c r="N12" i="1"/>
  <c r="H12" i="1"/>
  <c r="G12" i="1"/>
  <c r="V11" i="1"/>
  <c r="W11" i="1" s="1"/>
  <c r="U11" i="1"/>
  <c r="O11" i="1"/>
  <c r="N11" i="1"/>
  <c r="H11" i="1"/>
  <c r="I11" i="1" s="1"/>
  <c r="G11" i="1"/>
  <c r="V10" i="1"/>
  <c r="U10" i="1"/>
  <c r="O10" i="1"/>
  <c r="P10" i="1" s="1"/>
  <c r="N10" i="1"/>
  <c r="H10" i="1"/>
  <c r="G10" i="1"/>
  <c r="V9" i="1"/>
  <c r="W9" i="1" s="1"/>
  <c r="U9" i="1"/>
  <c r="O9" i="1"/>
  <c r="N9" i="1"/>
  <c r="H9" i="1"/>
  <c r="I9" i="1" s="1"/>
  <c r="G9" i="1"/>
  <c r="V8" i="1"/>
  <c r="U8" i="1"/>
  <c r="O8" i="1"/>
  <c r="P8" i="1" s="1"/>
  <c r="N8" i="1"/>
  <c r="H8" i="1"/>
  <c r="G8" i="1"/>
  <c r="P9" i="1" l="1"/>
  <c r="P20" i="1"/>
  <c r="I30" i="1"/>
  <c r="H20" i="1"/>
  <c r="I20" i="1" s="1"/>
  <c r="F48" i="1"/>
  <c r="P29" i="1"/>
  <c r="W49" i="1"/>
  <c r="W8" i="1"/>
  <c r="W10" i="1"/>
  <c r="W12" i="1"/>
  <c r="W28" i="1"/>
  <c r="W31" i="1"/>
  <c r="H33" i="1"/>
  <c r="I33" i="1" s="1"/>
  <c r="T48" i="1"/>
  <c r="V33" i="1"/>
  <c r="W33" i="1" s="1"/>
  <c r="I39" i="1"/>
  <c r="W27" i="1"/>
  <c r="I49" i="1"/>
  <c r="I8" i="1"/>
  <c r="I10" i="1"/>
  <c r="I12" i="1"/>
  <c r="P22" i="1"/>
  <c r="I27" i="1"/>
  <c r="W37" i="1"/>
  <c r="W38" i="1"/>
  <c r="M48" i="1"/>
  <c r="O33" i="1"/>
  <c r="P33" i="1" s="1"/>
  <c r="P11" i="1"/>
  <c r="F50" i="1" l="1"/>
  <c r="H48" i="1"/>
  <c r="I48" i="1" s="1"/>
  <c r="O48" i="1"/>
  <c r="P48" i="1" s="1"/>
  <c r="M50" i="1"/>
  <c r="V48" i="1"/>
  <c r="W48" i="1" s="1"/>
  <c r="T50" i="1"/>
  <c r="M52" i="1" l="1"/>
  <c r="O52" i="1" s="1"/>
  <c r="P52" i="1" s="1"/>
  <c r="O50" i="1"/>
  <c r="P50" i="1" s="1"/>
  <c r="F52" i="1"/>
  <c r="H52" i="1" s="1"/>
  <c r="I52" i="1" s="1"/>
  <c r="H50" i="1"/>
  <c r="I50" i="1" s="1"/>
  <c r="V50" i="1"/>
  <c r="W50" i="1" s="1"/>
  <c r="T52" i="1"/>
  <c r="V52" i="1" s="1"/>
  <c r="W52" i="1" s="1"/>
</calcChain>
</file>

<file path=xl/sharedStrings.xml><?xml version="1.0" encoding="utf-8"?>
<sst xmlns="http://schemas.openxmlformats.org/spreadsheetml/2006/main" count="77" uniqueCount="59">
  <si>
    <t xml:space="preserve">                                                Bank  Wise Y-o-Y CD Ratio Comparision</t>
  </si>
  <si>
    <t>Amount in Lakhs</t>
  </si>
  <si>
    <t>Sr. No</t>
  </si>
  <si>
    <t>BANK NAME</t>
  </si>
  <si>
    <t>Rural Area</t>
  </si>
  <si>
    <t>Semi-Urban</t>
  </si>
  <si>
    <t>Urban</t>
  </si>
  <si>
    <t>Deposits</t>
  </si>
  <si>
    <t>Advances</t>
  </si>
  <si>
    <t xml:space="preserve">CD RATIO </t>
  </si>
  <si>
    <t>YOY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</si>
  <si>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</si>
  <si>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</si>
  <si>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</si>
  <si>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</si>
  <si>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</si>
  <si>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</si>
  <si>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</si>
  <si>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</si>
  <si>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</si>
  <si>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</si>
  <si>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</si>
  <si>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</si>
  <si>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</si>
  <si>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</si>
  <si>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</si>
  <si>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</si>
  <si>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</si>
  <si>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</si>
  <si>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</si>
  <si>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</si>
  <si>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</si>
  <si>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</si>
  <si>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</si>
  <si>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</si>
  <si>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</si>
  <si>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</si>
  <si>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</si>
  <si>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</si>
  <si>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</si>
  <si>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</si>
  <si>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</si>
  <si>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</si>
  <si>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</si>
  <si>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</si>
  <si>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</si>
  <si>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</si>
  <si>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</si>
  <si>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</si>
  <si>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</si>
  <si>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</si>
  <si>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</si>
  <si>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</si>
  <si>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</si>
  <si>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</si>
  <si>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</si>
  <si>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</si>
  <si>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</si>
  <si>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Annexure-7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</si>
</sst>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Tahoma"/>
      <family val="2"/>
    </font>
    <font>
      <b/>
      <sz val="20"/>
      <name val="Arial"/>
      <family val="2"/>
    </font>
    <font>
      <sz val="15"/>
      <name val="Arial"/>
      <family val="2"/>
    </font>
    <font>
      <b/>
      <sz val="13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3"/>
      <name val="Tahoma"/>
      <family val="2"/>
    </font>
    <font>
      <sz val="14"/>
      <name val="Tahoma"/>
      <family val="2"/>
    </font>
    <font>
      <sz val="18"/>
      <name val="Tahoma"/>
      <family val="2"/>
    </font>
    <font>
      <b/>
      <sz val="10"/>
      <name val="Arial"/>
      <family val="2"/>
    </font>
    <font>
      <sz val="16"/>
      <name val="Tahoma"/>
      <family val="2"/>
    </font>
    <font>
      <b/>
      <sz val="1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1" fillId="0" borderId="0" xfId="0" applyFont="1" applyFill="1"/>
    <xf numFmtId="9" fontId="1" fillId="0" borderId="0" xfId="1" applyFont="1" applyFill="1"/>
    <xf numFmtId="2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/>
    <xf numFmtId="0" fontId="5" fillId="0" borderId="0" xfId="0" applyFont="1" applyFill="1" applyBorder="1"/>
    <xf numFmtId="0" fontId="5" fillId="0" borderId="0" xfId="0" applyFont="1"/>
    <xf numFmtId="0" fontId="6" fillId="0" borderId="4" xfId="0" applyFont="1" applyFill="1" applyBorder="1"/>
    <xf numFmtId="0" fontId="6" fillId="0" borderId="5" xfId="0" applyFont="1" applyFill="1" applyBorder="1"/>
    <xf numFmtId="9" fontId="6" fillId="0" borderId="5" xfId="1" applyFont="1" applyFill="1" applyBorder="1"/>
    <xf numFmtId="2" fontId="6" fillId="0" borderId="5" xfId="0" applyNumberFormat="1" applyFont="1" applyFill="1" applyBorder="1"/>
    <xf numFmtId="0" fontId="6" fillId="0" borderId="0" xfId="0" applyFont="1" applyFill="1" applyBorder="1"/>
    <xf numFmtId="0" fontId="6" fillId="0" borderId="0" xfId="0" applyFont="1"/>
    <xf numFmtId="0" fontId="11" fillId="0" borderId="0" xfId="0" applyFont="1" applyFill="1" applyBorder="1"/>
    <xf numFmtId="0" fontId="11" fillId="0" borderId="0" xfId="0" applyFont="1"/>
    <xf numFmtId="0" fontId="12" fillId="0" borderId="7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0" fillId="0" borderId="0" xfId="0" applyFill="1" applyBorder="1"/>
    <xf numFmtId="17" fontId="12" fillId="0" borderId="17" xfId="1" quotePrefix="1" applyNumberFormat="1" applyFont="1" applyFill="1" applyBorder="1" applyAlignment="1">
      <alignment horizontal="center" vertical="center" wrapText="1"/>
    </xf>
    <xf numFmtId="9" fontId="12" fillId="0" borderId="21" xfId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5" fillId="0" borderId="23" xfId="0" applyFont="1" applyFill="1" applyBorder="1"/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5" xfId="0" applyFont="1" applyFill="1" applyBorder="1"/>
    <xf numFmtId="9" fontId="12" fillId="0" borderId="22" xfId="1" quotePrefix="1" applyFont="1" applyFill="1" applyBorder="1"/>
    <xf numFmtId="9" fontId="12" fillId="0" borderId="24" xfId="1" quotePrefix="1" applyFont="1" applyFill="1" applyBorder="1"/>
    <xf numFmtId="9" fontId="12" fillId="0" borderId="25" xfId="1" applyFont="1" applyFill="1" applyBorder="1"/>
    <xf numFmtId="9" fontId="13" fillId="0" borderId="26" xfId="1" applyFont="1" applyFill="1" applyBorder="1"/>
    <xf numFmtId="9" fontId="13" fillId="0" borderId="27" xfId="1" applyFont="1" applyFill="1" applyBorder="1"/>
    <xf numFmtId="9" fontId="12" fillId="0" borderId="27" xfId="1" applyFont="1" applyFill="1" applyBorder="1"/>
    <xf numFmtId="9" fontId="12" fillId="0" borderId="28" xfId="1" quotePrefix="1" applyFont="1" applyFill="1" applyBorder="1"/>
    <xf numFmtId="9" fontId="12" fillId="0" borderId="29" xfId="1" quotePrefix="1" applyFont="1" applyFill="1" applyBorder="1"/>
    <xf numFmtId="9" fontId="12" fillId="0" borderId="30" xfId="1" applyFont="1" applyFill="1" applyBorder="1"/>
    <xf numFmtId="9" fontId="12" fillId="0" borderId="31" xfId="1" applyFont="1" applyFill="1" applyBorder="1"/>
    <xf numFmtId="9" fontId="12" fillId="0" borderId="29" xfId="1" applyFont="1" applyFill="1" applyBorder="1"/>
    <xf numFmtId="2" fontId="12" fillId="0" borderId="29" xfId="1" quotePrefix="1" applyNumberFormat="1" applyFont="1" applyFill="1" applyBorder="1"/>
    <xf numFmtId="1" fontId="16" fillId="0" borderId="30" xfId="1" applyNumberFormat="1" applyFont="1" applyFill="1" applyBorder="1"/>
    <xf numFmtId="0" fontId="15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vertical="center"/>
    </xf>
    <xf numFmtId="1" fontId="18" fillId="0" borderId="34" xfId="0" applyNumberFormat="1" applyFont="1" applyFill="1" applyBorder="1" applyAlignment="1">
      <alignment vertical="center"/>
    </xf>
    <xf numFmtId="1" fontId="18" fillId="0" borderId="35" xfId="0" applyNumberFormat="1" applyFont="1" applyFill="1" applyBorder="1" applyAlignment="1">
      <alignment vertical="center"/>
    </xf>
    <xf numFmtId="1" fontId="17" fillId="0" borderId="34" xfId="0" applyNumberFormat="1" applyFont="1" applyFill="1" applyBorder="1" applyAlignment="1">
      <alignment vertical="center"/>
    </xf>
    <xf numFmtId="1" fontId="17" fillId="0" borderId="35" xfId="0" applyNumberFormat="1" applyFont="1" applyFill="1" applyBorder="1" applyAlignment="1">
      <alignment vertical="center"/>
    </xf>
    <xf numFmtId="10" fontId="15" fillId="0" borderId="32" xfId="1" applyNumberFormat="1" applyFont="1" applyFill="1" applyBorder="1" applyAlignment="1">
      <alignment vertical="center"/>
    </xf>
    <xf numFmtId="9" fontId="15" fillId="0" borderId="35" xfId="1" applyFont="1" applyFill="1" applyBorder="1" applyAlignment="1">
      <alignment horizontal="right" vertical="center" wrapText="1"/>
    </xf>
    <xf numFmtId="1" fontId="18" fillId="0" borderId="32" xfId="1" applyNumberFormat="1" applyFont="1" applyFill="1" applyBorder="1" applyAlignment="1">
      <alignment horizontal="right" vertical="center" wrapText="1"/>
    </xf>
    <xf numFmtId="1" fontId="18" fillId="0" borderId="34" xfId="1" applyNumberFormat="1" applyFont="1" applyFill="1" applyBorder="1" applyAlignment="1">
      <alignment horizontal="right" vertical="center" wrapText="1"/>
    </xf>
    <xf numFmtId="1" fontId="17" fillId="0" borderId="34" xfId="1" applyNumberFormat="1" applyFont="1" applyFill="1" applyBorder="1" applyAlignment="1">
      <alignment horizontal="right" vertical="center" wrapText="1"/>
    </xf>
    <xf numFmtId="10" fontId="15" fillId="0" borderId="36" xfId="0" applyNumberFormat="1" applyFont="1" applyFill="1" applyBorder="1" applyAlignment="1">
      <alignment vertical="center"/>
    </xf>
    <xf numFmtId="1" fontId="18" fillId="0" borderId="32" xfId="0" applyNumberFormat="1" applyFont="1" applyFill="1" applyBorder="1" applyAlignment="1">
      <alignment vertical="center"/>
    </xf>
    <xf numFmtId="1" fontId="18" fillId="0" borderId="34" xfId="0" applyNumberFormat="1" applyFont="1" applyFill="1" applyBorder="1" applyAlignment="1">
      <alignment vertical="center" wrapText="1"/>
    </xf>
    <xf numFmtId="1" fontId="17" fillId="0" borderId="36" xfId="0" applyNumberFormat="1" applyFont="1" applyFill="1" applyBorder="1" applyAlignment="1">
      <alignment vertical="center"/>
    </xf>
    <xf numFmtId="1" fontId="17" fillId="0" borderId="34" xfId="0" applyNumberFormat="1" applyFont="1" applyFill="1" applyBorder="1" applyAlignment="1">
      <alignment vertical="center" wrapText="1"/>
    </xf>
    <xf numFmtId="9" fontId="15" fillId="0" borderId="35" xfId="1" applyFont="1" applyFill="1" applyBorder="1" applyAlignment="1">
      <alignment vertical="center" wrapText="1"/>
    </xf>
    <xf numFmtId="0" fontId="15" fillId="0" borderId="37" xfId="0" applyFont="1" applyFill="1" applyBorder="1" applyAlignment="1">
      <alignment horizontal="center"/>
    </xf>
    <xf numFmtId="0" fontId="17" fillId="0" borderId="38" xfId="0" applyFont="1" applyFill="1" applyBorder="1" applyAlignment="1">
      <alignment vertical="center"/>
    </xf>
    <xf numFmtId="1" fontId="18" fillId="0" borderId="39" xfId="0" applyNumberFormat="1" applyFont="1" applyFill="1" applyBorder="1" applyAlignment="1">
      <alignment vertical="center"/>
    </xf>
    <xf numFmtId="1" fontId="18" fillId="0" borderId="40" xfId="0" applyNumberFormat="1" applyFont="1" applyFill="1" applyBorder="1" applyAlignment="1">
      <alignment vertical="center"/>
    </xf>
    <xf numFmtId="1" fontId="17" fillId="0" borderId="39" xfId="0" applyNumberFormat="1" applyFont="1" applyFill="1" applyBorder="1" applyAlignment="1">
      <alignment vertical="center"/>
    </xf>
    <xf numFmtId="1" fontId="17" fillId="0" borderId="40" xfId="0" applyNumberFormat="1" applyFont="1" applyFill="1" applyBorder="1" applyAlignment="1">
      <alignment vertical="center"/>
    </xf>
    <xf numFmtId="10" fontId="15" fillId="0" borderId="37" xfId="1" applyNumberFormat="1" applyFont="1" applyFill="1" applyBorder="1" applyAlignment="1">
      <alignment vertical="center"/>
    </xf>
    <xf numFmtId="9" fontId="15" fillId="0" borderId="40" xfId="1" applyFont="1" applyFill="1" applyBorder="1" applyAlignment="1">
      <alignment horizontal="right" vertical="center" wrapText="1"/>
    </xf>
    <xf numFmtId="1" fontId="18" fillId="0" borderId="37" xfId="1" applyNumberFormat="1" applyFont="1" applyFill="1" applyBorder="1" applyAlignment="1">
      <alignment horizontal="right" vertical="center" wrapText="1"/>
    </xf>
    <xf numFmtId="1" fontId="18" fillId="0" borderId="39" xfId="1" applyNumberFormat="1" applyFont="1" applyFill="1" applyBorder="1" applyAlignment="1">
      <alignment horizontal="right" vertical="center" wrapText="1"/>
    </xf>
    <xf numFmtId="1" fontId="17" fillId="0" borderId="39" xfId="1" applyNumberFormat="1" applyFont="1" applyFill="1" applyBorder="1" applyAlignment="1">
      <alignment horizontal="right" vertical="center" wrapText="1"/>
    </xf>
    <xf numFmtId="10" fontId="15" fillId="0" borderId="41" xfId="0" applyNumberFormat="1" applyFont="1" applyFill="1" applyBorder="1" applyAlignment="1">
      <alignment vertical="center"/>
    </xf>
    <xf numFmtId="1" fontId="18" fillId="0" borderId="37" xfId="0" applyNumberFormat="1" applyFont="1" applyFill="1" applyBorder="1" applyAlignment="1">
      <alignment vertical="center"/>
    </xf>
    <xf numFmtId="1" fontId="17" fillId="0" borderId="41" xfId="0" applyNumberFormat="1" applyFont="1" applyFill="1" applyBorder="1" applyAlignment="1">
      <alignment vertical="center"/>
    </xf>
    <xf numFmtId="9" fontId="15" fillId="0" borderId="40" xfId="1" applyFont="1" applyFill="1" applyBorder="1" applyAlignment="1">
      <alignment vertical="center" wrapText="1"/>
    </xf>
    <xf numFmtId="0" fontId="0" fillId="2" borderId="0" xfId="0" applyFill="1"/>
    <xf numFmtId="0" fontId="15" fillId="0" borderId="42" xfId="0" applyFont="1" applyFill="1" applyBorder="1" applyAlignment="1">
      <alignment horizontal="center"/>
    </xf>
    <xf numFmtId="0" fontId="15" fillId="0" borderId="18" xfId="0" applyFont="1" applyFill="1" applyBorder="1"/>
    <xf numFmtId="1" fontId="13" fillId="0" borderId="42" xfId="0" applyNumberFormat="1" applyFont="1" applyFill="1" applyBorder="1" applyAlignment="1">
      <alignment horizontal="right"/>
    </xf>
    <xf numFmtId="1" fontId="13" fillId="0" borderId="43" xfId="0" applyNumberFormat="1" applyFont="1" applyFill="1" applyBorder="1" applyAlignment="1">
      <alignment horizontal="right"/>
    </xf>
    <xf numFmtId="1" fontId="15" fillId="0" borderId="42" xfId="0" applyNumberFormat="1" applyFont="1" applyFill="1" applyBorder="1" applyAlignment="1">
      <alignment horizontal="right"/>
    </xf>
    <xf numFmtId="10" fontId="15" fillId="0" borderId="43" xfId="1" applyNumberFormat="1" applyFont="1" applyFill="1" applyBorder="1" applyAlignment="1">
      <alignment vertical="center"/>
    </xf>
    <xf numFmtId="9" fontId="15" fillId="0" borderId="43" xfId="1" applyFont="1" applyFill="1" applyBorder="1" applyAlignment="1">
      <alignment horizontal="right" vertical="center" wrapText="1"/>
    </xf>
    <xf numFmtId="1" fontId="13" fillId="0" borderId="42" xfId="1" applyNumberFormat="1" applyFont="1" applyFill="1" applyBorder="1" applyAlignment="1">
      <alignment horizontal="right" vertical="center" wrapText="1"/>
    </xf>
    <xf numFmtId="1" fontId="13" fillId="0" borderId="17" xfId="1" applyNumberFormat="1" applyFont="1" applyFill="1" applyBorder="1" applyAlignment="1">
      <alignment horizontal="right" vertical="center" wrapText="1"/>
    </xf>
    <xf numFmtId="1" fontId="15" fillId="0" borderId="17" xfId="1" applyNumberFormat="1" applyFont="1" applyFill="1" applyBorder="1" applyAlignment="1">
      <alignment horizontal="right" vertical="center" wrapText="1"/>
    </xf>
    <xf numFmtId="10" fontId="15" fillId="0" borderId="16" xfId="0" applyNumberFormat="1" applyFont="1" applyFill="1" applyBorder="1" applyAlignment="1">
      <alignment vertical="center"/>
    </xf>
    <xf numFmtId="9" fontId="15" fillId="0" borderId="21" xfId="1" applyFont="1" applyFill="1" applyBorder="1" applyAlignment="1">
      <alignment horizontal="right" vertical="center" wrapText="1"/>
    </xf>
    <xf numFmtId="1" fontId="13" fillId="0" borderId="42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9" fontId="15" fillId="0" borderId="21" xfId="1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0" xfId="0" applyFont="1"/>
    <xf numFmtId="0" fontId="15" fillId="0" borderId="22" xfId="0" applyFont="1" applyFill="1" applyBorder="1" applyAlignment="1">
      <alignment horizontal="center"/>
    </xf>
    <xf numFmtId="0" fontId="17" fillId="0" borderId="22" xfId="0" applyFont="1" applyFill="1" applyBorder="1"/>
    <xf numFmtId="0" fontId="17" fillId="0" borderId="24" xfId="0" applyFont="1" applyFill="1" applyBorder="1"/>
    <xf numFmtId="0" fontId="17" fillId="0" borderId="25" xfId="0" applyFont="1" applyFill="1" applyBorder="1"/>
    <xf numFmtId="10" fontId="15" fillId="0" borderId="22" xfId="1" applyNumberFormat="1" applyFont="1" applyFill="1" applyBorder="1"/>
    <xf numFmtId="9" fontId="15" fillId="0" borderId="25" xfId="1" applyFont="1" applyFill="1" applyBorder="1" applyAlignment="1">
      <alignment horizontal="right" vertical="center" wrapText="1"/>
    </xf>
    <xf numFmtId="9" fontId="18" fillId="0" borderId="44" xfId="1" applyFont="1" applyFill="1" applyBorder="1" applyAlignment="1">
      <alignment horizontal="right" vertical="center" wrapText="1"/>
    </xf>
    <xf numFmtId="9" fontId="18" fillId="0" borderId="45" xfId="1" applyFont="1" applyFill="1" applyBorder="1" applyAlignment="1">
      <alignment horizontal="right" vertical="center" wrapText="1"/>
    </xf>
    <xf numFmtId="9" fontId="17" fillId="0" borderId="24" xfId="1" applyFont="1" applyFill="1" applyBorder="1" applyAlignment="1">
      <alignment horizontal="right" vertical="center" wrapText="1"/>
    </xf>
    <xf numFmtId="10" fontId="15" fillId="0" borderId="45" xfId="0" applyNumberFormat="1" applyFont="1" applyFill="1" applyBorder="1"/>
    <xf numFmtId="10" fontId="15" fillId="0" borderId="45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0" fontId="18" fillId="0" borderId="45" xfId="0" applyFont="1" applyFill="1" applyBorder="1" applyAlignment="1">
      <alignment vertical="center" wrapText="1"/>
    </xf>
    <xf numFmtId="9" fontId="17" fillId="0" borderId="45" xfId="1" applyFont="1" applyFill="1" applyBorder="1" applyAlignment="1">
      <alignment vertical="center" wrapText="1"/>
    </xf>
    <xf numFmtId="9" fontId="17" fillId="0" borderId="24" xfId="1" applyFont="1" applyFill="1" applyBorder="1" applyAlignment="1">
      <alignment vertical="center" wrapText="1"/>
    </xf>
    <xf numFmtId="9" fontId="15" fillId="0" borderId="25" xfId="1" applyFont="1" applyFill="1" applyBorder="1" applyAlignment="1">
      <alignment vertical="center" wrapText="1"/>
    </xf>
    <xf numFmtId="1" fontId="20" fillId="0" borderId="32" xfId="0" applyNumberFormat="1" applyFont="1" applyFill="1" applyBorder="1" applyAlignment="1">
      <alignment vertical="center"/>
    </xf>
    <xf numFmtId="1" fontId="20" fillId="0" borderId="34" xfId="0" applyNumberFormat="1" applyFont="1" applyFill="1" applyBorder="1" applyAlignment="1">
      <alignment vertical="center"/>
    </xf>
    <xf numFmtId="1" fontId="17" fillId="0" borderId="41" xfId="0" applyNumberFormat="1" applyFont="1" applyFill="1" applyBorder="1" applyAlignment="1">
      <alignment horizontal="right" vertical="center"/>
    </xf>
    <xf numFmtId="1" fontId="17" fillId="0" borderId="40" xfId="0" applyNumberFormat="1" applyFont="1" applyFill="1" applyBorder="1" applyAlignment="1">
      <alignment horizontal="right" vertical="center"/>
    </xf>
    <xf numFmtId="1" fontId="18" fillId="0" borderId="37" xfId="0" applyNumberFormat="1" applyFont="1" applyFill="1" applyBorder="1" applyAlignment="1">
      <alignment horizontal="right" vertical="center"/>
    </xf>
    <xf numFmtId="1" fontId="18" fillId="0" borderId="39" xfId="0" applyNumberFormat="1" applyFont="1" applyFill="1" applyBorder="1" applyAlignment="1">
      <alignment horizontal="right" vertical="center"/>
    </xf>
    <xf numFmtId="1" fontId="17" fillId="0" borderId="39" xfId="0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right" vertical="center"/>
    </xf>
    <xf numFmtId="1" fontId="17" fillId="0" borderId="35" xfId="0" applyNumberFormat="1" applyFont="1" applyFill="1" applyBorder="1" applyAlignment="1">
      <alignment horizontal="right" vertical="center"/>
    </xf>
    <xf numFmtId="1" fontId="18" fillId="0" borderId="32" xfId="0" applyNumberFormat="1" applyFont="1" applyFill="1" applyBorder="1" applyAlignment="1">
      <alignment horizontal="right" vertical="center"/>
    </xf>
    <xf numFmtId="1" fontId="18" fillId="0" borderId="34" xfId="0" applyNumberFormat="1" applyFont="1" applyFill="1" applyBorder="1" applyAlignment="1">
      <alignment horizontal="right" vertical="center"/>
    </xf>
    <xf numFmtId="1" fontId="17" fillId="0" borderId="34" xfId="0" applyNumberFormat="1" applyFont="1" applyFill="1" applyBorder="1" applyAlignment="1">
      <alignment horizontal="center" vertical="center"/>
    </xf>
    <xf numFmtId="1" fontId="20" fillId="3" borderId="34" xfId="0" applyNumberFormat="1" applyFont="1" applyFill="1" applyBorder="1" applyAlignment="1">
      <alignment vertical="center"/>
    </xf>
    <xf numFmtId="1" fontId="17" fillId="3" borderId="36" xfId="0" applyNumberFormat="1" applyFont="1" applyFill="1" applyBorder="1" applyAlignment="1">
      <alignment horizontal="right" vertical="center"/>
    </xf>
    <xf numFmtId="1" fontId="17" fillId="3" borderId="35" xfId="0" applyNumberFormat="1" applyFont="1" applyFill="1" applyBorder="1" applyAlignment="1">
      <alignment horizontal="right" vertical="center"/>
    </xf>
    <xf numFmtId="10" fontId="15" fillId="3" borderId="32" xfId="1" applyNumberFormat="1" applyFont="1" applyFill="1" applyBorder="1" applyAlignment="1">
      <alignment vertical="center"/>
    </xf>
    <xf numFmtId="9" fontId="15" fillId="3" borderId="35" xfId="1" applyFont="1" applyFill="1" applyBorder="1" applyAlignment="1">
      <alignment horizontal="right" vertical="center" wrapText="1"/>
    </xf>
    <xf numFmtId="1" fontId="18" fillId="3" borderId="32" xfId="0" applyNumberFormat="1" applyFont="1" applyFill="1" applyBorder="1" applyAlignment="1">
      <alignment horizontal="right" vertical="center"/>
    </xf>
    <xf numFmtId="1" fontId="18" fillId="3" borderId="34" xfId="0" applyNumberFormat="1" applyFont="1" applyFill="1" applyBorder="1" applyAlignment="1">
      <alignment horizontal="right" vertical="center"/>
    </xf>
    <xf numFmtId="1" fontId="17" fillId="3" borderId="34" xfId="0" applyNumberFormat="1" applyFont="1" applyFill="1" applyBorder="1" applyAlignment="1">
      <alignment horizontal="center" vertical="center"/>
    </xf>
    <xf numFmtId="10" fontId="15" fillId="3" borderId="36" xfId="0" applyNumberFormat="1" applyFont="1" applyFill="1" applyBorder="1" applyAlignment="1">
      <alignment vertical="center"/>
    </xf>
    <xf numFmtId="1" fontId="18" fillId="3" borderId="32" xfId="0" applyNumberFormat="1" applyFont="1" applyFill="1" applyBorder="1" applyAlignment="1">
      <alignment vertical="center"/>
    </xf>
    <xf numFmtId="1" fontId="18" fillId="3" borderId="34" xfId="0" applyNumberFormat="1" applyFont="1" applyFill="1" applyBorder="1" applyAlignment="1">
      <alignment vertical="center"/>
    </xf>
    <xf numFmtId="1" fontId="17" fillId="3" borderId="36" xfId="0" applyNumberFormat="1" applyFont="1" applyFill="1" applyBorder="1" applyAlignment="1">
      <alignment vertical="center"/>
    </xf>
    <xf numFmtId="1" fontId="17" fillId="3" borderId="34" xfId="0" applyNumberFormat="1" applyFont="1" applyFill="1" applyBorder="1" applyAlignment="1">
      <alignment vertical="center"/>
    </xf>
    <xf numFmtId="1" fontId="17" fillId="0" borderId="34" xfId="0" applyNumberFormat="1" applyFont="1" applyFill="1" applyBorder="1" applyAlignment="1">
      <alignment horizontal="right" vertical="center"/>
    </xf>
    <xf numFmtId="10" fontId="15" fillId="0" borderId="34" xfId="1" applyNumberFormat="1" applyFont="1" applyFill="1" applyBorder="1" applyAlignment="1">
      <alignment vertical="center"/>
    </xf>
    <xf numFmtId="10" fontId="15" fillId="0" borderId="34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vertical="center"/>
    </xf>
    <xf numFmtId="1" fontId="20" fillId="0" borderId="12" xfId="0" applyNumberFormat="1" applyFont="1" applyFill="1" applyBorder="1" applyAlignment="1">
      <alignment vertical="center"/>
    </xf>
    <xf numFmtId="1" fontId="20" fillId="0" borderId="46" xfId="0" applyNumberFormat="1" applyFont="1" applyFill="1" applyBorder="1" applyAlignment="1">
      <alignment vertical="center"/>
    </xf>
    <xf numFmtId="1" fontId="17" fillId="0" borderId="47" xfId="0" applyNumberFormat="1" applyFont="1" applyFill="1" applyBorder="1" applyAlignment="1">
      <alignment horizontal="right" vertical="center"/>
    </xf>
    <xf numFmtId="1" fontId="17" fillId="0" borderId="48" xfId="0" applyNumberFormat="1" applyFont="1" applyFill="1" applyBorder="1" applyAlignment="1">
      <alignment horizontal="right" vertical="center"/>
    </xf>
    <xf numFmtId="10" fontId="15" fillId="0" borderId="12" xfId="1" applyNumberFormat="1" applyFont="1" applyFill="1" applyBorder="1" applyAlignment="1">
      <alignment vertical="center"/>
    </xf>
    <xf numFmtId="9" fontId="15" fillId="0" borderId="48" xfId="1" applyFont="1" applyFill="1" applyBorder="1" applyAlignment="1">
      <alignment horizontal="right" vertical="center" wrapText="1"/>
    </xf>
    <xf numFmtId="1" fontId="18" fillId="0" borderId="12" xfId="0" applyNumberFormat="1" applyFont="1" applyFill="1" applyBorder="1" applyAlignment="1">
      <alignment horizontal="right" vertical="center"/>
    </xf>
    <xf numFmtId="1" fontId="18" fillId="0" borderId="46" xfId="0" applyNumberFormat="1" applyFont="1" applyFill="1" applyBorder="1" applyAlignment="1">
      <alignment horizontal="right" vertical="center"/>
    </xf>
    <xf numFmtId="1" fontId="17" fillId="0" borderId="46" xfId="0" applyNumberFormat="1" applyFont="1" applyFill="1" applyBorder="1" applyAlignment="1">
      <alignment horizontal="center" vertical="center"/>
    </xf>
    <xf numFmtId="10" fontId="15" fillId="0" borderId="47" xfId="0" applyNumberFormat="1" applyFont="1" applyFill="1" applyBorder="1" applyAlignment="1">
      <alignment vertical="center"/>
    </xf>
    <xf numFmtId="9" fontId="15" fillId="0" borderId="49" xfId="1" applyFont="1" applyFill="1" applyBorder="1" applyAlignment="1">
      <alignment horizontal="right" vertical="center" wrapText="1"/>
    </xf>
    <xf numFmtId="1" fontId="18" fillId="0" borderId="12" xfId="0" applyNumberFormat="1" applyFont="1" applyFill="1" applyBorder="1" applyAlignment="1">
      <alignment vertical="center"/>
    </xf>
    <xf numFmtId="1" fontId="18" fillId="0" borderId="47" xfId="0" applyNumberFormat="1" applyFont="1" applyFill="1" applyBorder="1" applyAlignment="1">
      <alignment vertical="center"/>
    </xf>
    <xf numFmtId="1" fontId="17" fillId="0" borderId="47" xfId="0" applyNumberFormat="1" applyFont="1" applyFill="1" applyBorder="1" applyAlignment="1">
      <alignment vertical="center"/>
    </xf>
    <xf numFmtId="1" fontId="21" fillId="0" borderId="42" xfId="0" applyNumberFormat="1" applyFont="1" applyFill="1" applyBorder="1"/>
    <xf numFmtId="1" fontId="21" fillId="0" borderId="17" xfId="0" applyNumberFormat="1" applyFont="1" applyFill="1" applyBorder="1"/>
    <xf numFmtId="10" fontId="15" fillId="0" borderId="42" xfId="1" applyNumberFormat="1" applyFont="1" applyFill="1" applyBorder="1" applyAlignment="1">
      <alignment vertical="center"/>
    </xf>
    <xf numFmtId="1" fontId="13" fillId="0" borderId="42" xfId="0" applyNumberFormat="1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1" fontId="15" fillId="0" borderId="17" xfId="0" applyNumberFormat="1" applyFont="1" applyFill="1" applyBorder="1" applyAlignment="1">
      <alignment horizontal="right" vertical="center"/>
    </xf>
    <xf numFmtId="1" fontId="13" fillId="0" borderId="42" xfId="0" applyNumberFormat="1" applyFont="1" applyFill="1" applyBorder="1" applyAlignment="1"/>
    <xf numFmtId="1" fontId="13" fillId="0" borderId="16" xfId="0" applyNumberFormat="1" applyFont="1" applyFill="1" applyBorder="1" applyAlignment="1"/>
    <xf numFmtId="1" fontId="15" fillId="0" borderId="16" xfId="0" applyNumberFormat="1" applyFont="1" applyFill="1" applyBorder="1" applyAlignment="1"/>
    <xf numFmtId="0" fontId="19" fillId="0" borderId="2" xfId="0" applyFont="1" applyBorder="1"/>
    <xf numFmtId="0" fontId="20" fillId="0" borderId="22" xfId="0" applyFont="1" applyFill="1" applyBorder="1"/>
    <xf numFmtId="0" fontId="20" fillId="0" borderId="24" xfId="0" applyFont="1" applyFill="1" applyBorder="1"/>
    <xf numFmtId="1" fontId="18" fillId="0" borderId="22" xfId="0" applyNumberFormat="1" applyFont="1" applyFill="1" applyBorder="1" applyAlignment="1">
      <alignment vertical="center" wrapText="1"/>
    </xf>
    <xf numFmtId="1" fontId="18" fillId="0" borderId="45" xfId="0" applyNumberFormat="1" applyFont="1" applyFill="1" applyBorder="1" applyAlignment="1">
      <alignment vertical="center" wrapText="1"/>
    </xf>
    <xf numFmtId="0" fontId="17" fillId="0" borderId="35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1" fontId="20" fillId="0" borderId="37" xfId="0" applyNumberFormat="1" applyFont="1" applyFill="1" applyBorder="1" applyAlignment="1">
      <alignment vertical="center"/>
    </xf>
    <xf numFmtId="1" fontId="20" fillId="0" borderId="39" xfId="0" applyNumberFormat="1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0" fontId="17" fillId="0" borderId="40" xfId="0" applyFont="1" applyFill="1" applyBorder="1" applyAlignment="1">
      <alignment vertical="center"/>
    </xf>
    <xf numFmtId="1" fontId="21" fillId="0" borderId="42" xfId="0" applyNumberFormat="1" applyFont="1" applyFill="1" applyBorder="1" applyAlignment="1">
      <alignment horizontal="right"/>
    </xf>
    <xf numFmtId="1" fontId="21" fillId="0" borderId="17" xfId="0" applyNumberFormat="1" applyFont="1" applyFill="1" applyBorder="1" applyAlignment="1">
      <alignment horizontal="right"/>
    </xf>
    <xf numFmtId="1" fontId="13" fillId="0" borderId="42" xfId="0" applyNumberFormat="1" applyFont="1" applyFill="1" applyBorder="1" applyAlignment="1">
      <alignment vertical="center"/>
    </xf>
    <xf numFmtId="1" fontId="13" fillId="0" borderId="17" xfId="0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vertical="center"/>
    </xf>
    <xf numFmtId="1" fontId="13" fillId="0" borderId="17" xfId="0" applyNumberFormat="1" applyFont="1" applyFill="1" applyBorder="1" applyAlignment="1"/>
    <xf numFmtId="0" fontId="20" fillId="0" borderId="22" xfId="0" applyFont="1" applyFill="1" applyBorder="1" applyAlignment="1">
      <alignment horizontal="right"/>
    </xf>
    <xf numFmtId="0" fontId="20" fillId="0" borderId="24" xfId="0" applyFont="1" applyFill="1" applyBorder="1" applyAlignment="1">
      <alignment horizontal="right"/>
    </xf>
    <xf numFmtId="0" fontId="17" fillId="0" borderId="24" xfId="0" applyFont="1" applyFill="1" applyBorder="1" applyAlignment="1">
      <alignment horizontal="right"/>
    </xf>
    <xf numFmtId="0" fontId="17" fillId="0" borderId="25" xfId="0" applyFont="1" applyFill="1" applyBorder="1" applyAlignment="1">
      <alignment horizontal="right"/>
    </xf>
    <xf numFmtId="1" fontId="18" fillId="0" borderId="22" xfId="0" applyNumberFormat="1" applyFont="1" applyFill="1" applyBorder="1" applyAlignment="1">
      <alignment vertical="center"/>
    </xf>
    <xf numFmtId="1" fontId="18" fillId="0" borderId="24" xfId="0" applyNumberFormat="1" applyFont="1" applyFill="1" applyBorder="1" applyAlignment="1">
      <alignment vertical="center"/>
    </xf>
    <xf numFmtId="1" fontId="17" fillId="0" borderId="24" xfId="0" applyNumberFormat="1" applyFont="1" applyFill="1" applyBorder="1" applyAlignment="1">
      <alignment vertical="center"/>
    </xf>
    <xf numFmtId="1" fontId="20" fillId="0" borderId="37" xfId="0" applyNumberFormat="1" applyFont="1" applyFill="1" applyBorder="1" applyAlignment="1">
      <alignment horizontal="right"/>
    </xf>
    <xf numFmtId="1" fontId="20" fillId="0" borderId="40" xfId="0" applyNumberFormat="1" applyFont="1" applyFill="1" applyBorder="1" applyAlignment="1">
      <alignment horizontal="right"/>
    </xf>
    <xf numFmtId="1" fontId="17" fillId="0" borderId="41" xfId="0" applyNumberFormat="1" applyFont="1" applyFill="1" applyBorder="1" applyAlignment="1">
      <alignment horizontal="right"/>
    </xf>
    <xf numFmtId="1" fontId="17" fillId="0" borderId="40" xfId="0" applyNumberFormat="1" applyFont="1" applyFill="1" applyBorder="1" applyAlignment="1">
      <alignment horizontal="right"/>
    </xf>
    <xf numFmtId="1" fontId="20" fillId="0" borderId="12" xfId="0" applyNumberFormat="1" applyFont="1" applyFill="1" applyBorder="1" applyAlignment="1">
      <alignment horizontal="right"/>
    </xf>
    <xf numFmtId="1" fontId="20" fillId="0" borderId="49" xfId="0" applyNumberFormat="1" applyFont="1" applyFill="1" applyBorder="1" applyAlignment="1">
      <alignment horizontal="right"/>
    </xf>
    <xf numFmtId="0" fontId="0" fillId="0" borderId="0" xfId="0" applyFill="1"/>
    <xf numFmtId="1" fontId="18" fillId="0" borderId="46" xfId="0" applyNumberFormat="1" applyFont="1" applyFill="1" applyBorder="1" applyAlignment="1">
      <alignment vertical="center"/>
    </xf>
    <xf numFmtId="1" fontId="17" fillId="0" borderId="46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right"/>
    </xf>
    <xf numFmtId="0" fontId="21" fillId="0" borderId="43" xfId="0" applyFont="1" applyFill="1" applyBorder="1" applyAlignment="1">
      <alignment horizontal="right"/>
    </xf>
    <xf numFmtId="1" fontId="15" fillId="0" borderId="16" xfId="0" applyNumberFormat="1" applyFont="1" applyFill="1" applyBorder="1" applyAlignment="1">
      <alignment horizontal="right"/>
    </xf>
    <xf numFmtId="1" fontId="15" fillId="0" borderId="16" xfId="0" applyNumberFormat="1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/>
    </xf>
    <xf numFmtId="1" fontId="17" fillId="0" borderId="39" xfId="0" applyNumberFormat="1" applyFont="1" applyFill="1" applyBorder="1" applyAlignment="1">
      <alignment horizontal="right"/>
    </xf>
    <xf numFmtId="1" fontId="17" fillId="0" borderId="37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/>
    <xf numFmtId="1" fontId="21" fillId="0" borderId="18" xfId="0" applyNumberFormat="1" applyFont="1" applyFill="1" applyBorder="1" applyAlignment="1">
      <alignment horizontal="right"/>
    </xf>
    <xf numFmtId="1" fontId="17" fillId="0" borderId="17" xfId="0" applyNumberFormat="1" applyFont="1" applyFill="1" applyBorder="1" applyAlignment="1">
      <alignment horizontal="right"/>
    </xf>
    <xf numFmtId="1" fontId="17" fillId="0" borderId="17" xfId="0" applyNumberFormat="1" applyFont="1" applyFill="1" applyBorder="1" applyAlignment="1">
      <alignment vertical="center"/>
    </xf>
    <xf numFmtId="1" fontId="13" fillId="0" borderId="42" xfId="0" applyNumberFormat="1" applyFont="1" applyFill="1" applyBorder="1" applyAlignment="1">
      <alignment wrapText="1"/>
    </xf>
    <xf numFmtId="1" fontId="17" fillId="0" borderId="16" xfId="0" applyNumberFormat="1" applyFont="1" applyFill="1" applyBorder="1" applyAlignment="1">
      <alignment vertical="center"/>
    </xf>
    <xf numFmtId="1" fontId="17" fillId="0" borderId="42" xfId="0" applyNumberFormat="1" applyFont="1" applyFill="1" applyBorder="1" applyAlignment="1">
      <alignment vertical="center"/>
    </xf>
    <xf numFmtId="0" fontId="15" fillId="0" borderId="13" xfId="0" applyFont="1" applyFill="1" applyBorder="1"/>
    <xf numFmtId="0" fontId="20" fillId="0" borderId="12" xfId="0" applyFont="1" applyFill="1" applyBorder="1" applyAlignment="1">
      <alignment horizontal="right"/>
    </xf>
    <xf numFmtId="0" fontId="20" fillId="0" borderId="46" xfId="0" applyFont="1" applyFill="1" applyBorder="1" applyAlignment="1">
      <alignment horizontal="right"/>
    </xf>
    <xf numFmtId="0" fontId="17" fillId="0" borderId="46" xfId="0" applyFont="1" applyFill="1" applyBorder="1" applyAlignment="1">
      <alignment horizontal="right"/>
    </xf>
    <xf numFmtId="0" fontId="17" fillId="0" borderId="49" xfId="0" applyFont="1" applyFill="1" applyBorder="1" applyAlignment="1">
      <alignment horizontal="right"/>
    </xf>
    <xf numFmtId="10" fontId="15" fillId="0" borderId="12" xfId="1" applyNumberFormat="1" applyFont="1" applyFill="1" applyBorder="1"/>
    <xf numFmtId="10" fontId="15" fillId="0" borderId="47" xfId="0" applyNumberFormat="1" applyFont="1" applyFill="1" applyBorder="1"/>
    <xf numFmtId="0" fontId="15" fillId="0" borderId="46" xfId="0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vertical="center" wrapText="1"/>
    </xf>
    <xf numFmtId="1" fontId="18" fillId="0" borderId="47" xfId="0" applyNumberFormat="1" applyFont="1" applyFill="1" applyBorder="1" applyAlignment="1">
      <alignment vertical="center" wrapText="1"/>
    </xf>
    <xf numFmtId="1" fontId="17" fillId="0" borderId="12" xfId="0" applyNumberFormat="1" applyFont="1" applyFill="1" applyBorder="1" applyAlignment="1">
      <alignment vertical="center"/>
    </xf>
    <xf numFmtId="9" fontId="15" fillId="0" borderId="49" xfId="1" applyFont="1" applyFill="1" applyBorder="1" applyAlignment="1">
      <alignment vertical="center" wrapText="1"/>
    </xf>
    <xf numFmtId="10" fontId="15" fillId="0" borderId="42" xfId="1" applyNumberFormat="1" applyFont="1" applyFill="1" applyBorder="1"/>
    <xf numFmtId="1" fontId="15" fillId="0" borderId="42" xfId="0" applyNumberFormat="1" applyFont="1" applyFill="1" applyBorder="1" applyAlignment="1">
      <alignment vertical="center"/>
    </xf>
    <xf numFmtId="10" fontId="15" fillId="0" borderId="16" xfId="0" applyNumberFormat="1" applyFont="1" applyFill="1" applyBorder="1"/>
    <xf numFmtId="10" fontId="15" fillId="0" borderId="17" xfId="0" applyNumberFormat="1" applyFont="1" applyFill="1" applyBorder="1" applyAlignment="1">
      <alignment horizontal="center"/>
    </xf>
    <xf numFmtId="1" fontId="15" fillId="0" borderId="42" xfId="0" applyNumberFormat="1" applyFont="1" applyFill="1" applyBorder="1" applyAlignment="1"/>
    <xf numFmtId="0" fontId="21" fillId="0" borderId="42" xfId="0" applyFont="1" applyFill="1" applyBorder="1" applyAlignment="1">
      <alignment horizontal="right"/>
    </xf>
    <xf numFmtId="0" fontId="21" fillId="0" borderId="17" xfId="0" applyFont="1" applyFill="1" applyBorder="1" applyAlignment="1">
      <alignment horizontal="right"/>
    </xf>
    <xf numFmtId="1" fontId="15" fillId="0" borderId="17" xfId="0" applyNumberFormat="1" applyFont="1" applyFill="1" applyBorder="1" applyAlignment="1">
      <alignment horizontal="right"/>
    </xf>
    <xf numFmtId="0" fontId="15" fillId="0" borderId="21" xfId="0" applyFont="1" applyFill="1" applyBorder="1" applyAlignment="1">
      <alignment horizontal="right"/>
    </xf>
    <xf numFmtId="0" fontId="13" fillId="0" borderId="17" xfId="0" applyFont="1" applyFill="1" applyBorder="1" applyAlignment="1">
      <alignment vertical="center"/>
    </xf>
    <xf numFmtId="1" fontId="18" fillId="0" borderId="12" xfId="0" applyNumberFormat="1" applyFont="1" applyFill="1" applyBorder="1" applyAlignment="1">
      <alignment wrapText="1"/>
    </xf>
    <xf numFmtId="1" fontId="18" fillId="0" borderId="47" xfId="0" applyNumberFormat="1" applyFont="1" applyFill="1" applyBorder="1" applyAlignment="1">
      <alignment wrapText="1"/>
    </xf>
    <xf numFmtId="1" fontId="17" fillId="0" borderId="47" xfId="0" applyNumberFormat="1" applyFont="1" applyFill="1" applyBorder="1" applyAlignment="1"/>
    <xf numFmtId="1" fontId="17" fillId="0" borderId="12" xfId="0" applyNumberFormat="1" applyFont="1" applyFill="1" applyBorder="1" applyAlignment="1"/>
    <xf numFmtId="9" fontId="0" fillId="0" borderId="0" xfId="1" applyFont="1" applyFill="1"/>
    <xf numFmtId="9" fontId="19" fillId="0" borderId="0" xfId="1" applyFont="1" applyFill="1"/>
    <xf numFmtId="0" fontId="19" fillId="0" borderId="0" xfId="0" applyFont="1" applyFill="1"/>
    <xf numFmtId="2" fontId="0" fillId="0" borderId="0" xfId="0" applyNumberFormat="1" applyFill="1"/>
    <xf numFmtId="1" fontId="2" fillId="0" borderId="0" xfId="0" applyNumberFormat="1" applyFont="1" applyFill="1"/>
    <xf numFmtId="17" fontId="13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7" fontId="12" fillId="0" borderId="18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17" fontId="12" fillId="0" borderId="1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9" fontId="12" fillId="0" borderId="9" xfId="1" applyFont="1" applyFill="1" applyBorder="1" applyAlignment="1">
      <alignment horizontal="center" vertical="center"/>
    </xf>
    <xf numFmtId="9" fontId="12" fillId="0" borderId="10" xfId="1" applyFont="1" applyFill="1" applyBorder="1" applyAlignment="1">
      <alignment horizontal="center" vertical="center"/>
    </xf>
    <xf numFmtId="9" fontId="12" fillId="0" borderId="11" xfId="1" applyFont="1" applyFill="1" applyBorder="1" applyAlignment="1">
      <alignment horizontal="center" vertical="center"/>
    </xf>
    <xf numFmtId="9" fontId="12" fillId="0" borderId="18" xfId="1" applyFont="1" applyFill="1" applyBorder="1" applyAlignment="1">
      <alignment horizontal="center" vertical="center"/>
    </xf>
    <xf numFmtId="9" fontId="12" fillId="0" borderId="2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9" fontId="7" fillId="0" borderId="6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Y9" sqref="Y9"/>
    </sheetView>
  </sheetViews>
  <sheetFormatPr defaultRowHeight="13.2" x14ac:dyDescent="0.25"/>
  <cols>
    <col min="2" max="2" width="39" customWidth="1"/>
    <col min="3" max="3" width="22.21875" style="192" customWidth="1"/>
    <col min="4" max="4" width="17.88671875" style="192" customWidth="1"/>
    <col min="5" max="5" width="19.6640625" style="192" customWidth="1"/>
    <col min="6" max="6" width="17.44140625" style="192" customWidth="1"/>
    <col min="7" max="7" width="20.88671875" style="236" customWidth="1"/>
    <col min="8" max="8" width="18.88671875" style="236" customWidth="1"/>
    <col min="9" max="9" width="16.44140625" style="236" customWidth="1"/>
    <col min="10" max="10" width="18.88671875" style="236" customWidth="1"/>
    <col min="11" max="11" width="16.5546875" style="236" customWidth="1"/>
    <col min="12" max="12" width="17.33203125" style="236" customWidth="1"/>
    <col min="13" max="13" width="16.88671875" style="236" customWidth="1"/>
    <col min="14" max="14" width="14.33203125" style="192" customWidth="1"/>
    <col min="15" max="15" width="14.109375" style="192" customWidth="1"/>
    <col min="16" max="16" width="13.88671875" style="192" customWidth="1"/>
    <col min="17" max="17" width="19.88671875" style="192" customWidth="1"/>
    <col min="18" max="18" width="18.33203125" style="192" customWidth="1"/>
    <col min="19" max="19" width="18.109375" style="192" customWidth="1"/>
    <col min="20" max="20" width="18.33203125" style="192" customWidth="1"/>
    <col min="21" max="21" width="17.77734375" style="239" customWidth="1"/>
    <col min="22" max="22" width="16.5546875" style="192" customWidth="1"/>
    <col min="23" max="23" width="13.88671875" style="240" customWidth="1"/>
    <col min="24" max="24" width="8.88671875" style="22" customWidth="1"/>
  </cols>
  <sheetData>
    <row r="1" spans="1:24" s="5" customFormat="1" ht="21.6" thickBot="1" x14ac:dyDescent="0.45">
      <c r="A1" s="1"/>
      <c r="B1" s="1"/>
      <c r="C1" s="1"/>
      <c r="D1" s="1"/>
      <c r="E1" s="1"/>
      <c r="F1" s="1"/>
      <c r="G1" s="2"/>
      <c r="H1" s="262"/>
      <c r="I1" s="262"/>
      <c r="J1" s="2"/>
      <c r="K1" s="2"/>
      <c r="L1" s="2"/>
      <c r="M1" s="2"/>
      <c r="N1" s="1"/>
      <c r="O1" s="263"/>
      <c r="P1" s="263"/>
      <c r="Q1" s="1"/>
      <c r="R1" s="1"/>
      <c r="S1" s="1"/>
      <c r="T1" s="1"/>
      <c r="U1" s="3"/>
      <c r="V1" s="264" t="s">
        <v>58</v>
      </c>
      <c r="W1" s="264"/>
      <c r="X1" s="4"/>
    </row>
    <row r="2" spans="1:24" s="7" customFormat="1" ht="28.8" thickBot="1" x14ac:dyDescent="0.55000000000000004">
      <c r="A2" s="265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7"/>
      <c r="X2" s="6"/>
    </row>
    <row r="3" spans="1:24" s="13" customFormat="1" ht="23.4" thickBot="1" x14ac:dyDescent="0.45">
      <c r="A3" s="8"/>
      <c r="B3" s="9"/>
      <c r="C3" s="9"/>
      <c r="D3" s="9"/>
      <c r="E3" s="9"/>
      <c r="F3" s="9"/>
      <c r="G3" s="10"/>
      <c r="H3" s="268"/>
      <c r="I3" s="269"/>
      <c r="J3" s="10"/>
      <c r="K3" s="10"/>
      <c r="L3" s="10"/>
      <c r="M3" s="10"/>
      <c r="N3" s="9"/>
      <c r="O3" s="270"/>
      <c r="P3" s="271"/>
      <c r="Q3" s="9"/>
      <c r="R3" s="9"/>
      <c r="S3" s="9"/>
      <c r="T3" s="9"/>
      <c r="U3" s="11"/>
      <c r="V3" s="272" t="s">
        <v>1</v>
      </c>
      <c r="W3" s="273"/>
      <c r="X3" s="12"/>
    </row>
    <row r="4" spans="1:24" s="15" customFormat="1" ht="25.2" thickBot="1" x14ac:dyDescent="0.45">
      <c r="A4" s="246" t="s">
        <v>2</v>
      </c>
      <c r="B4" s="249" t="s">
        <v>3</v>
      </c>
      <c r="C4" s="252" t="s">
        <v>4</v>
      </c>
      <c r="D4" s="253"/>
      <c r="E4" s="253"/>
      <c r="F4" s="253"/>
      <c r="G4" s="253"/>
      <c r="H4" s="253"/>
      <c r="I4" s="254"/>
      <c r="J4" s="253" t="s">
        <v>5</v>
      </c>
      <c r="K4" s="253"/>
      <c r="L4" s="253"/>
      <c r="M4" s="253"/>
      <c r="N4" s="253"/>
      <c r="O4" s="253"/>
      <c r="P4" s="254"/>
      <c r="Q4" s="253" t="s">
        <v>6</v>
      </c>
      <c r="R4" s="253"/>
      <c r="S4" s="253"/>
      <c r="T4" s="253"/>
      <c r="U4" s="253"/>
      <c r="V4" s="253"/>
      <c r="W4" s="254"/>
      <c r="X4" s="14"/>
    </row>
    <row r="5" spans="1:24" ht="19.2" customHeight="1" thickBot="1" x14ac:dyDescent="0.3">
      <c r="A5" s="247"/>
      <c r="B5" s="250"/>
      <c r="C5" s="16" t="s">
        <v>7</v>
      </c>
      <c r="D5" s="17" t="s">
        <v>8</v>
      </c>
      <c r="E5" s="17" t="s">
        <v>7</v>
      </c>
      <c r="F5" s="18" t="s">
        <v>8</v>
      </c>
      <c r="G5" s="255" t="s">
        <v>9</v>
      </c>
      <c r="H5" s="256"/>
      <c r="I5" s="257"/>
      <c r="J5" s="19" t="s">
        <v>7</v>
      </c>
      <c r="K5" s="20" t="s">
        <v>8</v>
      </c>
      <c r="L5" s="21" t="s">
        <v>7</v>
      </c>
      <c r="M5" s="21" t="s">
        <v>8</v>
      </c>
      <c r="N5" s="258" t="s">
        <v>9</v>
      </c>
      <c r="O5" s="259"/>
      <c r="P5" s="260"/>
      <c r="Q5" s="17" t="s">
        <v>7</v>
      </c>
      <c r="R5" s="17" t="s">
        <v>8</v>
      </c>
      <c r="S5" s="17" t="s">
        <v>7</v>
      </c>
      <c r="T5" s="17" t="s">
        <v>8</v>
      </c>
      <c r="U5" s="261" t="s">
        <v>9</v>
      </c>
      <c r="V5" s="256"/>
      <c r="W5" s="257"/>
    </row>
    <row r="6" spans="1:24" ht="22.8" thickBot="1" x14ac:dyDescent="0.3">
      <c r="A6" s="248"/>
      <c r="B6" s="251"/>
      <c r="C6" s="245">
        <v>44531</v>
      </c>
      <c r="D6" s="244"/>
      <c r="E6" s="243">
        <v>44896</v>
      </c>
      <c r="F6" s="244"/>
      <c r="G6" s="23">
        <v>44531</v>
      </c>
      <c r="H6" s="23">
        <v>44896</v>
      </c>
      <c r="I6" s="24" t="s">
        <v>10</v>
      </c>
      <c r="J6" s="241">
        <v>44531</v>
      </c>
      <c r="K6" s="242"/>
      <c r="L6" s="243">
        <v>44896</v>
      </c>
      <c r="M6" s="244"/>
      <c r="N6" s="23">
        <v>44531</v>
      </c>
      <c r="O6" s="23">
        <v>44896</v>
      </c>
      <c r="P6" s="24" t="s">
        <v>10</v>
      </c>
      <c r="Q6" s="245">
        <v>44531</v>
      </c>
      <c r="R6" s="244"/>
      <c r="S6" s="243">
        <v>44896</v>
      </c>
      <c r="T6" s="244"/>
      <c r="U6" s="23">
        <v>44531</v>
      </c>
      <c r="V6" s="23">
        <v>44896</v>
      </c>
      <c r="W6" s="24" t="s">
        <v>10</v>
      </c>
    </row>
    <row r="7" spans="1:24" ht="30.6" customHeight="1" x14ac:dyDescent="0.35">
      <c r="A7" s="25" t="s">
        <v>11</v>
      </c>
      <c r="B7" s="26" t="s">
        <v>12</v>
      </c>
      <c r="C7" s="27"/>
      <c r="D7" s="28"/>
      <c r="E7" s="28"/>
      <c r="F7" s="29"/>
      <c r="G7" s="30"/>
      <c r="H7" s="31"/>
      <c r="I7" s="32"/>
      <c r="J7" s="33"/>
      <c r="K7" s="34"/>
      <c r="L7" s="35"/>
      <c r="M7" s="35"/>
      <c r="N7" s="36"/>
      <c r="O7" s="37"/>
      <c r="P7" s="38"/>
      <c r="Q7" s="39"/>
      <c r="R7" s="40"/>
      <c r="S7" s="40"/>
      <c r="T7" s="40"/>
      <c r="U7" s="41"/>
      <c r="V7" s="37"/>
      <c r="W7" s="42"/>
    </row>
    <row r="8" spans="1:24" ht="30.6" customHeight="1" x14ac:dyDescent="0.3">
      <c r="A8" s="43">
        <v>1</v>
      </c>
      <c r="B8" s="44" t="s">
        <v>13</v>
      </c>
      <c r="C8" s="45">
        <v>3320636.4543798994</v>
      </c>
      <c r="D8" s="46">
        <v>1669738.3329339996</v>
      </c>
      <c r="E8" s="47">
        <v>3493023.9754162999</v>
      </c>
      <c r="F8" s="48">
        <v>1289262.5288</v>
      </c>
      <c r="G8" s="49">
        <f>D8/C8</f>
        <v>0.50283683741760554</v>
      </c>
      <c r="H8" s="49">
        <f>F8/E8</f>
        <v>0.36909638693400182</v>
      </c>
      <c r="I8" s="50">
        <f>H8-G8</f>
        <v>-0.13374045048360372</v>
      </c>
      <c r="J8" s="51">
        <v>3381836.6962866001</v>
      </c>
      <c r="K8" s="52">
        <v>1117012.8863680998</v>
      </c>
      <c r="L8" s="53">
        <v>3572844.3244552007</v>
      </c>
      <c r="M8" s="53">
        <v>1122715.4638741999</v>
      </c>
      <c r="N8" s="54">
        <f>K8/J8</f>
        <v>0.33029770112632206</v>
      </c>
      <c r="O8" s="54">
        <f>M8/L8</f>
        <v>0.31423576341949783</v>
      </c>
      <c r="P8" s="50">
        <f>O8-N8</f>
        <v>-1.6061937706824236E-2</v>
      </c>
      <c r="Q8" s="55">
        <v>4196778.1253667008</v>
      </c>
      <c r="R8" s="56">
        <v>2326521.2587629003</v>
      </c>
      <c r="S8" s="57">
        <v>4418605.8724681996</v>
      </c>
      <c r="T8" s="58">
        <v>2280374.2562183999</v>
      </c>
      <c r="U8" s="54">
        <f>R8/Q8</f>
        <v>0.55435888895356278</v>
      </c>
      <c r="V8" s="54">
        <f>T8/S8</f>
        <v>0.51608455744540083</v>
      </c>
      <c r="W8" s="59">
        <f>V8-U8</f>
        <v>-3.8274331508161952E-2</v>
      </c>
    </row>
    <row r="9" spans="1:24" ht="30.6" customHeight="1" x14ac:dyDescent="0.3">
      <c r="A9" s="43">
        <v>2</v>
      </c>
      <c r="B9" s="44" t="s">
        <v>14</v>
      </c>
      <c r="C9" s="45">
        <v>1141829</v>
      </c>
      <c r="D9" s="46">
        <v>428954.04403999995</v>
      </c>
      <c r="E9" s="47">
        <v>1290444</v>
      </c>
      <c r="F9" s="48">
        <v>486628.06830999994</v>
      </c>
      <c r="G9" s="49">
        <f t="shared" ref="G9:G20" si="0">D9/C9</f>
        <v>0.37567275313553949</v>
      </c>
      <c r="H9" s="49">
        <f t="shared" ref="H9:H20" si="1">F9/E9</f>
        <v>0.37710126771095837</v>
      </c>
      <c r="I9" s="50">
        <f t="shared" ref="I9:I20" si="2">H9-G9</f>
        <v>1.4285145754188711E-3</v>
      </c>
      <c r="J9" s="51">
        <v>911298</v>
      </c>
      <c r="K9" s="52">
        <v>386343.77422000002</v>
      </c>
      <c r="L9" s="53">
        <v>996621</v>
      </c>
      <c r="M9" s="53">
        <v>407714.57564</v>
      </c>
      <c r="N9" s="54">
        <f t="shared" ref="N9:N20" si="3">K9/J9</f>
        <v>0.42394888853042584</v>
      </c>
      <c r="O9" s="54">
        <f t="shared" ref="O9:O20" si="4">M9/L9</f>
        <v>0.40909691411278709</v>
      </c>
      <c r="P9" s="50">
        <f t="shared" ref="P9:P20" si="5">O9-N9</f>
        <v>-1.4851974417638747E-2</v>
      </c>
      <c r="Q9" s="55">
        <v>1162251</v>
      </c>
      <c r="R9" s="45">
        <v>442816.59562999994</v>
      </c>
      <c r="S9" s="57">
        <v>1237424</v>
      </c>
      <c r="T9" s="47">
        <v>471876.32190000004</v>
      </c>
      <c r="U9" s="54">
        <f t="shared" ref="U9:U50" si="6">R9/Q9</f>
        <v>0.38099910916832935</v>
      </c>
      <c r="V9" s="54">
        <f t="shared" ref="V9:V52" si="7">T9/S9</f>
        <v>0.38133761903761365</v>
      </c>
      <c r="W9" s="59">
        <f t="shared" ref="W9:W52" si="8">V9-U9</f>
        <v>3.3850986928429805E-4</v>
      </c>
    </row>
    <row r="10" spans="1:24" ht="30.6" customHeight="1" x14ac:dyDescent="0.3">
      <c r="A10" s="43">
        <v>3</v>
      </c>
      <c r="B10" s="44" t="s">
        <v>15</v>
      </c>
      <c r="C10" s="45">
        <v>222474</v>
      </c>
      <c r="D10" s="46">
        <v>128187</v>
      </c>
      <c r="E10" s="47">
        <v>315891.56738969992</v>
      </c>
      <c r="F10" s="48">
        <v>77876.480956799991</v>
      </c>
      <c r="G10" s="49">
        <f t="shared" si="0"/>
        <v>0.57618867822756814</v>
      </c>
      <c r="H10" s="49">
        <f t="shared" si="1"/>
        <v>0.24652915429276906</v>
      </c>
      <c r="I10" s="50">
        <f t="shared" si="2"/>
        <v>-0.32965952393479908</v>
      </c>
      <c r="J10" s="51">
        <v>244787</v>
      </c>
      <c r="K10" s="52">
        <v>140814</v>
      </c>
      <c r="L10" s="53">
        <v>267892</v>
      </c>
      <c r="M10" s="53">
        <v>103662.20480759999</v>
      </c>
      <c r="N10" s="54">
        <f t="shared" si="3"/>
        <v>0.57525113670252093</v>
      </c>
      <c r="O10" s="54">
        <f t="shared" si="4"/>
        <v>0.38695520884386242</v>
      </c>
      <c r="P10" s="50">
        <f t="shared" si="5"/>
        <v>-0.18829592785865851</v>
      </c>
      <c r="Q10" s="55">
        <v>470366</v>
      </c>
      <c r="R10" s="45">
        <v>270512</v>
      </c>
      <c r="S10" s="57">
        <v>338920.41405080026</v>
      </c>
      <c r="T10" s="47">
        <v>206682.24220520002</v>
      </c>
      <c r="U10" s="54">
        <f t="shared" si="6"/>
        <v>0.57510959550647789</v>
      </c>
      <c r="V10" s="54">
        <f t="shared" si="7"/>
        <v>0.60982529713958378</v>
      </c>
      <c r="W10" s="59">
        <f t="shared" si="8"/>
        <v>3.4715701633105889E-2</v>
      </c>
    </row>
    <row r="11" spans="1:24" ht="30.6" customHeight="1" x14ac:dyDescent="0.3">
      <c r="A11" s="43">
        <v>4</v>
      </c>
      <c r="B11" s="44" t="s">
        <v>16</v>
      </c>
      <c r="C11" s="45">
        <v>77703.504809999999</v>
      </c>
      <c r="D11" s="46">
        <v>31632.350831700001</v>
      </c>
      <c r="E11" s="47">
        <v>84841.882869999987</v>
      </c>
      <c r="F11" s="48">
        <v>40733.588780400001</v>
      </c>
      <c r="G11" s="49">
        <f t="shared" si="0"/>
        <v>0.40709039970651489</v>
      </c>
      <c r="H11" s="49">
        <f t="shared" si="1"/>
        <v>0.4801117962317567</v>
      </c>
      <c r="I11" s="50">
        <f t="shared" si="2"/>
        <v>7.3021396525241811E-2</v>
      </c>
      <c r="J11" s="51">
        <v>403297.99820999999</v>
      </c>
      <c r="K11" s="52">
        <v>159563.54175209996</v>
      </c>
      <c r="L11" s="53">
        <v>451615.25285999989</v>
      </c>
      <c r="M11" s="53">
        <v>204856.25319719999</v>
      </c>
      <c r="N11" s="54">
        <f t="shared" si="3"/>
        <v>0.39564674870767436</v>
      </c>
      <c r="O11" s="54">
        <f t="shared" si="4"/>
        <v>0.45360791492289376</v>
      </c>
      <c r="P11" s="50">
        <f t="shared" si="5"/>
        <v>5.7961166215219406E-2</v>
      </c>
      <c r="Q11" s="55">
        <v>716869.99368000007</v>
      </c>
      <c r="R11" s="45">
        <v>398596.26406429999</v>
      </c>
      <c r="S11" s="57">
        <v>808744.68546000007</v>
      </c>
      <c r="T11" s="47">
        <v>402590.14091760002</v>
      </c>
      <c r="U11" s="54">
        <f t="shared" si="6"/>
        <v>0.5560230830950742</v>
      </c>
      <c r="V11" s="54">
        <f t="shared" si="7"/>
        <v>0.49779633567374065</v>
      </c>
      <c r="W11" s="59">
        <f t="shared" si="8"/>
        <v>-5.8226747421333547E-2</v>
      </c>
    </row>
    <row r="12" spans="1:24" ht="30.6" customHeight="1" x14ac:dyDescent="0.3">
      <c r="A12" s="43">
        <v>5</v>
      </c>
      <c r="B12" s="44" t="s">
        <v>17</v>
      </c>
      <c r="C12" s="45">
        <v>244906</v>
      </c>
      <c r="D12" s="46">
        <v>99944</v>
      </c>
      <c r="E12" s="47">
        <v>259691</v>
      </c>
      <c r="F12" s="48">
        <v>109449</v>
      </c>
      <c r="G12" s="49">
        <f t="shared" si="0"/>
        <v>0.40809126767004483</v>
      </c>
      <c r="H12" s="49">
        <f t="shared" si="1"/>
        <v>0.42145857961962485</v>
      </c>
      <c r="I12" s="50">
        <f t="shared" si="2"/>
        <v>1.3367311949580019E-2</v>
      </c>
      <c r="J12" s="51">
        <v>419855</v>
      </c>
      <c r="K12" s="52">
        <v>178672</v>
      </c>
      <c r="L12" s="53">
        <v>444955</v>
      </c>
      <c r="M12" s="53">
        <v>200926</v>
      </c>
      <c r="N12" s="54">
        <f t="shared" si="3"/>
        <v>0.42555644210501242</v>
      </c>
      <c r="O12" s="54">
        <f t="shared" si="4"/>
        <v>0.45156476497623355</v>
      </c>
      <c r="P12" s="50">
        <f t="shared" si="5"/>
        <v>2.6008322871221123E-2</v>
      </c>
      <c r="Q12" s="55">
        <v>733701</v>
      </c>
      <c r="R12" s="45">
        <v>384956</v>
      </c>
      <c r="S12" s="57">
        <v>736927</v>
      </c>
      <c r="T12" s="47">
        <v>376137.52790049976</v>
      </c>
      <c r="U12" s="54">
        <f t="shared" si="6"/>
        <v>0.52467694605840798</v>
      </c>
      <c r="V12" s="54">
        <f t="shared" si="7"/>
        <v>0.51041355236068131</v>
      </c>
      <c r="W12" s="59">
        <f t="shared" si="8"/>
        <v>-1.4263393697726667E-2</v>
      </c>
    </row>
    <row r="13" spans="1:24" ht="30.6" customHeight="1" x14ac:dyDescent="0.3">
      <c r="A13" s="43">
        <v>6</v>
      </c>
      <c r="B13" s="44" t="s">
        <v>18</v>
      </c>
      <c r="C13" s="45">
        <v>1217</v>
      </c>
      <c r="D13" s="46">
        <v>497</v>
      </c>
      <c r="E13" s="47">
        <v>1603.69</v>
      </c>
      <c r="F13" s="48">
        <v>545.75</v>
      </c>
      <c r="G13" s="49">
        <f t="shared" si="0"/>
        <v>0.40838126540673786</v>
      </c>
      <c r="H13" s="49">
        <f t="shared" si="1"/>
        <v>0.34030891257038454</v>
      </c>
      <c r="I13" s="50">
        <f t="shared" si="2"/>
        <v>-6.8072352836353323E-2</v>
      </c>
      <c r="J13" s="51">
        <v>22326.277512000001</v>
      </c>
      <c r="K13" s="52">
        <v>14787.8471525</v>
      </c>
      <c r="L13" s="53">
        <v>30094.390000000003</v>
      </c>
      <c r="M13" s="53">
        <v>18208.400000000001</v>
      </c>
      <c r="N13" s="54">
        <v>0</v>
      </c>
      <c r="O13" s="54">
        <f t="shared" si="4"/>
        <v>0.60504299970858355</v>
      </c>
      <c r="P13" s="50">
        <f t="shared" si="5"/>
        <v>0.60504299970858355</v>
      </c>
      <c r="Q13" s="55">
        <v>83258.256578200002</v>
      </c>
      <c r="R13" s="45">
        <v>54643.2249266</v>
      </c>
      <c r="S13" s="57">
        <v>88880.51999999999</v>
      </c>
      <c r="T13" s="47">
        <v>72063.62</v>
      </c>
      <c r="U13" s="54">
        <f t="shared" si="6"/>
        <v>0.65630998260546758</v>
      </c>
      <c r="V13" s="54">
        <f t="shared" si="7"/>
        <v>0.81079206107254997</v>
      </c>
      <c r="W13" s="59">
        <f t="shared" si="8"/>
        <v>0.1544820784670824</v>
      </c>
    </row>
    <row r="14" spans="1:24" ht="30.6" customHeight="1" x14ac:dyDescent="0.3">
      <c r="A14" s="43">
        <v>7</v>
      </c>
      <c r="B14" s="44" t="s">
        <v>19</v>
      </c>
      <c r="C14" s="45">
        <v>454365</v>
      </c>
      <c r="D14" s="46">
        <v>158790.3163372</v>
      </c>
      <c r="E14" s="47">
        <v>483025.58823150006</v>
      </c>
      <c r="F14" s="48">
        <v>170356.69211960005</v>
      </c>
      <c r="G14" s="49">
        <f t="shared" si="0"/>
        <v>0.34947743848491852</v>
      </c>
      <c r="H14" s="49">
        <f t="shared" si="1"/>
        <v>0.3526866821762516</v>
      </c>
      <c r="I14" s="50">
        <f t="shared" si="2"/>
        <v>3.2092436913330746E-3</v>
      </c>
      <c r="J14" s="51">
        <v>638335</v>
      </c>
      <c r="K14" s="52">
        <v>345585.75021809991</v>
      </c>
      <c r="L14" s="53">
        <v>698845.5929265999</v>
      </c>
      <c r="M14" s="53">
        <v>370999.05913220003</v>
      </c>
      <c r="N14" s="54">
        <f t="shared" si="3"/>
        <v>0.54138618471194577</v>
      </c>
      <c r="O14" s="54">
        <f t="shared" si="4"/>
        <v>0.5308741485777192</v>
      </c>
      <c r="P14" s="50">
        <f t="shared" si="5"/>
        <v>-1.0512036134226577E-2</v>
      </c>
      <c r="Q14" s="55">
        <v>833926</v>
      </c>
      <c r="R14" s="45">
        <v>461283</v>
      </c>
      <c r="S14" s="57">
        <v>986572.49781690061</v>
      </c>
      <c r="T14" s="47">
        <v>511113.76388349984</v>
      </c>
      <c r="U14" s="54">
        <f t="shared" si="6"/>
        <v>0.55314620242083834</v>
      </c>
      <c r="V14" s="54">
        <f t="shared" si="7"/>
        <v>0.51807015198021278</v>
      </c>
      <c r="W14" s="59">
        <f t="shared" si="8"/>
        <v>-3.5076050440625561E-2</v>
      </c>
    </row>
    <row r="15" spans="1:24" ht="30.6" customHeight="1" x14ac:dyDescent="0.3">
      <c r="A15" s="43">
        <v>8</v>
      </c>
      <c r="B15" s="44" t="s">
        <v>20</v>
      </c>
      <c r="C15" s="45">
        <v>123275.87458070001</v>
      </c>
      <c r="D15" s="46">
        <v>44012.542232200001</v>
      </c>
      <c r="E15" s="47">
        <v>132340.3246357</v>
      </c>
      <c r="F15" s="48">
        <v>49038.613961100004</v>
      </c>
      <c r="G15" s="49">
        <f t="shared" si="0"/>
        <v>0.35702478187155834</v>
      </c>
      <c r="H15" s="49">
        <f t="shared" si="1"/>
        <v>0.37054929475268489</v>
      </c>
      <c r="I15" s="50">
        <f t="shared" si="2"/>
        <v>1.3524512881126549E-2</v>
      </c>
      <c r="J15" s="51">
        <v>333140.58170139999</v>
      </c>
      <c r="K15" s="52">
        <v>107048.08227950003</v>
      </c>
      <c r="L15" s="53">
        <v>350027.78259320004</v>
      </c>
      <c r="M15" s="53">
        <v>114997.45141390001</v>
      </c>
      <c r="N15" s="54">
        <f t="shared" si="3"/>
        <v>0.32133005751742721</v>
      </c>
      <c r="O15" s="54">
        <f t="shared" si="4"/>
        <v>0.32853806792688017</v>
      </c>
      <c r="P15" s="50">
        <f t="shared" si="5"/>
        <v>7.2080104094529585E-3</v>
      </c>
      <c r="Q15" s="55">
        <v>428130.92697289999</v>
      </c>
      <c r="R15" s="45">
        <v>259371</v>
      </c>
      <c r="S15" s="57">
        <v>442271.97423760005</v>
      </c>
      <c r="T15" s="47">
        <v>256101.48259899998</v>
      </c>
      <c r="U15" s="54">
        <f t="shared" si="6"/>
        <v>0.60582168598256336</v>
      </c>
      <c r="V15" s="54">
        <f t="shared" si="7"/>
        <v>0.57905880887088623</v>
      </c>
      <c r="W15" s="59">
        <f t="shared" si="8"/>
        <v>-2.676287711167713E-2</v>
      </c>
    </row>
    <row r="16" spans="1:24" ht="30.6" customHeight="1" x14ac:dyDescent="0.3">
      <c r="A16" s="43">
        <v>9</v>
      </c>
      <c r="B16" s="44" t="s">
        <v>21</v>
      </c>
      <c r="C16" s="45">
        <v>243425.88999999998</v>
      </c>
      <c r="D16" s="46">
        <v>45823.83</v>
      </c>
      <c r="E16" s="47">
        <v>162408.86108850004</v>
      </c>
      <c r="F16" s="48">
        <v>42311.900131900009</v>
      </c>
      <c r="G16" s="49">
        <f t="shared" si="0"/>
        <v>0.18824550667145554</v>
      </c>
      <c r="H16" s="49">
        <f t="shared" si="1"/>
        <v>0.26052704174092667</v>
      </c>
      <c r="I16" s="50">
        <f t="shared" si="2"/>
        <v>7.2281535069471131E-2</v>
      </c>
      <c r="J16" s="51">
        <v>357995.59</v>
      </c>
      <c r="K16" s="52">
        <v>134747.83000000002</v>
      </c>
      <c r="L16" s="53">
        <v>394338.49117360002</v>
      </c>
      <c r="M16" s="53">
        <v>133058.7115676</v>
      </c>
      <c r="N16" s="54">
        <f t="shared" si="3"/>
        <v>0.37639522319255386</v>
      </c>
      <c r="O16" s="54">
        <f t="shared" si="4"/>
        <v>0.33742258122355961</v>
      </c>
      <c r="P16" s="50">
        <f t="shared" si="5"/>
        <v>-3.8972641968994248E-2</v>
      </c>
      <c r="Q16" s="55">
        <v>536873.73</v>
      </c>
      <c r="R16" s="45">
        <v>585383.02999999991</v>
      </c>
      <c r="S16" s="57">
        <v>558235.91661079996</v>
      </c>
      <c r="T16" s="47">
        <v>511535.0290032</v>
      </c>
      <c r="U16" s="54">
        <f t="shared" si="6"/>
        <v>1.0903551380694301</v>
      </c>
      <c r="V16" s="54">
        <f t="shared" si="7"/>
        <v>0.91634202275780896</v>
      </c>
      <c r="W16" s="59">
        <f t="shared" si="8"/>
        <v>-0.17401311531162111</v>
      </c>
    </row>
    <row r="17" spans="1:24" ht="30.6" customHeight="1" x14ac:dyDescent="0.3">
      <c r="A17" s="43">
        <v>10</v>
      </c>
      <c r="B17" s="44" t="s">
        <v>22</v>
      </c>
      <c r="C17" s="45">
        <v>112402.08</v>
      </c>
      <c r="D17" s="46">
        <v>51879.88</v>
      </c>
      <c r="E17" s="47">
        <v>98697.419999999984</v>
      </c>
      <c r="F17" s="48">
        <v>15176.93</v>
      </c>
      <c r="G17" s="49">
        <f t="shared" si="0"/>
        <v>0.46155622742924329</v>
      </c>
      <c r="H17" s="49">
        <f t="shared" si="1"/>
        <v>0.15377230732069797</v>
      </c>
      <c r="I17" s="50">
        <f t="shared" si="2"/>
        <v>-0.30778392010854533</v>
      </c>
      <c r="J17" s="51">
        <v>260610.66999999995</v>
      </c>
      <c r="K17" s="52">
        <v>198500.80359999996</v>
      </c>
      <c r="L17" s="53">
        <v>157298.89000000001</v>
      </c>
      <c r="M17" s="53">
        <v>38466.919999999991</v>
      </c>
      <c r="N17" s="54">
        <f t="shared" si="3"/>
        <v>0.76167565817623661</v>
      </c>
      <c r="O17" s="54">
        <f t="shared" si="4"/>
        <v>0.2445466716262269</v>
      </c>
      <c r="P17" s="50">
        <f t="shared" si="5"/>
        <v>-0.51712898655000972</v>
      </c>
      <c r="Q17" s="55">
        <v>455580.65400000004</v>
      </c>
      <c r="R17" s="45">
        <v>391795</v>
      </c>
      <c r="S17" s="57">
        <v>456628.03999999992</v>
      </c>
      <c r="T17" s="47">
        <v>208994.43000000005</v>
      </c>
      <c r="U17" s="54">
        <f t="shared" si="6"/>
        <v>0.85999042443975238</v>
      </c>
      <c r="V17" s="54">
        <f t="shared" si="7"/>
        <v>0.45769074978400381</v>
      </c>
      <c r="W17" s="59">
        <f t="shared" si="8"/>
        <v>-0.40229967465574856</v>
      </c>
    </row>
    <row r="18" spans="1:24" ht="30.6" customHeight="1" x14ac:dyDescent="0.3">
      <c r="A18" s="43">
        <v>11</v>
      </c>
      <c r="B18" s="44" t="s">
        <v>23</v>
      </c>
      <c r="C18" s="45">
        <v>2112348</v>
      </c>
      <c r="D18" s="46">
        <v>2599857</v>
      </c>
      <c r="E18" s="47">
        <v>2299246</v>
      </c>
      <c r="F18" s="48">
        <v>2140075</v>
      </c>
      <c r="G18" s="49">
        <f t="shared" si="0"/>
        <v>1.2307900970862755</v>
      </c>
      <c r="H18" s="49">
        <f t="shared" si="1"/>
        <v>0.93077252281834999</v>
      </c>
      <c r="I18" s="50">
        <f t="shared" si="2"/>
        <v>-0.30001757426792552</v>
      </c>
      <c r="J18" s="51">
        <v>4199184</v>
      </c>
      <c r="K18" s="52">
        <v>1176624</v>
      </c>
      <c r="L18" s="53">
        <v>4536185</v>
      </c>
      <c r="M18" s="53">
        <v>1360957</v>
      </c>
      <c r="N18" s="54">
        <f t="shared" si="3"/>
        <v>0.28020301087068344</v>
      </c>
      <c r="O18" s="54">
        <f t="shared" si="4"/>
        <v>0.30002237563062351</v>
      </c>
      <c r="P18" s="50">
        <f t="shared" si="5"/>
        <v>1.9819364759940061E-2</v>
      </c>
      <c r="Q18" s="55">
        <v>5526602</v>
      </c>
      <c r="R18" s="45">
        <v>3337805</v>
      </c>
      <c r="S18" s="57">
        <v>5936362</v>
      </c>
      <c r="T18" s="47">
        <v>4065244</v>
      </c>
      <c r="U18" s="54">
        <f t="shared" si="6"/>
        <v>0.60395248291807513</v>
      </c>
      <c r="V18" s="54">
        <f t="shared" si="7"/>
        <v>0.68480392536708512</v>
      </c>
      <c r="W18" s="59">
        <f t="shared" si="8"/>
        <v>8.0851442449009991E-2</v>
      </c>
    </row>
    <row r="19" spans="1:24" s="75" customFormat="1" ht="30.6" customHeight="1" thickBot="1" x14ac:dyDescent="0.35">
      <c r="A19" s="60">
        <v>12</v>
      </c>
      <c r="B19" s="61" t="s">
        <v>24</v>
      </c>
      <c r="C19" s="62">
        <v>255761.52428740001</v>
      </c>
      <c r="D19" s="63">
        <v>85864.371234300008</v>
      </c>
      <c r="E19" s="64">
        <v>278684.6766069</v>
      </c>
      <c r="F19" s="65">
        <v>99253.840712400022</v>
      </c>
      <c r="G19" s="66">
        <f t="shared" si="0"/>
        <v>0.33572043908298715</v>
      </c>
      <c r="H19" s="66">
        <f t="shared" si="1"/>
        <v>0.35615105186570051</v>
      </c>
      <c r="I19" s="67">
        <f t="shared" si="2"/>
        <v>2.0430612782713353E-2</v>
      </c>
      <c r="J19" s="68">
        <v>503428.03775829991</v>
      </c>
      <c r="K19" s="69">
        <v>234231.7741941</v>
      </c>
      <c r="L19" s="70">
        <v>545641.12645720004</v>
      </c>
      <c r="M19" s="70">
        <v>266323.23168339994</v>
      </c>
      <c r="N19" s="71">
        <f t="shared" si="3"/>
        <v>0.46527359746807878</v>
      </c>
      <c r="O19" s="71">
        <f t="shared" si="4"/>
        <v>0.4880922987103507</v>
      </c>
      <c r="P19" s="67">
        <f t="shared" si="5"/>
        <v>2.2818701242271922E-2</v>
      </c>
      <c r="Q19" s="72">
        <v>912489.65865880018</v>
      </c>
      <c r="R19" s="62">
        <v>549756</v>
      </c>
      <c r="S19" s="73">
        <v>1010796.6317610998</v>
      </c>
      <c r="T19" s="64">
        <v>615490.7054735003</v>
      </c>
      <c r="U19" s="71">
        <f t="shared" si="6"/>
        <v>0.60247915664934215</v>
      </c>
      <c r="V19" s="71">
        <f t="shared" si="7"/>
        <v>0.60891645869569</v>
      </c>
      <c r="W19" s="74">
        <f t="shared" si="8"/>
        <v>6.4373020463478481E-3</v>
      </c>
      <c r="X19" s="22"/>
    </row>
    <row r="20" spans="1:24" s="92" customFormat="1" ht="30.6" customHeight="1" thickBot="1" x14ac:dyDescent="0.4">
      <c r="A20" s="76"/>
      <c r="B20" s="77" t="s">
        <v>25</v>
      </c>
      <c r="C20" s="78">
        <v>8310344.3280579988</v>
      </c>
      <c r="D20" s="79">
        <v>5345180.6676093992</v>
      </c>
      <c r="E20" s="80">
        <f>SUM(E8:E19)</f>
        <v>8899898.9862386007</v>
      </c>
      <c r="F20" s="80">
        <f>SUM(F8:F19)</f>
        <v>4520708.3937722007</v>
      </c>
      <c r="G20" s="81">
        <f t="shared" si="0"/>
        <v>0.64319605260670187</v>
      </c>
      <c r="H20" s="81">
        <f t="shared" si="1"/>
        <v>0.50795052851299893</v>
      </c>
      <c r="I20" s="82">
        <f t="shared" si="2"/>
        <v>-0.13524552409370294</v>
      </c>
      <c r="J20" s="83">
        <v>11676094.8514683</v>
      </c>
      <c r="K20" s="84">
        <v>4193932.2897843998</v>
      </c>
      <c r="L20" s="85">
        <f>SUM(L8:L19)</f>
        <v>12446358.850465799</v>
      </c>
      <c r="M20" s="85">
        <f>SUM(M8:M19)</f>
        <v>4342885.271316099</v>
      </c>
      <c r="N20" s="86">
        <f t="shared" si="3"/>
        <v>0.35918963858511321</v>
      </c>
      <c r="O20" s="86">
        <f t="shared" si="4"/>
        <v>0.34892817437555795</v>
      </c>
      <c r="P20" s="87">
        <f t="shared" si="5"/>
        <v>-1.026146420955526E-2</v>
      </c>
      <c r="Q20" s="88">
        <v>16056827.345256601</v>
      </c>
      <c r="R20" s="88">
        <v>9463438.3733838014</v>
      </c>
      <c r="S20" s="89">
        <f>SUM(S8:S19)</f>
        <v>17020369.552405398</v>
      </c>
      <c r="T20" s="89">
        <f>SUM(T8:T19)</f>
        <v>9978203.520100899</v>
      </c>
      <c r="U20" s="86">
        <f t="shared" si="6"/>
        <v>0.58937162179671976</v>
      </c>
      <c r="V20" s="86">
        <f t="shared" si="7"/>
        <v>0.58625069739985358</v>
      </c>
      <c r="W20" s="90">
        <f t="shared" si="8"/>
        <v>-3.120924396866176E-3</v>
      </c>
      <c r="X20" s="91"/>
    </row>
    <row r="21" spans="1:24" ht="30.6" customHeight="1" x14ac:dyDescent="0.3">
      <c r="A21" s="93" t="s">
        <v>26</v>
      </c>
      <c r="B21" s="26" t="s">
        <v>27</v>
      </c>
      <c r="C21" s="94"/>
      <c r="D21" s="95"/>
      <c r="E21" s="95"/>
      <c r="F21" s="96"/>
      <c r="G21" s="97"/>
      <c r="H21" s="97"/>
      <c r="I21" s="98"/>
      <c r="J21" s="99"/>
      <c r="K21" s="100"/>
      <c r="L21" s="101"/>
      <c r="M21" s="101"/>
      <c r="N21" s="102"/>
      <c r="O21" s="103"/>
      <c r="P21" s="98"/>
      <c r="Q21" s="104"/>
      <c r="R21" s="105"/>
      <c r="S21" s="106"/>
      <c r="T21" s="107"/>
      <c r="U21" s="102"/>
      <c r="V21" s="103"/>
      <c r="W21" s="108">
        <f t="shared" si="8"/>
        <v>0</v>
      </c>
    </row>
    <row r="22" spans="1:24" ht="30.6" customHeight="1" x14ac:dyDescent="0.3">
      <c r="A22" s="43">
        <v>13</v>
      </c>
      <c r="B22" s="44" t="s">
        <v>28</v>
      </c>
      <c r="C22" s="109">
        <v>31597.462568299998</v>
      </c>
      <c r="D22" s="110">
        <v>28471.761342400005</v>
      </c>
      <c r="E22" s="111">
        <v>36590.577263399995</v>
      </c>
      <c r="F22" s="112">
        <v>29946.959145399996</v>
      </c>
      <c r="G22" s="49">
        <f>D22/C22</f>
        <v>0.90107746091498375</v>
      </c>
      <c r="H22" s="49">
        <f>F22/E22</f>
        <v>0.81843363469847941</v>
      </c>
      <c r="I22" s="50">
        <f>H22-G22</f>
        <v>-8.2643826216504346E-2</v>
      </c>
      <c r="J22" s="113">
        <v>171119.43566749999</v>
      </c>
      <c r="K22" s="114">
        <v>75146.617627900036</v>
      </c>
      <c r="L22" s="115">
        <v>178358.67323745301</v>
      </c>
      <c r="M22" s="115">
        <v>82098.094440400004</v>
      </c>
      <c r="N22" s="54">
        <f>K22/J22</f>
        <v>0.43914718006618769</v>
      </c>
      <c r="O22" s="54">
        <f>M22/L22</f>
        <v>0.46029774134449253</v>
      </c>
      <c r="P22" s="50">
        <f>O22-N22</f>
        <v>2.1150561278304836E-2</v>
      </c>
      <c r="Q22" s="72">
        <v>302512.68240845704</v>
      </c>
      <c r="R22" s="62">
        <v>93664.745659799999</v>
      </c>
      <c r="S22" s="73">
        <v>299340.67225280101</v>
      </c>
      <c r="T22" s="64">
        <v>118004.97887372099</v>
      </c>
      <c r="U22" s="54">
        <f t="shared" si="6"/>
        <v>0.30962254181903187</v>
      </c>
      <c r="V22" s="54">
        <f t="shared" si="7"/>
        <v>0.39421632211095825</v>
      </c>
      <c r="W22" s="59">
        <f t="shared" si="8"/>
        <v>8.4593780291926379E-2</v>
      </c>
    </row>
    <row r="23" spans="1:24" ht="30.6" customHeight="1" x14ac:dyDescent="0.3">
      <c r="A23" s="43">
        <v>14</v>
      </c>
      <c r="B23" s="44" t="s">
        <v>29</v>
      </c>
      <c r="C23" s="109">
        <v>0</v>
      </c>
      <c r="D23" s="110">
        <v>0</v>
      </c>
      <c r="E23" s="116">
        <v>0</v>
      </c>
      <c r="F23" s="117">
        <v>0</v>
      </c>
      <c r="G23" s="49">
        <v>0</v>
      </c>
      <c r="H23" s="49">
        <v>0</v>
      </c>
      <c r="I23" s="50">
        <v>0</v>
      </c>
      <c r="J23" s="118">
        <v>7725.9893711999975</v>
      </c>
      <c r="K23" s="119">
        <v>3873.86</v>
      </c>
      <c r="L23" s="120">
        <v>0</v>
      </c>
      <c r="M23" s="120">
        <v>0</v>
      </c>
      <c r="N23" s="54">
        <f t="shared" ref="N23:N33" si="9">K23/J23</f>
        <v>0.50140633307631821</v>
      </c>
      <c r="O23" s="54">
        <v>0</v>
      </c>
      <c r="P23" s="50">
        <f t="shared" ref="P23:P33" si="10">O23-N23</f>
        <v>-0.50140633307631821</v>
      </c>
      <c r="Q23" s="55">
        <v>81189.665986374021</v>
      </c>
      <c r="R23" s="45">
        <v>64482.17839410001</v>
      </c>
      <c r="S23" s="57">
        <v>97193.682663020008</v>
      </c>
      <c r="T23" s="47">
        <v>94233.272792999982</v>
      </c>
      <c r="U23" s="54">
        <f t="shared" si="6"/>
        <v>0.79421657437194026</v>
      </c>
      <c r="V23" s="54">
        <f t="shared" si="7"/>
        <v>0.96954112871425957</v>
      </c>
      <c r="W23" s="59">
        <f t="shared" si="8"/>
        <v>0.17532455434231931</v>
      </c>
    </row>
    <row r="24" spans="1:24" ht="30.6" customHeight="1" x14ac:dyDescent="0.3">
      <c r="A24" s="43">
        <v>15</v>
      </c>
      <c r="B24" s="44" t="s">
        <v>30</v>
      </c>
      <c r="C24" s="109">
        <v>913680.80255910009</v>
      </c>
      <c r="D24" s="110">
        <v>593465.42170180008</v>
      </c>
      <c r="E24" s="116">
        <v>1166335.2639874998</v>
      </c>
      <c r="F24" s="117">
        <v>721049.11148426123</v>
      </c>
      <c r="G24" s="49">
        <f t="shared" ref="G24:G33" si="11">D24/C24</f>
        <v>0.64953255014177957</v>
      </c>
      <c r="H24" s="49">
        <f t="shared" ref="H24:H33" si="12">F24/E24</f>
        <v>0.61821770613289895</v>
      </c>
      <c r="I24" s="50">
        <f t="shared" ref="I24:I33" si="13">H24-G24</f>
        <v>-3.1314844008880627E-2</v>
      </c>
      <c r="J24" s="118">
        <v>1720365.3245816997</v>
      </c>
      <c r="K24" s="119">
        <v>1575757.3088424006</v>
      </c>
      <c r="L24" s="120">
        <v>2069513.6668843001</v>
      </c>
      <c r="M24" s="120">
        <v>1952625.3924206232</v>
      </c>
      <c r="N24" s="54">
        <f t="shared" si="9"/>
        <v>0.91594342569392351</v>
      </c>
      <c r="O24" s="54">
        <f t="shared" ref="O24:O33" si="14">M24/L24</f>
        <v>0.9435189647045652</v>
      </c>
      <c r="P24" s="50">
        <f t="shared" si="10"/>
        <v>2.7575539010641692E-2</v>
      </c>
      <c r="Q24" s="55">
        <v>2757604.0586715997</v>
      </c>
      <c r="R24" s="45">
        <v>2839588.8060507993</v>
      </c>
      <c r="S24" s="57">
        <v>3229634.3115684008</v>
      </c>
      <c r="T24" s="47">
        <v>3298868.9792840118</v>
      </c>
      <c r="U24" s="54">
        <f t="shared" si="6"/>
        <v>1.0297304274416732</v>
      </c>
      <c r="V24" s="54">
        <f t="shared" si="7"/>
        <v>1.0214373086970296</v>
      </c>
      <c r="W24" s="59">
        <f t="shared" si="8"/>
        <v>-8.2931187446435572E-3</v>
      </c>
    </row>
    <row r="25" spans="1:24" ht="30.6" customHeight="1" x14ac:dyDescent="0.3">
      <c r="A25" s="43">
        <v>16</v>
      </c>
      <c r="B25" s="44" t="s">
        <v>31</v>
      </c>
      <c r="C25" s="109">
        <v>95343.229019135004</v>
      </c>
      <c r="D25" s="110">
        <v>92351.35242492531</v>
      </c>
      <c r="E25" s="116">
        <v>103892.11123559998</v>
      </c>
      <c r="F25" s="117">
        <v>88286.818499199988</v>
      </c>
      <c r="G25" s="49">
        <f t="shared" si="11"/>
        <v>0.96861993636056487</v>
      </c>
      <c r="H25" s="49">
        <f t="shared" si="12"/>
        <v>0.84979328506462548</v>
      </c>
      <c r="I25" s="50">
        <f t="shared" si="13"/>
        <v>-0.11882665129593939</v>
      </c>
      <c r="J25" s="118">
        <v>343235.62446888606</v>
      </c>
      <c r="K25" s="119">
        <v>332464.86872973118</v>
      </c>
      <c r="L25" s="120">
        <v>570592.30359219993</v>
      </c>
      <c r="M25" s="120">
        <v>537389.25626049994</v>
      </c>
      <c r="N25" s="54">
        <f t="shared" si="9"/>
        <v>0.96861993636056498</v>
      </c>
      <c r="O25" s="54">
        <f t="shared" si="14"/>
        <v>0.94180950720388601</v>
      </c>
      <c r="P25" s="50">
        <f t="shared" si="10"/>
        <v>-2.6810429156678972E-2</v>
      </c>
      <c r="Q25" s="55">
        <v>1468285.7268946792</v>
      </c>
      <c r="R25" s="45">
        <v>1422210.8273438499</v>
      </c>
      <c r="S25" s="57">
        <v>1554968.4304200001</v>
      </c>
      <c r="T25" s="47">
        <v>1661930.6804819824</v>
      </c>
      <c r="U25" s="54">
        <f t="shared" si="6"/>
        <v>0.96861993636056487</v>
      </c>
      <c r="V25" s="54">
        <f t="shared" si="7"/>
        <v>1.0687874094222554</v>
      </c>
      <c r="W25" s="59">
        <f t="shared" si="8"/>
        <v>0.10016747306169049</v>
      </c>
    </row>
    <row r="26" spans="1:24" ht="30.6" customHeight="1" x14ac:dyDescent="0.3">
      <c r="A26" s="43">
        <v>17</v>
      </c>
      <c r="B26" s="44" t="s">
        <v>32</v>
      </c>
      <c r="C26" s="109">
        <v>50328.128958100002</v>
      </c>
      <c r="D26" s="110">
        <v>54274</v>
      </c>
      <c r="E26" s="116">
        <v>66750.849336799991</v>
      </c>
      <c r="F26" s="117">
        <v>51281.070640400001</v>
      </c>
      <c r="G26" s="49">
        <f t="shared" si="11"/>
        <v>1.0784028956289053</v>
      </c>
      <c r="H26" s="49">
        <f t="shared" si="12"/>
        <v>0.76824596465664086</v>
      </c>
      <c r="I26" s="50">
        <f t="shared" si="13"/>
        <v>-0.31015693097226449</v>
      </c>
      <c r="J26" s="118">
        <v>114600.89785800003</v>
      </c>
      <c r="K26" s="119">
        <v>115966</v>
      </c>
      <c r="L26" s="120">
        <v>136983.23051200001</v>
      </c>
      <c r="M26" s="120">
        <v>112240.5985068</v>
      </c>
      <c r="N26" s="54">
        <f t="shared" si="9"/>
        <v>1.0119117927303802</v>
      </c>
      <c r="O26" s="54">
        <v>0</v>
      </c>
      <c r="P26" s="50">
        <f t="shared" si="10"/>
        <v>-1.0119117927303802</v>
      </c>
      <c r="Q26" s="55">
        <v>196248.72249790002</v>
      </c>
      <c r="R26" s="45">
        <v>277954</v>
      </c>
      <c r="S26" s="57">
        <v>234301.64820000003</v>
      </c>
      <c r="T26" s="47">
        <v>330041.44812349998</v>
      </c>
      <c r="U26" s="54">
        <f t="shared" si="6"/>
        <v>1.4163353343763767</v>
      </c>
      <c r="V26" s="54">
        <f t="shared" si="7"/>
        <v>1.4086176971396138</v>
      </c>
      <c r="W26" s="59">
        <f t="shared" si="8"/>
        <v>-7.7176372367628865E-3</v>
      </c>
    </row>
    <row r="27" spans="1:24" ht="30.6" customHeight="1" x14ac:dyDescent="0.3">
      <c r="A27" s="43">
        <v>18</v>
      </c>
      <c r="B27" s="44" t="s">
        <v>33</v>
      </c>
      <c r="C27" s="109">
        <v>27100.710800000001</v>
      </c>
      <c r="D27" s="121">
        <v>11080.698092899995</v>
      </c>
      <c r="E27" s="122">
        <v>32169</v>
      </c>
      <c r="F27" s="123">
        <v>12637</v>
      </c>
      <c r="G27" s="124">
        <f t="shared" si="11"/>
        <v>0.40887112425479238</v>
      </c>
      <c r="H27" s="124">
        <f t="shared" si="12"/>
        <v>0.39283160806988093</v>
      </c>
      <c r="I27" s="125">
        <f t="shared" si="13"/>
        <v>-1.6039516184911451E-2</v>
      </c>
      <c r="J27" s="126">
        <v>177547.94620000001</v>
      </c>
      <c r="K27" s="127">
        <v>38928.234615270005</v>
      </c>
      <c r="L27" s="128">
        <v>205221</v>
      </c>
      <c r="M27" s="128">
        <v>57795</v>
      </c>
      <c r="N27" s="129">
        <f t="shared" si="9"/>
        <v>0.21925477285678679</v>
      </c>
      <c r="O27" s="129">
        <f t="shared" si="14"/>
        <v>0.28162322569327702</v>
      </c>
      <c r="P27" s="125">
        <f t="shared" si="10"/>
        <v>6.2368452836490229E-2</v>
      </c>
      <c r="Q27" s="130">
        <v>376830.24239999999</v>
      </c>
      <c r="R27" s="131">
        <v>277636.48308217549</v>
      </c>
      <c r="S27" s="132">
        <v>400034</v>
      </c>
      <c r="T27" s="133">
        <v>334644</v>
      </c>
      <c r="U27" s="54">
        <f t="shared" si="6"/>
        <v>0.73676805055223848</v>
      </c>
      <c r="V27" s="54">
        <f t="shared" si="7"/>
        <v>0.83653889419399352</v>
      </c>
      <c r="W27" s="59">
        <f t="shared" si="8"/>
        <v>9.9770843641755036E-2</v>
      </c>
    </row>
    <row r="28" spans="1:24" ht="30.6" customHeight="1" x14ac:dyDescent="0.3">
      <c r="A28" s="43">
        <v>19</v>
      </c>
      <c r="B28" s="44" t="s">
        <v>34</v>
      </c>
      <c r="C28" s="109">
        <v>0</v>
      </c>
      <c r="D28" s="110">
        <v>0</v>
      </c>
      <c r="E28" s="116">
        <v>0</v>
      </c>
      <c r="F28" s="117">
        <v>0</v>
      </c>
      <c r="G28" s="49">
        <v>0</v>
      </c>
      <c r="H28" s="49">
        <v>0</v>
      </c>
      <c r="I28" s="50">
        <f t="shared" si="13"/>
        <v>0</v>
      </c>
      <c r="J28" s="118">
        <v>30850.879999999997</v>
      </c>
      <c r="K28" s="119">
        <v>13430.66</v>
      </c>
      <c r="L28" s="120">
        <v>83912.17</v>
      </c>
      <c r="M28" s="120">
        <v>46643.149999999994</v>
      </c>
      <c r="N28" s="54">
        <v>0</v>
      </c>
      <c r="O28" s="54">
        <f t="shared" si="14"/>
        <v>0.55585679645753405</v>
      </c>
      <c r="P28" s="50">
        <f t="shared" si="10"/>
        <v>0.55585679645753405</v>
      </c>
      <c r="Q28" s="55">
        <v>74018.559999999998</v>
      </c>
      <c r="R28" s="45">
        <v>104107.83</v>
      </c>
      <c r="S28" s="57">
        <v>39045.56</v>
      </c>
      <c r="T28" s="47">
        <v>73193.790000000008</v>
      </c>
      <c r="U28" s="54">
        <f t="shared" si="6"/>
        <v>1.4065097997042904</v>
      </c>
      <c r="V28" s="54">
        <f t="shared" si="7"/>
        <v>1.8745739592414608</v>
      </c>
      <c r="W28" s="59">
        <f t="shared" si="8"/>
        <v>0.4680641595371704</v>
      </c>
    </row>
    <row r="29" spans="1:24" ht="30.6" customHeight="1" x14ac:dyDescent="0.3">
      <c r="A29" s="43">
        <v>20</v>
      </c>
      <c r="B29" s="44" t="s">
        <v>35</v>
      </c>
      <c r="C29" s="109">
        <v>56696.406732734991</v>
      </c>
      <c r="D29" s="110">
        <v>76903.257289858971</v>
      </c>
      <c r="E29" s="116">
        <v>72118.230566928003</v>
      </c>
      <c r="F29" s="117">
        <v>162193.73201886003</v>
      </c>
      <c r="G29" s="49">
        <f t="shared" si="11"/>
        <v>1.3564044305731475</v>
      </c>
      <c r="H29" s="49">
        <f t="shared" si="12"/>
        <v>2.2489976631961195</v>
      </c>
      <c r="I29" s="50">
        <f t="shared" si="13"/>
        <v>0.89259323262297197</v>
      </c>
      <c r="J29" s="118">
        <v>189867.40511103004</v>
      </c>
      <c r="K29" s="119">
        <v>64525.830556564004</v>
      </c>
      <c r="L29" s="120">
        <v>230525.748519997</v>
      </c>
      <c r="M29" s="120">
        <v>65075.534586264002</v>
      </c>
      <c r="N29" s="54">
        <f t="shared" si="9"/>
        <v>0.33984680266120876</v>
      </c>
      <c r="O29" s="54">
        <f t="shared" si="14"/>
        <v>0.28229182641876993</v>
      </c>
      <c r="P29" s="50">
        <f t="shared" si="10"/>
        <v>-5.7554976242438827E-2</v>
      </c>
      <c r="Q29" s="55">
        <v>511296.57601169194</v>
      </c>
      <c r="R29" s="45">
        <v>248128.98881614901</v>
      </c>
      <c r="S29" s="57">
        <v>618714.20108026499</v>
      </c>
      <c r="T29" s="47">
        <v>298488.53705756908</v>
      </c>
      <c r="U29" s="54">
        <f t="shared" si="6"/>
        <v>0.48529366410322877</v>
      </c>
      <c r="V29" s="54">
        <f t="shared" si="7"/>
        <v>0.48243362854192279</v>
      </c>
      <c r="W29" s="59">
        <f t="shared" si="8"/>
        <v>-2.8600355613059847E-3</v>
      </c>
    </row>
    <row r="30" spans="1:24" s="75" customFormat="1" ht="30.6" customHeight="1" x14ac:dyDescent="0.3">
      <c r="A30" s="43">
        <v>21</v>
      </c>
      <c r="B30" s="44" t="s">
        <v>36</v>
      </c>
      <c r="C30" s="109">
        <v>413201.26152</v>
      </c>
      <c r="D30" s="110">
        <v>126606.29771309999</v>
      </c>
      <c r="E30" s="116">
        <v>484074.69020999997</v>
      </c>
      <c r="F30" s="117">
        <v>238578.78221569996</v>
      </c>
      <c r="G30" s="49">
        <f t="shared" si="11"/>
        <v>0.30640346364715038</v>
      </c>
      <c r="H30" s="49">
        <f t="shared" si="12"/>
        <v>0.49285531146484929</v>
      </c>
      <c r="I30" s="50">
        <f t="shared" si="13"/>
        <v>0.18645184781769891</v>
      </c>
      <c r="J30" s="118">
        <v>729692.83946000005</v>
      </c>
      <c r="K30" s="119">
        <v>318261.30987230001</v>
      </c>
      <c r="L30" s="120">
        <v>770664.78499999992</v>
      </c>
      <c r="M30" s="120">
        <v>534286.93866679992</v>
      </c>
      <c r="N30" s="54">
        <f t="shared" si="9"/>
        <v>0.43615791832057071</v>
      </c>
      <c r="O30" s="54">
        <f t="shared" si="14"/>
        <v>0.69328059237428374</v>
      </c>
      <c r="P30" s="50">
        <f t="shared" si="10"/>
        <v>0.25712267405371303</v>
      </c>
      <c r="Q30" s="55">
        <v>918123.4485099999</v>
      </c>
      <c r="R30" s="45">
        <v>851948.38585860003</v>
      </c>
      <c r="S30" s="57">
        <v>1106395.4989700001</v>
      </c>
      <c r="T30" s="47">
        <v>877503.72597839998</v>
      </c>
      <c r="U30" s="54">
        <f t="shared" si="6"/>
        <v>0.92792356762176831</v>
      </c>
      <c r="V30" s="54">
        <f t="shared" si="7"/>
        <v>0.79311939247340835</v>
      </c>
      <c r="W30" s="59">
        <f t="shared" si="8"/>
        <v>-0.13480417514835996</v>
      </c>
      <c r="X30" s="22"/>
    </row>
    <row r="31" spans="1:24" ht="30.6" customHeight="1" x14ac:dyDescent="0.3">
      <c r="A31" s="43">
        <v>22</v>
      </c>
      <c r="B31" s="44" t="s">
        <v>37</v>
      </c>
      <c r="C31" s="109">
        <v>0</v>
      </c>
      <c r="D31" s="110">
        <v>0</v>
      </c>
      <c r="E31" s="134">
        <v>0</v>
      </c>
      <c r="F31" s="134">
        <v>0</v>
      </c>
      <c r="G31" s="135">
        <v>0</v>
      </c>
      <c r="H31" s="135">
        <v>0</v>
      </c>
      <c r="I31" s="50">
        <v>0</v>
      </c>
      <c r="J31" s="118">
        <v>39064</v>
      </c>
      <c r="K31" s="119">
        <v>2843</v>
      </c>
      <c r="L31" s="120">
        <v>44758.29</v>
      </c>
      <c r="M31" s="120">
        <v>12405.69</v>
      </c>
      <c r="N31" s="136">
        <f t="shared" si="9"/>
        <v>7.2778005324595538E-2</v>
      </c>
      <c r="O31" s="136">
        <v>0</v>
      </c>
      <c r="P31" s="50">
        <f t="shared" si="10"/>
        <v>-7.2778005324595538E-2</v>
      </c>
      <c r="Q31" s="55">
        <v>90688</v>
      </c>
      <c r="R31" s="45">
        <v>21856.3</v>
      </c>
      <c r="S31" s="47">
        <v>173141.31999999998</v>
      </c>
      <c r="T31" s="47">
        <v>35256.019999999997</v>
      </c>
      <c r="U31" s="136">
        <f t="shared" si="6"/>
        <v>0.24100542519407198</v>
      </c>
      <c r="V31" s="136">
        <f t="shared" si="7"/>
        <v>0.20362568565377692</v>
      </c>
      <c r="W31" s="59">
        <f t="shared" si="8"/>
        <v>-3.7379739540295054E-2</v>
      </c>
    </row>
    <row r="32" spans="1:24" ht="30.6" customHeight="1" thickBot="1" x14ac:dyDescent="0.35">
      <c r="A32" s="137">
        <v>23</v>
      </c>
      <c r="B32" s="138" t="s">
        <v>38</v>
      </c>
      <c r="C32" s="139">
        <v>0</v>
      </c>
      <c r="D32" s="140">
        <v>0</v>
      </c>
      <c r="E32" s="141">
        <v>0</v>
      </c>
      <c r="F32" s="142">
        <v>0</v>
      </c>
      <c r="G32" s="143">
        <v>0</v>
      </c>
      <c r="H32" s="143">
        <v>0</v>
      </c>
      <c r="I32" s="144">
        <v>0</v>
      </c>
      <c r="J32" s="145">
        <v>40492.876014099995</v>
      </c>
      <c r="K32" s="146">
        <v>165849.70009439994</v>
      </c>
      <c r="L32" s="147">
        <v>36363.438839999995</v>
      </c>
      <c r="M32" s="147">
        <v>158443.08090999947</v>
      </c>
      <c r="N32" s="136">
        <f t="shared" si="9"/>
        <v>4.0957747737317929</v>
      </c>
      <c r="O32" s="148">
        <f t="shared" si="14"/>
        <v>4.3572083929452559</v>
      </c>
      <c r="P32" s="149">
        <v>0</v>
      </c>
      <c r="Q32" s="150">
        <v>76547.031321900009</v>
      </c>
      <c r="R32" s="151">
        <v>35490.988229300012</v>
      </c>
      <c r="S32" s="152">
        <v>61457.97423</v>
      </c>
      <c r="T32" s="152">
        <v>34269.231503099989</v>
      </c>
      <c r="U32" s="148"/>
      <c r="V32" s="148">
        <f t="shared" si="7"/>
        <v>0.55760431306848801</v>
      </c>
      <c r="W32" s="74">
        <f t="shared" si="8"/>
        <v>0.55760431306848801</v>
      </c>
    </row>
    <row r="33" spans="1:24" s="162" customFormat="1" ht="30.6" customHeight="1" thickBot="1" x14ac:dyDescent="0.4">
      <c r="A33" s="76"/>
      <c r="B33" s="77" t="s">
        <v>25</v>
      </c>
      <c r="C33" s="153">
        <v>1587948.0021573701</v>
      </c>
      <c r="D33" s="154">
        <v>983152.78856498434</v>
      </c>
      <c r="E33" s="80">
        <f>SUM(E22:E32)</f>
        <v>1961930.7226002275</v>
      </c>
      <c r="F33" s="80">
        <f>SUM(F22:F32)</f>
        <v>1303973.4740038214</v>
      </c>
      <c r="G33" s="155">
        <f t="shared" si="11"/>
        <v>0.61913411977551081</v>
      </c>
      <c r="H33" s="155">
        <f t="shared" si="12"/>
        <v>0.66463787889289572</v>
      </c>
      <c r="I33" s="82">
        <f t="shared" si="13"/>
        <v>4.5503759117384912E-2</v>
      </c>
      <c r="J33" s="156">
        <v>3564563.2187324157</v>
      </c>
      <c r="K33" s="157">
        <v>2707047.3903385657</v>
      </c>
      <c r="L33" s="158">
        <f>SUM(L22:L32)</f>
        <v>4326893.3065859498</v>
      </c>
      <c r="M33" s="158">
        <f>SUM(M22:M32)</f>
        <v>3559002.7357913861</v>
      </c>
      <c r="N33" s="86">
        <f t="shared" si="9"/>
        <v>0.75943312664860274</v>
      </c>
      <c r="O33" s="86">
        <f t="shared" si="14"/>
        <v>0.82253073593800885</v>
      </c>
      <c r="P33" s="87">
        <f t="shared" si="10"/>
        <v>6.3097609289406109E-2</v>
      </c>
      <c r="Q33" s="159">
        <v>6853344.7147026015</v>
      </c>
      <c r="R33" s="160">
        <v>6237069.5334347729</v>
      </c>
      <c r="S33" s="161">
        <f>SUM(S22:S32)</f>
        <v>7814227.2993844869</v>
      </c>
      <c r="T33" s="161">
        <f>SUM(T22:T32)</f>
        <v>7156434.6640952835</v>
      </c>
      <c r="U33" s="86">
        <f t="shared" si="6"/>
        <v>0.91007672794486427</v>
      </c>
      <c r="V33" s="86">
        <f t="shared" si="7"/>
        <v>0.91582115414776633</v>
      </c>
      <c r="W33" s="90">
        <f t="shared" si="8"/>
        <v>5.7444262029020532E-3</v>
      </c>
      <c r="X33" s="91"/>
    </row>
    <row r="34" spans="1:24" ht="30.6" customHeight="1" x14ac:dyDescent="0.35">
      <c r="A34" s="93" t="s">
        <v>39</v>
      </c>
      <c r="B34" s="26" t="s">
        <v>40</v>
      </c>
      <c r="C34" s="163"/>
      <c r="D34" s="164"/>
      <c r="E34" s="95"/>
      <c r="F34" s="96"/>
      <c r="G34" s="97"/>
      <c r="H34" s="97"/>
      <c r="I34" s="98"/>
      <c r="J34" s="99"/>
      <c r="K34" s="100"/>
      <c r="L34" s="101"/>
      <c r="M34" s="101"/>
      <c r="N34" s="102"/>
      <c r="O34" s="103"/>
      <c r="P34" s="98"/>
      <c r="Q34" s="165"/>
      <c r="R34" s="166"/>
      <c r="S34" s="106"/>
      <c r="T34" s="107"/>
      <c r="U34" s="102"/>
      <c r="V34" s="103"/>
      <c r="W34" s="108"/>
    </row>
    <row r="35" spans="1:24" ht="30.6" customHeight="1" x14ac:dyDescent="0.3">
      <c r="A35" s="43">
        <v>24</v>
      </c>
      <c r="B35" s="44" t="s">
        <v>41</v>
      </c>
      <c r="C35" s="109">
        <v>119.12030970000002</v>
      </c>
      <c r="D35" s="110">
        <v>0</v>
      </c>
      <c r="E35" s="47">
        <v>196.54126329999997</v>
      </c>
      <c r="F35" s="167">
        <v>23.916639999999997</v>
      </c>
      <c r="G35" s="49">
        <v>0</v>
      </c>
      <c r="H35" s="49">
        <v>0</v>
      </c>
      <c r="I35" s="50">
        <f>H35-G35</f>
        <v>0</v>
      </c>
      <c r="J35" s="118">
        <v>51787.116053000005</v>
      </c>
      <c r="K35" s="119">
        <v>141615</v>
      </c>
      <c r="L35" s="47">
        <v>68234.765996299611</v>
      </c>
      <c r="M35" s="120">
        <v>82474.350017078599</v>
      </c>
      <c r="N35" s="54">
        <f>K35/J35</f>
        <v>2.7345604620088957</v>
      </c>
      <c r="O35" s="54">
        <f>M35/L35</f>
        <v>1.2086851740878133</v>
      </c>
      <c r="P35" s="50">
        <f>O35-N35</f>
        <v>-1.5258752879210824</v>
      </c>
      <c r="Q35" s="55">
        <v>266157.30189240008</v>
      </c>
      <c r="R35" s="45">
        <v>58305.266919423972</v>
      </c>
      <c r="S35" s="57">
        <v>435496.66669949557</v>
      </c>
      <c r="T35" s="47">
        <v>200722.39084573122</v>
      </c>
      <c r="U35" s="54">
        <f t="shared" si="6"/>
        <v>0.21906318746421299</v>
      </c>
      <c r="V35" s="54">
        <f t="shared" si="7"/>
        <v>0.46090454002081965</v>
      </c>
      <c r="W35" s="59">
        <f t="shared" si="8"/>
        <v>0.24184135255660666</v>
      </c>
    </row>
    <row r="36" spans="1:24" ht="30.6" customHeight="1" x14ac:dyDescent="0.3">
      <c r="A36" s="43">
        <v>25</v>
      </c>
      <c r="B36" s="44" t="s">
        <v>42</v>
      </c>
      <c r="C36" s="109">
        <v>232255.88000000003</v>
      </c>
      <c r="D36" s="110">
        <v>97332.424687999941</v>
      </c>
      <c r="E36" s="47">
        <v>259802.64732289998</v>
      </c>
      <c r="F36" s="48">
        <v>121093.43230659985</v>
      </c>
      <c r="G36" s="49">
        <f>D36/C36</f>
        <v>0.41907410347587293</v>
      </c>
      <c r="H36" s="49">
        <f>F36/E36</f>
        <v>0.46609776133688463</v>
      </c>
      <c r="I36" s="50">
        <f t="shared" ref="I36:I39" si="15">H36-G36</f>
        <v>4.7023657861011703E-2</v>
      </c>
      <c r="J36" s="118">
        <v>242766.58100000003</v>
      </c>
      <c r="K36" s="119">
        <v>147599.79307749998</v>
      </c>
      <c r="L36" s="47">
        <v>270700.16007810005</v>
      </c>
      <c r="M36" s="120">
        <v>177877.85580419991</v>
      </c>
      <c r="N36" s="54">
        <f t="shared" ref="N36:N39" si="16">K36/J36</f>
        <v>0.60799057460672468</v>
      </c>
      <c r="O36" s="54">
        <f t="shared" ref="O36:O39" si="17">M36/L36</f>
        <v>0.65710288369567327</v>
      </c>
      <c r="P36" s="50">
        <f t="shared" ref="P36:P39" si="18">O36-N36</f>
        <v>4.9112309088948591E-2</v>
      </c>
      <c r="Q36" s="55">
        <v>106837.58199999998</v>
      </c>
      <c r="R36" s="45">
        <v>141517.13329340008</v>
      </c>
      <c r="S36" s="57">
        <v>113999.41738200001</v>
      </c>
      <c r="T36" s="47">
        <v>170256.84366290018</v>
      </c>
      <c r="U36" s="54">
        <f t="shared" si="6"/>
        <v>1.32460067556939</v>
      </c>
      <c r="V36" s="54">
        <f t="shared" si="7"/>
        <v>1.4934887175114893</v>
      </c>
      <c r="W36" s="59">
        <f t="shared" si="8"/>
        <v>0.16888804194209928</v>
      </c>
    </row>
    <row r="37" spans="1:24" ht="30.6" customHeight="1" x14ac:dyDescent="0.3">
      <c r="A37" s="43">
        <v>26</v>
      </c>
      <c r="B37" s="44" t="s">
        <v>43</v>
      </c>
      <c r="C37" s="109">
        <v>0</v>
      </c>
      <c r="D37" s="110">
        <v>0</v>
      </c>
      <c r="E37" s="168">
        <v>0</v>
      </c>
      <c r="F37" s="167">
        <v>0</v>
      </c>
      <c r="G37" s="49">
        <v>0</v>
      </c>
      <c r="H37" s="49">
        <v>0</v>
      </c>
      <c r="I37" s="50">
        <f t="shared" si="15"/>
        <v>0</v>
      </c>
      <c r="J37" s="118">
        <v>70529.971917699993</v>
      </c>
      <c r="K37" s="119">
        <v>15662.8326144</v>
      </c>
      <c r="L37" s="47">
        <v>106153.3228313</v>
      </c>
      <c r="M37" s="120">
        <v>22708.682394200005</v>
      </c>
      <c r="N37" s="54">
        <f t="shared" si="16"/>
        <v>0.22207342762984006</v>
      </c>
      <c r="O37" s="54">
        <f t="shared" si="17"/>
        <v>0.21392342499055716</v>
      </c>
      <c r="P37" s="50">
        <f t="shared" si="18"/>
        <v>-8.1500026392828939E-3</v>
      </c>
      <c r="Q37" s="55">
        <v>106143.27658380001</v>
      </c>
      <c r="R37" s="45">
        <v>21392</v>
      </c>
      <c r="S37" s="57">
        <v>144957.24704769999</v>
      </c>
      <c r="T37" s="47">
        <v>31725.88223990002</v>
      </c>
      <c r="U37" s="54">
        <f t="shared" si="6"/>
        <v>0.20153890748898295</v>
      </c>
      <c r="V37" s="54">
        <f t="shared" si="7"/>
        <v>0.21886371937968871</v>
      </c>
      <c r="W37" s="59">
        <f t="shared" si="8"/>
        <v>1.7324811890705755E-2</v>
      </c>
    </row>
    <row r="38" spans="1:24" ht="30.6" customHeight="1" thickBot="1" x14ac:dyDescent="0.35">
      <c r="A38" s="60">
        <v>27</v>
      </c>
      <c r="B38" s="61" t="s">
        <v>44</v>
      </c>
      <c r="C38" s="169">
        <v>0</v>
      </c>
      <c r="D38" s="170">
        <v>0</v>
      </c>
      <c r="E38" s="171">
        <v>0</v>
      </c>
      <c r="F38" s="172">
        <v>0</v>
      </c>
      <c r="G38" s="66">
        <v>0</v>
      </c>
      <c r="H38" s="66">
        <v>0</v>
      </c>
      <c r="I38" s="67">
        <f t="shared" si="15"/>
        <v>0</v>
      </c>
      <c r="J38" s="113">
        <v>5498.9913631999998</v>
      </c>
      <c r="K38" s="114">
        <v>3814.8988607999986</v>
      </c>
      <c r="L38" s="64">
        <v>7175.3447700000024</v>
      </c>
      <c r="M38" s="115">
        <v>4363.8160319000008</v>
      </c>
      <c r="N38" s="71">
        <f t="shared" si="16"/>
        <v>0.69374519958875047</v>
      </c>
      <c r="O38" s="71">
        <f t="shared" si="17"/>
        <v>0.60816813293000827</v>
      </c>
      <c r="P38" s="67">
        <f t="shared" si="18"/>
        <v>-8.5577066658742207E-2</v>
      </c>
      <c r="Q38" s="72">
        <v>92610.610270000005</v>
      </c>
      <c r="R38" s="62">
        <v>27639</v>
      </c>
      <c r="S38" s="73">
        <v>114142.13568000001</v>
      </c>
      <c r="T38" s="64">
        <v>42860.916298299991</v>
      </c>
      <c r="U38" s="71">
        <f t="shared" si="6"/>
        <v>0.29844312567880027</v>
      </c>
      <c r="V38" s="71">
        <f t="shared" si="7"/>
        <v>0.37550476905795344</v>
      </c>
      <c r="W38" s="74">
        <f t="shared" si="8"/>
        <v>7.7061643379153166E-2</v>
      </c>
    </row>
    <row r="39" spans="1:24" s="92" customFormat="1" ht="30.6" customHeight="1" thickBot="1" x14ac:dyDescent="0.4">
      <c r="A39" s="76"/>
      <c r="B39" s="77" t="s">
        <v>25</v>
      </c>
      <c r="C39" s="173">
        <v>232375</v>
      </c>
      <c r="D39" s="174">
        <v>97332.424687999941</v>
      </c>
      <c r="E39" s="80">
        <f>SUM(E35:E38)</f>
        <v>259999.18858619998</v>
      </c>
      <c r="F39" s="80">
        <f>SUM(F35:F38)</f>
        <v>121117.34894659984</v>
      </c>
      <c r="G39" s="155">
        <f t="shared" ref="G39" si="19">D39/C39</f>
        <v>0.41885927783969851</v>
      </c>
      <c r="H39" s="155">
        <f t="shared" ref="H39" si="20">F39/E39</f>
        <v>0.46583741128270739</v>
      </c>
      <c r="I39" s="82">
        <f t="shared" si="15"/>
        <v>4.6978133443008885E-2</v>
      </c>
      <c r="J39" s="175">
        <v>370582.66033390001</v>
      </c>
      <c r="K39" s="176">
        <v>308692.52455269999</v>
      </c>
      <c r="L39" s="177">
        <f>SUM(L35:L38)</f>
        <v>452263.59367569973</v>
      </c>
      <c r="M39" s="177">
        <f>SUM(M35:M38)</f>
        <v>287424.70424737851</v>
      </c>
      <c r="N39" s="86">
        <f t="shared" si="16"/>
        <v>0.83299235931482551</v>
      </c>
      <c r="O39" s="86">
        <f t="shared" si="17"/>
        <v>0.6355247432396236</v>
      </c>
      <c r="P39" s="87">
        <f t="shared" si="18"/>
        <v>-0.19746761607520191</v>
      </c>
      <c r="Q39" s="159">
        <v>571748.77074620011</v>
      </c>
      <c r="R39" s="178">
        <v>248853.40021282405</v>
      </c>
      <c r="S39" s="161">
        <f>SUM(S35:S38)</f>
        <v>808595.4668091957</v>
      </c>
      <c r="T39" s="161">
        <f>SUM(T35:T38)</f>
        <v>445566.03304683138</v>
      </c>
      <c r="U39" s="86">
        <f t="shared" si="6"/>
        <v>0.43524955880192062</v>
      </c>
      <c r="V39" s="86">
        <f t="shared" si="7"/>
        <v>0.55103701583324805</v>
      </c>
      <c r="W39" s="90">
        <f t="shared" si="8"/>
        <v>0.11578745703132742</v>
      </c>
      <c r="X39" s="91"/>
    </row>
    <row r="40" spans="1:24" ht="30.6" customHeight="1" x14ac:dyDescent="0.35">
      <c r="A40" s="93" t="s">
        <v>45</v>
      </c>
      <c r="B40" s="26" t="s">
        <v>46</v>
      </c>
      <c r="C40" s="179"/>
      <c r="D40" s="180"/>
      <c r="E40" s="181"/>
      <c r="F40" s="182"/>
      <c r="G40" s="97"/>
      <c r="H40" s="97"/>
      <c r="I40" s="98"/>
      <c r="J40" s="183"/>
      <c r="K40" s="184"/>
      <c r="L40" s="185"/>
      <c r="M40" s="185"/>
      <c r="N40" s="102"/>
      <c r="O40" s="103"/>
      <c r="P40" s="98"/>
      <c r="Q40" s="165"/>
      <c r="R40" s="166"/>
      <c r="S40" s="106"/>
      <c r="T40" s="107"/>
      <c r="U40" s="102"/>
      <c r="V40" s="103"/>
      <c r="W40" s="108">
        <f t="shared" si="8"/>
        <v>0</v>
      </c>
    </row>
    <row r="41" spans="1:24" ht="30.6" customHeight="1" x14ac:dyDescent="0.35">
      <c r="A41" s="60">
        <v>28</v>
      </c>
      <c r="B41" s="61" t="s">
        <v>47</v>
      </c>
      <c r="C41" s="186">
        <v>870536</v>
      </c>
      <c r="D41" s="187">
        <v>603385</v>
      </c>
      <c r="E41" s="188">
        <v>964686</v>
      </c>
      <c r="F41" s="189">
        <v>677873</v>
      </c>
      <c r="G41" s="66">
        <f>D41/C41</f>
        <v>0.69311895200198503</v>
      </c>
      <c r="H41" s="66">
        <f>F41/E41</f>
        <v>0.70268771392971396</v>
      </c>
      <c r="I41" s="67">
        <f>H41-G41</f>
        <v>9.5687619277289304E-3</v>
      </c>
      <c r="J41" s="72">
        <v>201495</v>
      </c>
      <c r="K41" s="62">
        <v>140956</v>
      </c>
      <c r="L41" s="64">
        <v>221672</v>
      </c>
      <c r="M41" s="64">
        <v>153087</v>
      </c>
      <c r="N41" s="71">
        <f>K41/J41</f>
        <v>0.69955085734137323</v>
      </c>
      <c r="O41" s="54">
        <f>M41/L41</f>
        <v>0.69060142913854705</v>
      </c>
      <c r="P41" s="67">
        <f>O41-N41</f>
        <v>-8.9494282028261818E-3</v>
      </c>
      <c r="Q41" s="72">
        <v>148919</v>
      </c>
      <c r="R41" s="62">
        <v>60432</v>
      </c>
      <c r="S41" s="73">
        <v>152275</v>
      </c>
      <c r="T41" s="64">
        <v>61412</v>
      </c>
      <c r="U41" s="71">
        <f t="shared" si="6"/>
        <v>0.40580449774709743</v>
      </c>
      <c r="V41" s="54">
        <f t="shared" si="7"/>
        <v>0.40329666721392216</v>
      </c>
      <c r="W41" s="59">
        <f t="shared" si="8"/>
        <v>-2.5078305331752704E-3</v>
      </c>
    </row>
    <row r="42" spans="1:24" ht="30.6" customHeight="1" thickBot="1" x14ac:dyDescent="0.4">
      <c r="A42" s="137"/>
      <c r="B42" s="138"/>
      <c r="C42" s="190"/>
      <c r="D42" s="191"/>
      <c r="G42" s="143"/>
      <c r="H42" s="143"/>
      <c r="I42" s="144"/>
      <c r="J42" s="150"/>
      <c r="K42" s="193"/>
      <c r="L42" s="194"/>
      <c r="M42" s="194"/>
      <c r="N42" s="148"/>
      <c r="O42" s="148"/>
      <c r="P42" s="149"/>
      <c r="Q42" s="150"/>
      <c r="R42" s="151"/>
      <c r="S42" s="152"/>
      <c r="T42" s="152"/>
      <c r="U42" s="148"/>
      <c r="V42" s="148"/>
      <c r="W42" s="74"/>
    </row>
    <row r="43" spans="1:24" s="92" customFormat="1" ht="30.6" customHeight="1" thickBot="1" x14ac:dyDescent="0.4">
      <c r="A43" s="76"/>
      <c r="B43" s="77" t="s">
        <v>25</v>
      </c>
      <c r="C43" s="195">
        <v>870536</v>
      </c>
      <c r="D43" s="196">
        <v>603385</v>
      </c>
      <c r="E43" s="197">
        <f>E41</f>
        <v>964686</v>
      </c>
      <c r="F43" s="197">
        <f>F41</f>
        <v>677873</v>
      </c>
      <c r="G43" s="155">
        <f>D43/C43</f>
        <v>0.69311895200198503</v>
      </c>
      <c r="H43" s="81">
        <v>0.76759999999999995</v>
      </c>
      <c r="I43" s="82">
        <f>H43-G43</f>
        <v>7.4481047998014915E-2</v>
      </c>
      <c r="J43" s="175">
        <v>201495</v>
      </c>
      <c r="K43" s="176">
        <v>140956</v>
      </c>
      <c r="L43" s="177">
        <f>L41</f>
        <v>221672</v>
      </c>
      <c r="M43" s="177">
        <f>M41</f>
        <v>153087</v>
      </c>
      <c r="N43" s="86">
        <f>K43/J43</f>
        <v>0.69955085734137323</v>
      </c>
      <c r="O43" s="86">
        <f>M43/L43</f>
        <v>0.69060142913854705</v>
      </c>
      <c r="P43" s="87">
        <f>O43-N43</f>
        <v>-8.9494282028261818E-3</v>
      </c>
      <c r="Q43" s="175">
        <v>148919</v>
      </c>
      <c r="R43" s="175">
        <v>60432</v>
      </c>
      <c r="S43" s="198">
        <f>S41</f>
        <v>152275</v>
      </c>
      <c r="T43" s="198">
        <f>T41</f>
        <v>61412</v>
      </c>
      <c r="U43" s="86">
        <f t="shared" si="6"/>
        <v>0.40580449774709743</v>
      </c>
      <c r="V43" s="86">
        <f t="shared" si="7"/>
        <v>0.40329666721392216</v>
      </c>
      <c r="W43" s="90">
        <f t="shared" si="8"/>
        <v>-2.5078305331752704E-3</v>
      </c>
      <c r="X43" s="91"/>
    </row>
    <row r="44" spans="1:24" ht="30.6" customHeight="1" x14ac:dyDescent="0.35">
      <c r="A44" s="93" t="s">
        <v>48</v>
      </c>
      <c r="B44" s="26" t="s">
        <v>49</v>
      </c>
      <c r="C44" s="163"/>
      <c r="D44" s="164"/>
      <c r="E44" s="95"/>
      <c r="F44" s="96"/>
      <c r="G44" s="97"/>
      <c r="H44" s="97"/>
      <c r="I44" s="98"/>
      <c r="J44" s="183"/>
      <c r="K44" s="184"/>
      <c r="L44" s="185"/>
      <c r="M44" s="185"/>
      <c r="N44" s="102"/>
      <c r="O44" s="199"/>
      <c r="P44" s="98"/>
      <c r="Q44" s="165"/>
      <c r="R44" s="166"/>
      <c r="S44" s="106"/>
      <c r="T44" s="107"/>
      <c r="U44" s="102"/>
      <c r="V44" s="199"/>
      <c r="W44" s="108">
        <f t="shared" si="8"/>
        <v>0</v>
      </c>
    </row>
    <row r="45" spans="1:24" ht="30.6" customHeight="1" thickBot="1" x14ac:dyDescent="0.4">
      <c r="A45" s="60">
        <v>29</v>
      </c>
      <c r="B45" s="61" t="s">
        <v>50</v>
      </c>
      <c r="C45" s="186">
        <v>1007236.7046224001</v>
      </c>
      <c r="D45" s="187">
        <v>674194.6721346</v>
      </c>
      <c r="E45" s="200">
        <v>1050482</v>
      </c>
      <c r="F45" s="200">
        <v>1050482</v>
      </c>
      <c r="G45" s="66">
        <f>D45/C45</f>
        <v>0.66935077826353317</v>
      </c>
      <c r="H45" s="66">
        <f>F45/E45</f>
        <v>1</v>
      </c>
      <c r="I45" s="67">
        <f>H45-G45</f>
        <v>0.33064922173646683</v>
      </c>
      <c r="J45" s="72">
        <v>436124.20999999996</v>
      </c>
      <c r="K45" s="62">
        <v>280506.15400370001</v>
      </c>
      <c r="L45" s="64">
        <v>462030</v>
      </c>
      <c r="M45" s="64">
        <v>462030</v>
      </c>
      <c r="N45" s="71">
        <f>K45/J45</f>
        <v>0.64317950614046404</v>
      </c>
      <c r="O45" s="71">
        <f>M45/L45</f>
        <v>1</v>
      </c>
      <c r="P45" s="67">
        <f>O45-N45</f>
        <v>0.35682049385953596</v>
      </c>
      <c r="Q45" s="72">
        <v>316988.18</v>
      </c>
      <c r="R45" s="72">
        <v>114329.85911019999</v>
      </c>
      <c r="S45" s="73">
        <v>303887</v>
      </c>
      <c r="T45" s="201">
        <v>103539</v>
      </c>
      <c r="U45" s="71">
        <f t="shared" si="6"/>
        <v>0.36067546465044847</v>
      </c>
      <c r="V45" s="71">
        <f t="shared" si="7"/>
        <v>0.34071546331366592</v>
      </c>
      <c r="W45" s="74">
        <f t="shared" si="8"/>
        <v>-1.9960001336782551E-2</v>
      </c>
    </row>
    <row r="46" spans="1:24" s="162" customFormat="1" ht="30.6" customHeight="1" thickBot="1" x14ac:dyDescent="0.4">
      <c r="A46" s="202"/>
      <c r="B46" s="203" t="s">
        <v>25</v>
      </c>
      <c r="C46" s="173">
        <v>1007236.7046224001</v>
      </c>
      <c r="D46" s="204">
        <v>674194.6721346</v>
      </c>
      <c r="E46" s="205">
        <v>1050482</v>
      </c>
      <c r="F46" s="205">
        <v>1050482</v>
      </c>
      <c r="G46" s="155">
        <f>D46/C46</f>
        <v>0.66935077826353317</v>
      </c>
      <c r="H46" s="155">
        <f>F46/E46</f>
        <v>1</v>
      </c>
      <c r="I46" s="82">
        <f>H46-G46</f>
        <v>0.33064922173646683</v>
      </c>
      <c r="J46" s="175">
        <v>436124.20999999996</v>
      </c>
      <c r="K46" s="176">
        <v>280506.15400370001</v>
      </c>
      <c r="L46" s="206">
        <v>462030</v>
      </c>
      <c r="M46" s="206">
        <v>462030</v>
      </c>
      <c r="N46" s="86">
        <f>K46/J46</f>
        <v>0.64317950614046404</v>
      </c>
      <c r="O46" s="86">
        <f>M46/L46</f>
        <v>1</v>
      </c>
      <c r="P46" s="87">
        <f>O46-N46</f>
        <v>0.35682049385953596</v>
      </c>
      <c r="Q46" s="207">
        <v>316988.18</v>
      </c>
      <c r="R46" s="207">
        <v>114329.85911019999</v>
      </c>
      <c r="S46" s="208">
        <v>303887</v>
      </c>
      <c r="T46" s="209">
        <v>103539</v>
      </c>
      <c r="U46" s="86">
        <f t="shared" si="6"/>
        <v>0.36067546465044847</v>
      </c>
      <c r="V46" s="86">
        <f t="shared" si="7"/>
        <v>0.34071546331366592</v>
      </c>
      <c r="W46" s="90">
        <f t="shared" si="8"/>
        <v>-1.9960001336782551E-2</v>
      </c>
      <c r="X46" s="91"/>
    </row>
    <row r="47" spans="1:24" ht="30.6" customHeight="1" thickBot="1" x14ac:dyDescent="0.4">
      <c r="A47" s="137"/>
      <c r="B47" s="210" t="s">
        <v>51</v>
      </c>
      <c r="C47" s="211"/>
      <c r="D47" s="212"/>
      <c r="E47" s="213"/>
      <c r="F47" s="214"/>
      <c r="G47" s="215"/>
      <c r="H47" s="215"/>
      <c r="I47" s="149"/>
      <c r="J47" s="150"/>
      <c r="K47" s="193"/>
      <c r="L47" s="194"/>
      <c r="M47" s="194"/>
      <c r="N47" s="216"/>
      <c r="O47" s="217"/>
      <c r="P47" s="149"/>
      <c r="Q47" s="218"/>
      <c r="R47" s="219"/>
      <c r="S47" s="152"/>
      <c r="T47" s="220"/>
      <c r="U47" s="216"/>
      <c r="V47" s="217"/>
      <c r="W47" s="221">
        <f t="shared" si="8"/>
        <v>0</v>
      </c>
    </row>
    <row r="48" spans="1:24" s="92" customFormat="1" ht="30.6" customHeight="1" thickBot="1" x14ac:dyDescent="0.4">
      <c r="A48" s="76"/>
      <c r="B48" s="77" t="s">
        <v>52</v>
      </c>
      <c r="C48" s="173">
        <v>10130667.330215368</v>
      </c>
      <c r="D48" s="173">
        <v>6425665.8808623832</v>
      </c>
      <c r="E48" s="80">
        <f>E20+E33+E39</f>
        <v>11121828.897425028</v>
      </c>
      <c r="F48" s="80">
        <f>F20+F33+F39</f>
        <v>5945799.2167226225</v>
      </c>
      <c r="G48" s="222">
        <f>D48/C48</f>
        <v>0.63427863845626642</v>
      </c>
      <c r="H48" s="222">
        <f>F48/E48</f>
        <v>0.53460624790759181</v>
      </c>
      <c r="I48" s="87">
        <f>H48-G48</f>
        <v>-9.9672390548674605E-2</v>
      </c>
      <c r="J48" s="175">
        <v>15611240.730534617</v>
      </c>
      <c r="K48" s="175">
        <v>7209672.2046756651</v>
      </c>
      <c r="L48" s="223">
        <f>L20+L33+L39</f>
        <v>17225515.750727449</v>
      </c>
      <c r="M48" s="223">
        <f>M20+M33+M39</f>
        <v>8189312.7113548638</v>
      </c>
      <c r="N48" s="224">
        <f>K48/J48</f>
        <v>0.46182570169288301</v>
      </c>
      <c r="O48" s="225">
        <f>M48/L48</f>
        <v>0.4754175625196605</v>
      </c>
      <c r="P48" s="87">
        <f>O48-N48</f>
        <v>1.3591860826777491E-2</v>
      </c>
      <c r="Q48" s="159">
        <v>23481920.830705404</v>
      </c>
      <c r="R48" s="159">
        <v>15949361.307031399</v>
      </c>
      <c r="S48" s="226">
        <f>S20+S33+S39</f>
        <v>25643192.318599079</v>
      </c>
      <c r="T48" s="226">
        <f>T20+T33+T39</f>
        <v>17580204.217243012</v>
      </c>
      <c r="U48" s="224">
        <f t="shared" si="6"/>
        <v>0.67921876672779302</v>
      </c>
      <c r="V48" s="225">
        <f t="shared" si="7"/>
        <v>0.68557003351302881</v>
      </c>
      <c r="W48" s="90">
        <f t="shared" si="8"/>
        <v>6.3512667852357874E-3</v>
      </c>
      <c r="X48" s="91"/>
    </row>
    <row r="49" spans="1:24" s="92" customFormat="1" ht="30.6" customHeight="1" thickBot="1" x14ac:dyDescent="0.4">
      <c r="A49" s="76"/>
      <c r="B49" s="77" t="s">
        <v>53</v>
      </c>
      <c r="C49" s="227">
        <v>870536</v>
      </c>
      <c r="D49" s="228">
        <v>603385</v>
      </c>
      <c r="E49" s="229">
        <v>964686</v>
      </c>
      <c r="F49" s="230">
        <v>677873</v>
      </c>
      <c r="G49" s="222">
        <f t="shared" ref="G49:G50" si="21">D49/C49</f>
        <v>0.69311895200198503</v>
      </c>
      <c r="H49" s="222">
        <f t="shared" ref="H49:H50" si="22">F49/E49</f>
        <v>0.70268771392971396</v>
      </c>
      <c r="I49" s="87">
        <f t="shared" ref="I49:I50" si="23">H49-G49</f>
        <v>9.5687619277289304E-3</v>
      </c>
      <c r="J49" s="175">
        <v>201495</v>
      </c>
      <c r="K49" s="231">
        <v>140956</v>
      </c>
      <c r="L49" s="177">
        <v>221672</v>
      </c>
      <c r="M49" s="177">
        <v>153087</v>
      </c>
      <c r="N49" s="224">
        <f t="shared" ref="N49:N50" si="24">K49/J49</f>
        <v>0.69955085734137323</v>
      </c>
      <c r="O49" s="225">
        <f t="shared" ref="O49:O50" si="25">M49/L49</f>
        <v>0.69060142913854705</v>
      </c>
      <c r="P49" s="87">
        <f t="shared" ref="P49:P50" si="26">O49-N49</f>
        <v>-8.9494282028261818E-3</v>
      </c>
      <c r="Q49" s="159">
        <v>148919</v>
      </c>
      <c r="R49" s="160">
        <v>60432</v>
      </c>
      <c r="S49" s="161">
        <v>152275</v>
      </c>
      <c r="T49" s="226">
        <v>61412</v>
      </c>
      <c r="U49" s="224">
        <f t="shared" si="6"/>
        <v>0.40580449774709743</v>
      </c>
      <c r="V49" s="225">
        <f t="shared" si="7"/>
        <v>0.40329666721392216</v>
      </c>
      <c r="W49" s="90">
        <f t="shared" si="8"/>
        <v>-2.5078305331752704E-3</v>
      </c>
      <c r="X49" s="91"/>
    </row>
    <row r="50" spans="1:24" s="92" customFormat="1" ht="30.6" customHeight="1" thickBot="1" x14ac:dyDescent="0.4">
      <c r="A50" s="76"/>
      <c r="B50" s="77" t="s">
        <v>54</v>
      </c>
      <c r="C50" s="173">
        <v>11001203.330215368</v>
      </c>
      <c r="D50" s="173">
        <v>7029050.8808623832</v>
      </c>
      <c r="E50" s="80">
        <f>SUM(E48:E49)</f>
        <v>12086514.897425028</v>
      </c>
      <c r="F50" s="80">
        <f>SUM(F48:F49)</f>
        <v>6623672.2167226225</v>
      </c>
      <c r="G50" s="222">
        <f t="shared" si="21"/>
        <v>0.6389347301269066</v>
      </c>
      <c r="H50" s="222">
        <f t="shared" si="22"/>
        <v>0.54802168143058039</v>
      </c>
      <c r="I50" s="87">
        <f t="shared" si="23"/>
        <v>-9.0913048696326215E-2</v>
      </c>
      <c r="J50" s="175">
        <v>15812735.730534617</v>
      </c>
      <c r="K50" s="175">
        <v>7350628.2046756651</v>
      </c>
      <c r="L50" s="223">
        <f>SUM(L48:L49)</f>
        <v>17447187.750727449</v>
      </c>
      <c r="M50" s="223">
        <f>SUM(M48:M49)</f>
        <v>8342399.7113548638</v>
      </c>
      <c r="N50" s="224">
        <f t="shared" si="24"/>
        <v>0.4648549327540773</v>
      </c>
      <c r="O50" s="225">
        <f t="shared" si="25"/>
        <v>0.47815154112771174</v>
      </c>
      <c r="P50" s="87">
        <f t="shared" si="26"/>
        <v>1.3296608373634444E-2</v>
      </c>
      <c r="Q50" s="159">
        <v>23630839.830705404</v>
      </c>
      <c r="R50" s="159">
        <v>16009793.307031399</v>
      </c>
      <c r="S50" s="226">
        <f>SUM(S48:S49)</f>
        <v>25795467.318599079</v>
      </c>
      <c r="T50" s="226">
        <f>SUM(T48:T49)</f>
        <v>17641616.217243012</v>
      </c>
      <c r="U50" s="224">
        <f t="shared" si="6"/>
        <v>0.67749573953899933</v>
      </c>
      <c r="V50" s="225">
        <f t="shared" si="7"/>
        <v>0.68390372616056594</v>
      </c>
      <c r="W50" s="90">
        <f t="shared" si="8"/>
        <v>6.4079866215666081E-3</v>
      </c>
      <c r="X50" s="91"/>
    </row>
    <row r="51" spans="1:24" ht="30.6" customHeight="1" thickBot="1" x14ac:dyDescent="0.4">
      <c r="A51" s="137"/>
      <c r="B51" s="210" t="s">
        <v>55</v>
      </c>
      <c r="C51" s="211"/>
      <c r="D51" s="212"/>
      <c r="E51" s="213"/>
      <c r="F51" s="214"/>
      <c r="G51" s="215"/>
      <c r="H51" s="215"/>
      <c r="I51" s="149"/>
      <c r="J51" s="150"/>
      <c r="K51" s="193"/>
      <c r="L51" s="194"/>
      <c r="M51" s="194"/>
      <c r="N51" s="216"/>
      <c r="O51" s="217"/>
      <c r="P51" s="149"/>
      <c r="Q51" s="232"/>
      <c r="R51" s="233"/>
      <c r="S51" s="234"/>
      <c r="T51" s="235"/>
      <c r="U51" s="216"/>
      <c r="V51" s="217"/>
      <c r="W51" s="221">
        <f t="shared" si="8"/>
        <v>0</v>
      </c>
    </row>
    <row r="52" spans="1:24" s="92" customFormat="1" ht="30.6" customHeight="1" thickBot="1" x14ac:dyDescent="0.4">
      <c r="A52" s="76"/>
      <c r="B52" s="77" t="s">
        <v>56</v>
      </c>
      <c r="C52" s="173">
        <v>12008440.034837769</v>
      </c>
      <c r="D52" s="173">
        <v>7703245.5529969828</v>
      </c>
      <c r="E52" s="80">
        <f>E45+E50</f>
        <v>13136996.897425028</v>
      </c>
      <c r="F52" s="80">
        <f>F45+F50</f>
        <v>7674154.2167226225</v>
      </c>
      <c r="G52" s="222">
        <f>D52/C52</f>
        <v>0.64148594910321766</v>
      </c>
      <c r="H52" s="222">
        <f>F52/E52</f>
        <v>0.58416350986783194</v>
      </c>
      <c r="I52" s="87">
        <f>H52-G52</f>
        <v>-5.7322439235385714E-2</v>
      </c>
      <c r="J52" s="175">
        <v>16248859.940534618</v>
      </c>
      <c r="K52" s="175">
        <v>7631134.3586793654</v>
      </c>
      <c r="L52" s="223">
        <f>L46+L50</f>
        <v>17909217.750727449</v>
      </c>
      <c r="M52" s="223">
        <f>M46+M50</f>
        <v>8804429.7113548629</v>
      </c>
      <c r="N52" s="224">
        <f>K52/J52</f>
        <v>0.46964121708272211</v>
      </c>
      <c r="O52" s="225">
        <f>M52/L52</f>
        <v>0.49161442079161938</v>
      </c>
      <c r="P52" s="87">
        <f>O52-N52</f>
        <v>2.1973203708897271E-2</v>
      </c>
      <c r="Q52" s="159">
        <v>23947828.010705404</v>
      </c>
      <c r="R52" s="159">
        <v>16124123.166141599</v>
      </c>
      <c r="S52" s="226">
        <f>S46+S50</f>
        <v>26099354.318599079</v>
      </c>
      <c r="T52" s="226">
        <f>T46+T50</f>
        <v>17745155.217243012</v>
      </c>
      <c r="U52" s="224">
        <f>R52/Q52</f>
        <v>0.67330211152901331</v>
      </c>
      <c r="V52" s="225">
        <f t="shared" si="7"/>
        <v>0.67990782456243959</v>
      </c>
      <c r="W52" s="90">
        <f t="shared" si="8"/>
        <v>6.6057130334262748E-3</v>
      </c>
      <c r="X52" s="91"/>
    </row>
    <row r="53" spans="1:24" x14ac:dyDescent="0.25">
      <c r="A53" s="192"/>
      <c r="B53" s="192"/>
      <c r="H53" s="237"/>
      <c r="N53" s="238"/>
      <c r="O53" s="238"/>
      <c r="V53" s="238" t="s">
        <v>57</v>
      </c>
    </row>
  </sheetData>
  <mergeCells count="21">
    <mergeCell ref="H1:I1"/>
    <mergeCell ref="O1:P1"/>
    <mergeCell ref="V1:W1"/>
    <mergeCell ref="A2:W2"/>
    <mergeCell ref="H3:I3"/>
    <mergeCell ref="O3:P3"/>
    <mergeCell ref="V3:W3"/>
    <mergeCell ref="J6:K6"/>
    <mergeCell ref="L6:M6"/>
    <mergeCell ref="Q6:R6"/>
    <mergeCell ref="S6:T6"/>
    <mergeCell ref="A4:A6"/>
    <mergeCell ref="B4:B6"/>
    <mergeCell ref="C4:I4"/>
    <mergeCell ref="J4:P4"/>
    <mergeCell ref="Q4:W4"/>
    <mergeCell ref="G5:I5"/>
    <mergeCell ref="N5:P5"/>
    <mergeCell ref="U5:W5"/>
    <mergeCell ref="C6:D6"/>
    <mergeCell ref="E6:F6"/>
  </mergeCells>
  <pageMargins left="0.49" right="0.24" top="1.1299999999999999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2023-02-15T05:04:16Z</cp:lastPrinted>
  <dcterms:created xsi:type="dcterms:W3CDTF">2023-02-14T08:27:40Z</dcterms:created>
  <dcterms:modified xsi:type="dcterms:W3CDTF">2023-02-15T05:04:22Z</dcterms:modified>
</cp:coreProperties>
</file>