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4\Final SLBC Annexures\"/>
    </mc:Choice>
  </mc:AlternateContent>
  <bookViews>
    <workbookView xWindow="0" yWindow="0" windowWidth="23040" windowHeight="9072"/>
  </bookViews>
  <sheets>
    <sheet name="PMMY Progress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'PMMY Progress'!$A$1:$BH$39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8" i="1" l="1"/>
  <c r="BF38" i="1"/>
  <c r="AR38" i="1"/>
  <c r="AS38" i="1" s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H37" i="1"/>
  <c r="BC37" i="1"/>
  <c r="BA37" i="1"/>
  <c r="AZ37" i="1"/>
  <c r="AY37" i="1"/>
  <c r="AX37" i="1"/>
  <c r="AW37" i="1"/>
  <c r="AV37" i="1"/>
  <c r="AU37" i="1"/>
  <c r="AT37" i="1"/>
  <c r="BH36" i="1"/>
  <c r="BC36" i="1"/>
  <c r="BA36" i="1"/>
  <c r="AZ36" i="1"/>
  <c r="BE36" i="1" s="1"/>
  <c r="AY36" i="1"/>
  <c r="AX36" i="1"/>
  <c r="AW36" i="1"/>
  <c r="AV36" i="1"/>
  <c r="AU36" i="1"/>
  <c r="AT36" i="1"/>
  <c r="AS36" i="1"/>
  <c r="AZ35" i="1"/>
  <c r="AY35" i="1"/>
  <c r="AV35" i="1"/>
  <c r="AT35" i="1"/>
  <c r="AS35" i="1"/>
  <c r="AP35" i="1"/>
  <c r="BH35" i="1" s="1"/>
  <c r="AO35" i="1"/>
  <c r="AN35" i="1"/>
  <c r="AM35" i="1"/>
  <c r="AL35" i="1"/>
  <c r="AK35" i="1"/>
  <c r="AX35" i="1" s="1"/>
  <c r="AJ35" i="1"/>
  <c r="AW35" i="1" s="1"/>
  <c r="AI35" i="1"/>
  <c r="AH35" i="1"/>
  <c r="AU35" i="1" s="1"/>
  <c r="AG35" i="1"/>
  <c r="BC35" i="1" s="1"/>
  <c r="BC34" i="1"/>
  <c r="BA34" i="1"/>
  <c r="AZ34" i="1"/>
  <c r="AX34" i="1"/>
  <c r="AW34" i="1"/>
  <c r="AV34" i="1"/>
  <c r="AU34" i="1"/>
  <c r="AT34" i="1"/>
  <c r="AS34" i="1"/>
  <c r="AP34" i="1"/>
  <c r="AO34" i="1"/>
  <c r="AN34" i="1"/>
  <c r="AL34" i="1"/>
  <c r="AY34" i="1" s="1"/>
  <c r="AZ33" i="1"/>
  <c r="AY33" i="1"/>
  <c r="AX33" i="1"/>
  <c r="AU33" i="1"/>
  <c r="AT33" i="1"/>
  <c r="AS33" i="1"/>
  <c r="AP33" i="1"/>
  <c r="BH33" i="1" s="1"/>
  <c r="AO33" i="1"/>
  <c r="AN33" i="1"/>
  <c r="AM33" i="1"/>
  <c r="AL33" i="1"/>
  <c r="AK33" i="1"/>
  <c r="AJ33" i="1"/>
  <c r="AW33" i="1" s="1"/>
  <c r="AI33" i="1"/>
  <c r="AV33" i="1" s="1"/>
  <c r="AH33" i="1"/>
  <c r="AG33" i="1"/>
  <c r="BC33" i="1" s="1"/>
  <c r="BH32" i="1"/>
  <c r="AX32" i="1"/>
  <c r="AW32" i="1"/>
  <c r="AV32" i="1"/>
  <c r="AU32" i="1"/>
  <c r="AS32" i="1"/>
  <c r="AP32" i="1"/>
  <c r="AO32" i="1"/>
  <c r="AN32" i="1"/>
  <c r="AM32" i="1"/>
  <c r="AL32" i="1"/>
  <c r="AY32" i="1" s="1"/>
  <c r="AK32" i="1"/>
  <c r="AJ32" i="1"/>
  <c r="AI32" i="1"/>
  <c r="AH32" i="1"/>
  <c r="AZ32" i="1" s="1"/>
  <c r="AG32" i="1"/>
  <c r="BC32" i="1" s="1"/>
  <c r="BH31" i="1"/>
  <c r="AZ30" i="1"/>
  <c r="BE30" i="1" s="1"/>
  <c r="AW30" i="1"/>
  <c r="AV30" i="1"/>
  <c r="AU30" i="1"/>
  <c r="AT30" i="1"/>
  <c r="AS30" i="1"/>
  <c r="AP30" i="1"/>
  <c r="BH30" i="1" s="1"/>
  <c r="AO30" i="1"/>
  <c r="AN30" i="1"/>
  <c r="AM30" i="1"/>
  <c r="AL30" i="1"/>
  <c r="AY30" i="1" s="1"/>
  <c r="AK30" i="1"/>
  <c r="AX30" i="1" s="1"/>
  <c r="AJ30" i="1"/>
  <c r="AI30" i="1"/>
  <c r="AH30" i="1"/>
  <c r="AG30" i="1"/>
  <c r="BC30" i="1" s="1"/>
  <c r="AZ29" i="1"/>
  <c r="BE29" i="1" s="1"/>
  <c r="AY29" i="1"/>
  <c r="AX29" i="1"/>
  <c r="AU29" i="1"/>
  <c r="AT29" i="1"/>
  <c r="AS29" i="1"/>
  <c r="AP29" i="1"/>
  <c r="BH29" i="1" s="1"/>
  <c r="AO29" i="1"/>
  <c r="AN29" i="1"/>
  <c r="AM29" i="1"/>
  <c r="AL29" i="1"/>
  <c r="AK29" i="1"/>
  <c r="AJ29" i="1"/>
  <c r="AW29" i="1" s="1"/>
  <c r="AI29" i="1"/>
  <c r="AV29" i="1" s="1"/>
  <c r="AH29" i="1"/>
  <c r="AG29" i="1"/>
  <c r="BC29" i="1" s="1"/>
  <c r="BC28" i="1"/>
  <c r="AY28" i="1"/>
  <c r="AX28" i="1"/>
  <c r="AW28" i="1"/>
  <c r="AV28" i="1"/>
  <c r="AS28" i="1"/>
  <c r="AP28" i="1"/>
  <c r="BH28" i="1" s="1"/>
  <c r="AO28" i="1"/>
  <c r="AN28" i="1"/>
  <c r="AM28" i="1"/>
  <c r="AL28" i="1"/>
  <c r="AK28" i="1"/>
  <c r="AJ28" i="1"/>
  <c r="AI28" i="1"/>
  <c r="AH28" i="1"/>
  <c r="AZ28" i="1" s="1"/>
  <c r="BE28" i="1" s="1"/>
  <c r="AG28" i="1"/>
  <c r="AT28" i="1" s="1"/>
  <c r="AZ27" i="1"/>
  <c r="BE27" i="1" s="1"/>
  <c r="AW27" i="1"/>
  <c r="AV27" i="1"/>
  <c r="AU27" i="1"/>
  <c r="AT27" i="1"/>
  <c r="AS27" i="1"/>
  <c r="AP27" i="1"/>
  <c r="BH27" i="1" s="1"/>
  <c r="AO27" i="1"/>
  <c r="AN27" i="1"/>
  <c r="AM27" i="1"/>
  <c r="AL27" i="1"/>
  <c r="AY27" i="1" s="1"/>
  <c r="AK27" i="1"/>
  <c r="AX27" i="1" s="1"/>
  <c r="AJ27" i="1"/>
  <c r="AI27" i="1"/>
  <c r="AH27" i="1"/>
  <c r="AG27" i="1"/>
  <c r="BC27" i="1" s="1"/>
  <c r="AU26" i="1"/>
  <c r="AT26" i="1"/>
  <c r="AS26" i="1"/>
  <c r="AP26" i="1"/>
  <c r="BH26" i="1" s="1"/>
  <c r="AO26" i="1"/>
  <c r="AN26" i="1"/>
  <c r="AM26" i="1"/>
  <c r="AL26" i="1"/>
  <c r="AY26" i="1" s="1"/>
  <c r="AK26" i="1"/>
  <c r="AX26" i="1" s="1"/>
  <c r="AJ26" i="1"/>
  <c r="AW26" i="1" s="1"/>
  <c r="AI26" i="1"/>
  <c r="AV26" i="1" s="1"/>
  <c r="AH26" i="1"/>
  <c r="AZ26" i="1" s="1"/>
  <c r="BE26" i="1" s="1"/>
  <c r="AG26" i="1"/>
  <c r="BC26" i="1" s="1"/>
  <c r="BC25" i="1"/>
  <c r="AY25" i="1"/>
  <c r="AX25" i="1"/>
  <c r="AW25" i="1"/>
  <c r="AV25" i="1"/>
  <c r="AS25" i="1"/>
  <c r="AP25" i="1"/>
  <c r="BH25" i="1" s="1"/>
  <c r="AO25" i="1"/>
  <c r="AN25" i="1"/>
  <c r="AM25" i="1"/>
  <c r="AL25" i="1"/>
  <c r="AK25" i="1"/>
  <c r="AJ25" i="1"/>
  <c r="AI25" i="1"/>
  <c r="AH25" i="1"/>
  <c r="AZ25" i="1" s="1"/>
  <c r="BE25" i="1" s="1"/>
  <c r="AG25" i="1"/>
  <c r="AT25" i="1" s="1"/>
  <c r="AZ24" i="1"/>
  <c r="BE24" i="1" s="1"/>
  <c r="AW24" i="1"/>
  <c r="AV24" i="1"/>
  <c r="AU24" i="1"/>
  <c r="AT24" i="1"/>
  <c r="AS24" i="1"/>
  <c r="AP24" i="1"/>
  <c r="BH24" i="1" s="1"/>
  <c r="AO24" i="1"/>
  <c r="AN24" i="1"/>
  <c r="AM24" i="1"/>
  <c r="AL24" i="1"/>
  <c r="AY24" i="1" s="1"/>
  <c r="AK24" i="1"/>
  <c r="AX24" i="1" s="1"/>
  <c r="AJ24" i="1"/>
  <c r="AI24" i="1"/>
  <c r="AH24" i="1"/>
  <c r="AG24" i="1"/>
  <c r="BC24" i="1" s="1"/>
  <c r="BH23" i="1"/>
  <c r="AZ23" i="1"/>
  <c r="AY23" i="1"/>
  <c r="AX23" i="1"/>
  <c r="AW23" i="1"/>
  <c r="AT23" i="1"/>
  <c r="AS23" i="1"/>
  <c r="AP23" i="1"/>
  <c r="AO23" i="1"/>
  <c r="AN23" i="1"/>
  <c r="AM23" i="1"/>
  <c r="AL23" i="1"/>
  <c r="AK23" i="1"/>
  <c r="AJ23" i="1"/>
  <c r="AI23" i="1"/>
  <c r="AV23" i="1" s="1"/>
  <c r="AH23" i="1"/>
  <c r="AU23" i="1" s="1"/>
  <c r="AG23" i="1"/>
  <c r="BA23" i="1" s="1"/>
  <c r="AX22" i="1"/>
  <c r="AW22" i="1"/>
  <c r="AV22" i="1"/>
  <c r="AU22" i="1"/>
  <c r="AS22" i="1"/>
  <c r="AP22" i="1"/>
  <c r="BH22" i="1" s="1"/>
  <c r="AO22" i="1"/>
  <c r="AN22" i="1"/>
  <c r="AM22" i="1"/>
  <c r="AL22" i="1"/>
  <c r="AY22" i="1" s="1"/>
  <c r="AK22" i="1"/>
  <c r="AJ22" i="1"/>
  <c r="AI22" i="1"/>
  <c r="AH22" i="1"/>
  <c r="AZ22" i="1" s="1"/>
  <c r="BE22" i="1" s="1"/>
  <c r="AG22" i="1"/>
  <c r="BA22" i="1" s="1"/>
  <c r="AZ21" i="1"/>
  <c r="BE21" i="1" s="1"/>
  <c r="AY21" i="1"/>
  <c r="AV21" i="1"/>
  <c r="AU21" i="1"/>
  <c r="AT21" i="1"/>
  <c r="AS21" i="1"/>
  <c r="AP21" i="1"/>
  <c r="BH21" i="1" s="1"/>
  <c r="AO21" i="1"/>
  <c r="AN21" i="1"/>
  <c r="AM21" i="1"/>
  <c r="AL21" i="1"/>
  <c r="AK21" i="1"/>
  <c r="AX21" i="1" s="1"/>
  <c r="AJ21" i="1"/>
  <c r="AW21" i="1" s="1"/>
  <c r="AI21" i="1"/>
  <c r="AH21" i="1"/>
  <c r="AG21" i="1"/>
  <c r="BC21" i="1" s="1"/>
  <c r="BE20" i="1"/>
  <c r="AZ20" i="1"/>
  <c r="AY20" i="1"/>
  <c r="AX20" i="1"/>
  <c r="AW20" i="1"/>
  <c r="AT20" i="1"/>
  <c r="AS20" i="1"/>
  <c r="AP20" i="1"/>
  <c r="BH20" i="1" s="1"/>
  <c r="AO20" i="1"/>
  <c r="AN20" i="1"/>
  <c r="AM20" i="1"/>
  <c r="AL20" i="1"/>
  <c r="AK20" i="1"/>
  <c r="AJ20" i="1"/>
  <c r="AI20" i="1"/>
  <c r="AV20" i="1" s="1"/>
  <c r="AH20" i="1"/>
  <c r="AU20" i="1" s="1"/>
  <c r="AG20" i="1"/>
  <c r="BA20" i="1" s="1"/>
  <c r="AX19" i="1"/>
  <c r="AW19" i="1"/>
  <c r="AV19" i="1"/>
  <c r="AU19" i="1"/>
  <c r="AS19" i="1"/>
  <c r="AP19" i="1"/>
  <c r="BH19" i="1" s="1"/>
  <c r="AO19" i="1"/>
  <c r="AN19" i="1"/>
  <c r="AM19" i="1"/>
  <c r="AL19" i="1"/>
  <c r="AY19" i="1" s="1"/>
  <c r="AK19" i="1"/>
  <c r="AJ19" i="1"/>
  <c r="AI19" i="1"/>
  <c r="AH19" i="1"/>
  <c r="AZ19" i="1" s="1"/>
  <c r="BE19" i="1" s="1"/>
  <c r="AG19" i="1"/>
  <c r="BC19" i="1" s="1"/>
  <c r="AZ18" i="1"/>
  <c r="BE18" i="1" s="1"/>
  <c r="AY18" i="1"/>
  <c r="AV18" i="1"/>
  <c r="AU18" i="1"/>
  <c r="AT18" i="1"/>
  <c r="AS18" i="1"/>
  <c r="AP18" i="1"/>
  <c r="BH18" i="1" s="1"/>
  <c r="AO18" i="1"/>
  <c r="AN18" i="1"/>
  <c r="AM18" i="1"/>
  <c r="AL18" i="1"/>
  <c r="AK18" i="1"/>
  <c r="AX18" i="1" s="1"/>
  <c r="AJ18" i="1"/>
  <c r="AW18" i="1" s="1"/>
  <c r="AI18" i="1"/>
  <c r="AH18" i="1"/>
  <c r="AG18" i="1"/>
  <c r="BA18" i="1" s="1"/>
  <c r="BE17" i="1"/>
  <c r="AZ17" i="1"/>
  <c r="AY17" i="1"/>
  <c r="AX17" i="1"/>
  <c r="AW17" i="1"/>
  <c r="AT17" i="1"/>
  <c r="AS17" i="1"/>
  <c r="AP17" i="1"/>
  <c r="BH17" i="1" s="1"/>
  <c r="AO17" i="1"/>
  <c r="AN17" i="1"/>
  <c r="AM17" i="1"/>
  <c r="AL17" i="1"/>
  <c r="AK17" i="1"/>
  <c r="AJ17" i="1"/>
  <c r="AI17" i="1"/>
  <c r="AV17" i="1" s="1"/>
  <c r="AH17" i="1"/>
  <c r="AU17" i="1" s="1"/>
  <c r="AG17" i="1"/>
  <c r="BA17" i="1" s="1"/>
  <c r="AX16" i="1"/>
  <c r="AW16" i="1"/>
  <c r="AV16" i="1"/>
  <c r="AU16" i="1"/>
  <c r="AS16" i="1"/>
  <c r="AP16" i="1"/>
  <c r="BH16" i="1" s="1"/>
  <c r="AO16" i="1"/>
  <c r="AN16" i="1"/>
  <c r="AM16" i="1"/>
  <c r="AL16" i="1"/>
  <c r="AY16" i="1" s="1"/>
  <c r="AK16" i="1"/>
  <c r="AJ16" i="1"/>
  <c r="AI16" i="1"/>
  <c r="AH16" i="1"/>
  <c r="AZ16" i="1" s="1"/>
  <c r="BE16" i="1" s="1"/>
  <c r="AG16" i="1"/>
  <c r="BC16" i="1" s="1"/>
  <c r="AZ15" i="1"/>
  <c r="BE15" i="1" s="1"/>
  <c r="AY15" i="1"/>
  <c r="AV15" i="1"/>
  <c r="AU15" i="1"/>
  <c r="AT15" i="1"/>
  <c r="AS15" i="1"/>
  <c r="AP15" i="1"/>
  <c r="BH15" i="1" s="1"/>
  <c r="AO15" i="1"/>
  <c r="AN15" i="1"/>
  <c r="AM15" i="1"/>
  <c r="AL15" i="1"/>
  <c r="AK15" i="1"/>
  <c r="AX15" i="1" s="1"/>
  <c r="AJ15" i="1"/>
  <c r="AW15" i="1" s="1"/>
  <c r="AI15" i="1"/>
  <c r="AH15" i="1"/>
  <c r="AG15" i="1"/>
  <c r="BA15" i="1" s="1"/>
  <c r="BE14" i="1"/>
  <c r="BC14" i="1"/>
  <c r="BA14" i="1"/>
  <c r="AZ14" i="1"/>
  <c r="AY14" i="1"/>
  <c r="AX14" i="1"/>
  <c r="AW14" i="1"/>
  <c r="AT14" i="1"/>
  <c r="AS14" i="1"/>
  <c r="AP14" i="1"/>
  <c r="BH14" i="1" s="1"/>
  <c r="AO14" i="1"/>
  <c r="AN14" i="1"/>
  <c r="AM14" i="1"/>
  <c r="AL14" i="1"/>
  <c r="AK14" i="1"/>
  <c r="AJ14" i="1"/>
  <c r="AI14" i="1"/>
  <c r="AV14" i="1" s="1"/>
  <c r="AH14" i="1"/>
  <c r="AU14" i="1" s="1"/>
  <c r="AZ13" i="1"/>
  <c r="BE13" i="1" s="1"/>
  <c r="AW13" i="1"/>
  <c r="AV13" i="1"/>
  <c r="AU13" i="1"/>
  <c r="AT13" i="1"/>
  <c r="AS13" i="1"/>
  <c r="AP13" i="1"/>
  <c r="BH13" i="1" s="1"/>
  <c r="AO13" i="1"/>
  <c r="AN13" i="1"/>
  <c r="AM13" i="1"/>
  <c r="AL13" i="1"/>
  <c r="AY13" i="1" s="1"/>
  <c r="AK13" i="1"/>
  <c r="AX13" i="1" s="1"/>
  <c r="AJ13" i="1"/>
  <c r="AI13" i="1"/>
  <c r="AH13" i="1"/>
  <c r="AG13" i="1"/>
  <c r="BA13" i="1" s="1"/>
  <c r="AZ12" i="1"/>
  <c r="BE12" i="1" s="1"/>
  <c r="AY12" i="1"/>
  <c r="AX12" i="1"/>
  <c r="AU12" i="1"/>
  <c r="AT12" i="1"/>
  <c r="AS12" i="1"/>
  <c r="AP12" i="1"/>
  <c r="BH12" i="1" s="1"/>
  <c r="AO12" i="1"/>
  <c r="AN12" i="1"/>
  <c r="AM12" i="1"/>
  <c r="AL12" i="1"/>
  <c r="AK12" i="1"/>
  <c r="AJ12" i="1"/>
  <c r="AI12" i="1"/>
  <c r="AV12" i="1" s="1"/>
  <c r="AH12" i="1"/>
  <c r="AG12" i="1"/>
  <c r="BC12" i="1" s="1"/>
  <c r="BC11" i="1"/>
  <c r="AS11" i="1"/>
  <c r="AQ11" i="1"/>
  <c r="AQ38" i="1" s="1"/>
  <c r="AP11" i="1"/>
  <c r="BH11" i="1" s="1"/>
  <c r="AO11" i="1"/>
  <c r="AN11" i="1"/>
  <c r="AM11" i="1"/>
  <c r="AL11" i="1"/>
  <c r="AY11" i="1" s="1"/>
  <c r="AK11" i="1"/>
  <c r="AK38" i="1" s="1"/>
  <c r="AX38" i="1" s="1"/>
  <c r="AJ11" i="1"/>
  <c r="AW11" i="1" s="1"/>
  <c r="AI11" i="1"/>
  <c r="AV11" i="1" s="1"/>
  <c r="AH11" i="1"/>
  <c r="AZ11" i="1" s="1"/>
  <c r="BE11" i="1" s="1"/>
  <c r="AG11" i="1"/>
  <c r="AT11" i="1" s="1"/>
  <c r="AX9" i="1"/>
  <c r="AW9" i="1"/>
  <c r="AV9" i="1"/>
  <c r="AU9" i="1"/>
  <c r="AS9" i="1"/>
  <c r="AP9" i="1"/>
  <c r="BH9" i="1" s="1"/>
  <c r="AO9" i="1"/>
  <c r="AN9" i="1"/>
  <c r="AM9" i="1"/>
  <c r="AM38" i="1" s="1"/>
  <c r="AL9" i="1"/>
  <c r="AY9" i="1" s="1"/>
  <c r="AK9" i="1"/>
  <c r="AJ9" i="1"/>
  <c r="AI9" i="1"/>
  <c r="AH9" i="1"/>
  <c r="AH38" i="1" s="1"/>
  <c r="AG9" i="1"/>
  <c r="AG38" i="1" s="1"/>
  <c r="AJ38" i="1" l="1"/>
  <c r="AW38" i="1" s="1"/>
  <c r="AI38" i="1"/>
  <c r="AV38" i="1" s="1"/>
  <c r="AN38" i="1"/>
  <c r="AP38" i="1"/>
  <c r="BH38" i="1" s="1"/>
  <c r="AO38" i="1"/>
  <c r="AT38" i="1"/>
  <c r="BC38" i="1"/>
  <c r="BA38" i="1"/>
  <c r="AZ38" i="1"/>
  <c r="BE38" i="1" s="1"/>
  <c r="AU38" i="1"/>
  <c r="BA16" i="1"/>
  <c r="BA32" i="1"/>
  <c r="BC22" i="1"/>
  <c r="AX11" i="1"/>
  <c r="BC13" i="1"/>
  <c r="BA12" i="1"/>
  <c r="BC15" i="1"/>
  <c r="BC18" i="1"/>
  <c r="AT9" i="1"/>
  <c r="AZ9" i="1"/>
  <c r="BE9" i="1" s="1"/>
  <c r="AU11" i="1"/>
  <c r="BA11" i="1"/>
  <c r="AW12" i="1"/>
  <c r="AT16" i="1"/>
  <c r="BC17" i="1"/>
  <c r="AT19" i="1"/>
  <c r="BC20" i="1"/>
  <c r="AT22" i="1"/>
  <c r="BC23" i="1"/>
  <c r="AU25" i="1"/>
  <c r="BA25" i="1"/>
  <c r="AU28" i="1"/>
  <c r="BA28" i="1"/>
  <c r="AT32" i="1"/>
  <c r="BA9" i="1"/>
  <c r="BA19" i="1"/>
  <c r="BA27" i="1"/>
  <c r="BA30" i="1"/>
  <c r="BC9" i="1"/>
  <c r="BA35" i="1"/>
  <c r="AL38" i="1"/>
  <c r="AY38" i="1" s="1"/>
  <c r="BA24" i="1"/>
  <c r="BA21" i="1"/>
  <c r="BA29" i="1"/>
  <c r="BA33" i="1"/>
  <c r="BA26" i="1"/>
</calcChain>
</file>

<file path=xl/sharedStrings.xml><?xml version="1.0" encoding="utf-8"?>
<sst xmlns="http://schemas.openxmlformats.org/spreadsheetml/2006/main" count="126" uniqueCount="75">
  <si>
    <r>
      <t xml:space="preserve">                                                                                   </t>
    </r>
    <r>
      <rPr>
        <b/>
        <sz val="15"/>
        <color theme="1"/>
        <rFont val="Calibri"/>
        <family val="2"/>
      </rPr>
      <t xml:space="preserve"> (Amount in Lakhs)</t>
    </r>
  </si>
  <si>
    <t>Sr. No.</t>
  </si>
  <si>
    <t>Name of Banks</t>
  </si>
  <si>
    <t>SHISHU</t>
  </si>
  <si>
    <t xml:space="preserve">      KISHORE                                                                           </t>
  </si>
  <si>
    <t xml:space="preserve">TARUN                                                               </t>
  </si>
  <si>
    <t xml:space="preserve">TOTAL </t>
  </si>
  <si>
    <t>Total Outstanding as on 31.03.2023 (Column 5+10+15)</t>
  </si>
  <si>
    <t>Number of MUDRA Cards Issued as on date</t>
  </si>
  <si>
    <t>Annual Target Amount (01.04.2022 To 31.03.2023)</t>
  </si>
  <si>
    <t>Prorata Target amount (01.04.2021 to 31.12.2021)</t>
  </si>
  <si>
    <t>Achievement Number of Accounts (01.04.2022 to 31.03.2023)</t>
  </si>
  <si>
    <t>Achievement against Target Amount (01.04.2021 to 31.12.2021)</t>
  </si>
  <si>
    <t>Achievement against Target Amount (01.04.2021 to 30.09.2021)</t>
  </si>
  <si>
    <t>Achievement against Target Amount (01.10.2021 to 31.12.2021)</t>
  </si>
  <si>
    <t>Achievement against Target Amount (01.07.2021 to 30.09.2021)</t>
  </si>
  <si>
    <t>Achievement against Target Amount (01.04.2021 to 30.06.2021)</t>
  </si>
  <si>
    <t>Achievement against Target Amount (01.04.2022 to 31.03.2023)</t>
  </si>
  <si>
    <t>Achievement Number of Accounts (01.04.2021 to 31.12.2021)</t>
  </si>
  <si>
    <t>Achievement Number of Accounts (01.04.2021 to 30.09.2021)</t>
  </si>
  <si>
    <t>Achievement Number of Accounts (01.10.2021 to 31.12.2021)</t>
  </si>
  <si>
    <t>Achievement Number of Accounts (01.04.2021 to 30.06.2021)</t>
  </si>
  <si>
    <t>%age Achievement</t>
  </si>
  <si>
    <t>Total NPA under PMMY as on 31.03.2023</t>
  </si>
  <si>
    <t>%age of NPA Amount to Total O/S</t>
  </si>
  <si>
    <t>Q.E MARCH 2023 22 (01.01.2023 TO 31.03.2023)</t>
  </si>
  <si>
    <t>Total Outstanding as on 31.03.2023</t>
  </si>
  <si>
    <t xml:space="preserve">Sanctioned </t>
  </si>
  <si>
    <t>Disbursed</t>
  </si>
  <si>
    <t>out of (2) disbursement to WOMEN beneficiaries</t>
  </si>
  <si>
    <t>out of (2) disbursement to SC/ST beneficiaries</t>
  </si>
  <si>
    <t>Sanctioned</t>
  </si>
  <si>
    <t>out of (7) disbursement to WOMEN beneficiaries</t>
  </si>
  <si>
    <t>out of (7) disbursement to SC/ST beneficiaries</t>
  </si>
  <si>
    <t>out of (12) disbursement to WOMEN beneficiaries</t>
  </si>
  <si>
    <t>out of (12) disbursement to SC/ST beneficiaries</t>
  </si>
  <si>
    <t>disbursement to WOMEN beneficiaries</t>
  </si>
  <si>
    <t>disbursement to SC/ST beneficiaries</t>
  </si>
  <si>
    <t>A/cs</t>
  </si>
  <si>
    <t>Amt.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</si>
  <si>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</si>
  <si>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</si>
  <si>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</si>
  <si>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</si>
  <si>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</si>
  <si>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</si>
  <si>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</si>
  <si>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</si>
  <si>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</si>
  <si>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</si>
  <si>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</si>
  <si>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</si>
  <si>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</si>
  <si>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</si>
  <si>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CAPITAL SMALL FINANCE BANK</t>
  </si>
  <si>
    <t>HDFC BANK</t>
  </si>
  <si>
    <t>ICICI BANK</t>
  </si>
  <si>
    <t>4638.69</t>
  </si>
  <si>
    <t>661.61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</si>
  <si>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</si>
  <si>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</si>
  <si>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</si>
  <si>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</si>
  <si>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</si>
  <si>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</si>
  <si>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</si>
  <si>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</si>
  <si>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UJJIVAN SMALL FINANCE BANK</t>
  </si>
  <si>
    <t>JANA SMALL FINANCE BANK</t>
  </si>
  <si>
    <t>PUNJAB GRAMIN BANK</t>
  </si>
  <si>
    <t>PUNJAB STATE COOPERATIVE BANK</t>
  </si>
  <si>
    <t>TOTAL</t>
  </si>
  <si>
    <t>SLBC PUNJAB</t>
  </si>
  <si>
    <t xml:space="preserve">                                                                                                                   PRADHAN MANTRI MUDRA YOJANA (PMMY) - Progress as on 31.03.2023         Annexure 16</t>
  </si>
  <si>
    <t>Annexure 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</si>
</sst>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5"/>
      <name val="Calibri"/>
      <family val="2"/>
      <scheme val="minor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sz val="16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sz val="12"/>
      <name val="Helv"/>
    </font>
    <font>
      <b/>
      <sz val="20"/>
      <color theme="1"/>
      <name val="Tahoma"/>
      <family val="2"/>
    </font>
    <font>
      <b/>
      <sz val="20"/>
      <name val="Tahoma"/>
      <family val="2"/>
    </font>
    <font>
      <sz val="21"/>
      <color theme="1"/>
      <name val="Calibri"/>
      <family val="2"/>
      <scheme val="minor"/>
    </font>
    <font>
      <b/>
      <sz val="21"/>
      <color theme="1"/>
      <name val="Tahoma"/>
      <family val="2"/>
    </font>
    <font>
      <sz val="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7" fillId="0" borderId="0"/>
  </cellStyleXfs>
  <cellXfs count="135">
    <xf numFmtId="0" fontId="0" fillId="0" borderId="0" xfId="0"/>
    <xf numFmtId="0" fontId="5" fillId="0" borderId="0" xfId="1" applyFont="1" applyFill="1"/>
    <xf numFmtId="0" fontId="7" fillId="0" borderId="0" xfId="1" applyFont="1" applyFill="1"/>
    <xf numFmtId="0" fontId="10" fillId="0" borderId="0" xfId="1" applyFont="1" applyFill="1" applyBorder="1" applyAlignment="1">
      <alignment horizontal="center" vertical="center" wrapText="1"/>
    </xf>
    <xf numFmtId="0" fontId="14" fillId="0" borderId="0" xfId="1" applyFont="1" applyFill="1"/>
    <xf numFmtId="0" fontId="15" fillId="2" borderId="33" xfId="1" applyFont="1" applyFill="1" applyBorder="1" applyAlignment="1">
      <alignment horizontal="center" vertical="top" wrapText="1"/>
    </xf>
    <xf numFmtId="0" fontId="15" fillId="2" borderId="34" xfId="1" applyFont="1" applyFill="1" applyBorder="1" applyAlignment="1">
      <alignment horizontal="center" vertical="top" wrapText="1"/>
    </xf>
    <xf numFmtId="0" fontId="15" fillId="2" borderId="35" xfId="1" applyFont="1" applyFill="1" applyBorder="1" applyAlignment="1">
      <alignment horizontal="center" vertical="top" wrapText="1"/>
    </xf>
    <xf numFmtId="0" fontId="15" fillId="2" borderId="29" xfId="1" applyFont="1" applyFill="1" applyBorder="1" applyAlignment="1">
      <alignment horizontal="center" vertical="top" wrapText="1"/>
    </xf>
    <xf numFmtId="0" fontId="15" fillId="2" borderId="36" xfId="1" applyFont="1" applyFill="1" applyBorder="1" applyAlignment="1">
      <alignment horizontal="center" vertical="center" wrapText="1"/>
    </xf>
    <xf numFmtId="0" fontId="11" fillId="2" borderId="34" xfId="1" applyFont="1" applyFill="1" applyBorder="1" applyAlignment="1">
      <alignment horizontal="center" vertical="center" wrapText="1"/>
    </xf>
    <xf numFmtId="0" fontId="1" fillId="2" borderId="6" xfId="1" applyFont="1" applyFill="1" applyBorder="1"/>
    <xf numFmtId="0" fontId="16" fillId="2" borderId="6" xfId="1" applyFont="1" applyFill="1" applyBorder="1" applyAlignment="1">
      <alignment vertical="center" wrapText="1"/>
    </xf>
    <xf numFmtId="0" fontId="15" fillId="2" borderId="42" xfId="1" applyFont="1" applyFill="1" applyBorder="1" applyAlignment="1">
      <alignment horizontal="center" vertical="top" wrapText="1"/>
    </xf>
    <xf numFmtId="9" fontId="15" fillId="2" borderId="42" xfId="2" applyFont="1" applyFill="1" applyBorder="1" applyAlignment="1">
      <alignment horizontal="center" vertical="top" wrapText="1"/>
    </xf>
    <xf numFmtId="0" fontId="15" fillId="2" borderId="45" xfId="1" applyFont="1" applyFill="1" applyBorder="1" applyAlignment="1">
      <alignment horizontal="center" vertical="top" wrapText="1"/>
    </xf>
    <xf numFmtId="0" fontId="11" fillId="2" borderId="18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vertical="center"/>
    </xf>
    <xf numFmtId="1" fontId="18" fillId="2" borderId="39" xfId="3" applyNumberFormat="1" applyFont="1" applyFill="1" applyBorder="1" applyAlignment="1">
      <alignment vertical="center"/>
    </xf>
    <xf numFmtId="1" fontId="18" fillId="2" borderId="42" xfId="3" applyNumberFormat="1" applyFont="1" applyFill="1" applyBorder="1" applyAlignment="1">
      <alignment vertical="center"/>
    </xf>
    <xf numFmtId="1" fontId="18" fillId="2" borderId="42" xfId="1" applyNumberFormat="1" applyFont="1" applyFill="1" applyBorder="1" applyAlignment="1">
      <alignment horizontal="right" vertical="center"/>
    </xf>
    <xf numFmtId="1" fontId="18" fillId="2" borderId="42" xfId="1" applyNumberFormat="1" applyFont="1" applyFill="1" applyBorder="1" applyAlignment="1">
      <alignment horizontal="right" vertical="center" wrapText="1"/>
    </xf>
    <xf numFmtId="1" fontId="18" fillId="2" borderId="42" xfId="1" applyNumberFormat="1" applyFont="1" applyFill="1" applyBorder="1" applyAlignment="1">
      <alignment vertical="center" wrapText="1"/>
    </xf>
    <xf numFmtId="1" fontId="18" fillId="2" borderId="40" xfId="1" applyNumberFormat="1" applyFont="1" applyFill="1" applyBorder="1" applyAlignment="1">
      <alignment vertical="center" wrapText="1"/>
    </xf>
    <xf numFmtId="1" fontId="18" fillId="2" borderId="46" xfId="1" applyNumberFormat="1" applyFont="1" applyFill="1" applyBorder="1" applyAlignment="1">
      <alignment vertical="center" wrapText="1"/>
    </xf>
    <xf numFmtId="0" fontId="18" fillId="2" borderId="42" xfId="1" applyFont="1" applyFill="1" applyBorder="1" applyAlignment="1">
      <alignment vertical="center" wrapText="1"/>
    </xf>
    <xf numFmtId="9" fontId="18" fillId="2" borderId="42" xfId="2" applyFont="1" applyFill="1" applyBorder="1" applyAlignment="1">
      <alignment vertical="center" wrapText="1"/>
    </xf>
    <xf numFmtId="9" fontId="18" fillId="2" borderId="45" xfId="2" applyFont="1" applyFill="1" applyBorder="1" applyAlignment="1">
      <alignment vertical="center" wrapText="1"/>
    </xf>
    <xf numFmtId="0" fontId="7" fillId="3" borderId="0" xfId="1" applyFont="1" applyFill="1"/>
    <xf numFmtId="1" fontId="18" fillId="2" borderId="47" xfId="3" applyNumberFormat="1" applyFont="1" applyFill="1" applyBorder="1" applyAlignment="1">
      <alignment vertical="center"/>
    </xf>
    <xf numFmtId="1" fontId="18" fillId="2" borderId="24" xfId="1" applyNumberFormat="1" applyFont="1" applyFill="1" applyBorder="1" applyAlignment="1">
      <alignment horizontal="right" vertical="center" wrapText="1"/>
    </xf>
    <xf numFmtId="1" fontId="18" fillId="2" borderId="24" xfId="1" applyNumberFormat="1" applyFont="1" applyFill="1" applyBorder="1" applyAlignment="1">
      <alignment vertical="center" wrapText="1"/>
    </xf>
    <xf numFmtId="0" fontId="2" fillId="3" borderId="0" xfId="1" applyFont="1" applyFill="1"/>
    <xf numFmtId="1" fontId="18" fillId="2" borderId="24" xfId="3" applyNumberFormat="1" applyFont="1" applyFill="1" applyBorder="1" applyAlignment="1">
      <alignment vertical="center"/>
    </xf>
    <xf numFmtId="1" fontId="18" fillId="2" borderId="24" xfId="1" applyNumberFormat="1" applyFont="1" applyFill="1" applyBorder="1" applyAlignment="1">
      <alignment horizontal="right" vertical="center"/>
    </xf>
    <xf numFmtId="1" fontId="18" fillId="2" borderId="24" xfId="1" applyNumberFormat="1" applyFont="1" applyFill="1" applyBorder="1" applyAlignment="1">
      <alignment vertical="center"/>
    </xf>
    <xf numFmtId="0" fontId="18" fillId="2" borderId="24" xfId="1" applyFont="1" applyFill="1" applyBorder="1" applyAlignment="1">
      <alignment vertical="center" wrapText="1"/>
    </xf>
    <xf numFmtId="0" fontId="1" fillId="3" borderId="0" xfId="1" applyFont="1" applyFill="1"/>
    <xf numFmtId="0" fontId="11" fillId="2" borderId="18" xfId="1" applyFont="1" applyFill="1" applyBorder="1" applyAlignment="1">
      <alignment vertical="center" wrapText="1"/>
    </xf>
    <xf numFmtId="1" fontId="18" fillId="2" borderId="47" xfId="1" applyNumberFormat="1" applyFont="1" applyFill="1" applyBorder="1"/>
    <xf numFmtId="1" fontId="18" fillId="2" borderId="24" xfId="1" applyNumberFormat="1" applyFont="1" applyFill="1" applyBorder="1"/>
    <xf numFmtId="0" fontId="18" fillId="2" borderId="24" xfId="1" applyFont="1" applyFill="1" applyBorder="1"/>
    <xf numFmtId="0" fontId="18" fillId="2" borderId="42" xfId="1" applyFont="1" applyFill="1" applyBorder="1"/>
    <xf numFmtId="1" fontId="19" fillId="2" borderId="47" xfId="3" applyNumberFormat="1" applyFont="1" applyFill="1" applyBorder="1" applyAlignment="1">
      <alignment vertical="center"/>
    </xf>
    <xf numFmtId="1" fontId="19" fillId="2" borderId="24" xfId="3" applyNumberFormat="1" applyFont="1" applyFill="1" applyBorder="1" applyAlignment="1">
      <alignment vertical="center"/>
    </xf>
    <xf numFmtId="1" fontId="19" fillId="2" borderId="24" xfId="1" applyNumberFormat="1" applyFont="1" applyFill="1" applyBorder="1" applyAlignment="1">
      <alignment horizontal="right" vertical="center"/>
    </xf>
    <xf numFmtId="1" fontId="19" fillId="2" borderId="24" xfId="1" applyNumberFormat="1" applyFont="1" applyFill="1" applyBorder="1" applyAlignment="1">
      <alignment horizontal="right" vertical="center" wrapText="1"/>
    </xf>
    <xf numFmtId="1" fontId="19" fillId="2" borderId="24" xfId="1" applyNumberFormat="1" applyFont="1" applyFill="1" applyBorder="1" applyAlignment="1">
      <alignment vertical="center"/>
    </xf>
    <xf numFmtId="1" fontId="19" fillId="2" borderId="42" xfId="1" applyNumberFormat="1" applyFont="1" applyFill="1" applyBorder="1" applyAlignment="1">
      <alignment vertical="center" wrapText="1"/>
    </xf>
    <xf numFmtId="1" fontId="19" fillId="2" borderId="40" xfId="1" applyNumberFormat="1" applyFont="1" applyFill="1" applyBorder="1" applyAlignment="1">
      <alignment vertical="center" wrapText="1"/>
    </xf>
    <xf numFmtId="0" fontId="18" fillId="2" borderId="47" xfId="3" applyFont="1" applyFill="1" applyBorder="1" applyAlignment="1">
      <alignment vertical="center"/>
    </xf>
    <xf numFmtId="0" fontId="18" fillId="2" borderId="24" xfId="3" applyFont="1" applyFill="1" applyBorder="1" applyAlignment="1">
      <alignment vertical="center"/>
    </xf>
    <xf numFmtId="0" fontId="18" fillId="2" borderId="24" xfId="1" applyFont="1" applyFill="1" applyBorder="1" applyAlignment="1">
      <alignment horizontal="right" vertical="center"/>
    </xf>
    <xf numFmtId="0" fontId="18" fillId="2" borderId="24" xfId="1" applyFont="1" applyFill="1" applyBorder="1" applyAlignment="1">
      <alignment horizontal="right" vertical="center" wrapText="1"/>
    </xf>
    <xf numFmtId="0" fontId="18" fillId="2" borderId="24" xfId="1" applyFont="1" applyFill="1" applyBorder="1" applyAlignment="1">
      <alignment vertical="center"/>
    </xf>
    <xf numFmtId="0" fontId="18" fillId="2" borderId="40" xfId="1" applyFont="1" applyFill="1" applyBorder="1" applyAlignment="1">
      <alignment vertical="center" wrapText="1"/>
    </xf>
    <xf numFmtId="0" fontId="11" fillId="2" borderId="48" xfId="1" applyFont="1" applyFill="1" applyBorder="1" applyAlignment="1">
      <alignment vertical="center" wrapText="1"/>
    </xf>
    <xf numFmtId="1" fontId="18" fillId="2" borderId="49" xfId="3" applyNumberFormat="1" applyFont="1" applyFill="1" applyBorder="1" applyAlignment="1">
      <alignment vertical="center"/>
    </xf>
    <xf numFmtId="1" fontId="18" fillId="2" borderId="50" xfId="3" applyNumberFormat="1" applyFont="1" applyFill="1" applyBorder="1" applyAlignment="1">
      <alignment vertical="center"/>
    </xf>
    <xf numFmtId="1" fontId="18" fillId="2" borderId="23" xfId="1" applyNumberFormat="1" applyFont="1" applyFill="1" applyBorder="1" applyAlignment="1">
      <alignment vertical="center" wrapText="1"/>
    </xf>
    <xf numFmtId="1" fontId="18" fillId="2" borderId="51" xfId="1" applyNumberFormat="1" applyFont="1" applyFill="1" applyBorder="1" applyAlignment="1">
      <alignment vertical="center" wrapText="1"/>
    </xf>
    <xf numFmtId="0" fontId="18" fillId="2" borderId="50" xfId="1" applyFont="1" applyFill="1" applyBorder="1" applyAlignment="1">
      <alignment vertical="center" wrapText="1"/>
    </xf>
    <xf numFmtId="0" fontId="18" fillId="2" borderId="23" xfId="1" applyFont="1" applyFill="1" applyBorder="1" applyAlignment="1">
      <alignment vertical="center" wrapText="1"/>
    </xf>
    <xf numFmtId="1" fontId="18" fillId="2" borderId="23" xfId="1" applyNumberFormat="1" applyFont="1" applyFill="1" applyBorder="1" applyAlignment="1">
      <alignment horizontal="right" vertical="center" wrapText="1"/>
    </xf>
    <xf numFmtId="9" fontId="18" fillId="2" borderId="23" xfId="2" applyFont="1" applyFill="1" applyBorder="1" applyAlignment="1">
      <alignment vertical="center" wrapText="1"/>
    </xf>
    <xf numFmtId="0" fontId="20" fillId="2" borderId="52" xfId="1" applyFont="1" applyFill="1" applyBorder="1"/>
    <xf numFmtId="0" fontId="21" fillId="2" borderId="52" xfId="1" applyFont="1" applyFill="1" applyBorder="1" applyAlignment="1">
      <alignment vertical="center" wrapText="1"/>
    </xf>
    <xf numFmtId="1" fontId="21" fillId="2" borderId="53" xfId="1" applyNumberFormat="1" applyFont="1" applyFill="1" applyBorder="1" applyAlignment="1">
      <alignment vertical="center"/>
    </xf>
    <xf numFmtId="1" fontId="21" fillId="2" borderId="7" xfId="1" applyNumberFormat="1" applyFont="1" applyFill="1" applyBorder="1" applyAlignment="1">
      <alignment vertical="center"/>
    </xf>
    <xf numFmtId="1" fontId="18" fillId="2" borderId="8" xfId="1" applyNumberFormat="1" applyFont="1" applyFill="1" applyBorder="1" applyAlignment="1">
      <alignment vertical="center" wrapText="1"/>
    </xf>
    <xf numFmtId="9" fontId="18" fillId="2" borderId="8" xfId="2" applyFont="1" applyFill="1" applyBorder="1" applyAlignment="1">
      <alignment vertical="center" wrapText="1"/>
    </xf>
    <xf numFmtId="1" fontId="21" fillId="2" borderId="7" xfId="1" applyNumberFormat="1" applyFont="1" applyFill="1" applyBorder="1" applyAlignment="1">
      <alignment vertical="center" wrapText="1"/>
    </xf>
    <xf numFmtId="1" fontId="21" fillId="2" borderId="8" xfId="1" applyNumberFormat="1" applyFont="1" applyFill="1" applyBorder="1" applyAlignment="1">
      <alignment vertical="center" wrapText="1"/>
    </xf>
    <xf numFmtId="0" fontId="22" fillId="0" borderId="0" xfId="1" applyFont="1" applyFill="1"/>
    <xf numFmtId="0" fontId="1" fillId="0" borderId="0" xfId="1" applyFont="1" applyFill="1"/>
    <xf numFmtId="9" fontId="0" fillId="0" borderId="0" xfId="2" applyFont="1" applyFill="1"/>
    <xf numFmtId="0" fontId="15" fillId="2" borderId="43" xfId="1" applyFont="1" applyFill="1" applyBorder="1" applyAlignment="1">
      <alignment horizontal="center" vertical="top" wrapText="1"/>
    </xf>
    <xf numFmtId="0" fontId="15" fillId="2" borderId="44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/>
    </xf>
    <xf numFmtId="0" fontId="15" fillId="2" borderId="40" xfId="1" applyFont="1" applyFill="1" applyBorder="1" applyAlignment="1">
      <alignment horizontal="center" vertical="top" wrapText="1"/>
    </xf>
    <xf numFmtId="0" fontId="15" fillId="2" borderId="38" xfId="1" applyFont="1" applyFill="1" applyBorder="1" applyAlignment="1">
      <alignment horizontal="center" vertical="top" wrapText="1"/>
    </xf>
    <xf numFmtId="0" fontId="15" fillId="2" borderId="41" xfId="1" applyFont="1" applyFill="1" applyBorder="1" applyAlignment="1">
      <alignment horizontal="center" vertical="top" wrapText="1"/>
    </xf>
    <xf numFmtId="0" fontId="15" fillId="2" borderId="39" xfId="1" applyFont="1" applyFill="1" applyBorder="1" applyAlignment="1">
      <alignment horizontal="center" vertical="top" wrapText="1"/>
    </xf>
    <xf numFmtId="0" fontId="13" fillId="2" borderId="26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25" xfId="1" applyFont="1" applyFill="1" applyBorder="1" applyAlignment="1">
      <alignment horizontal="center" vertical="center" wrapText="1"/>
    </xf>
    <xf numFmtId="0" fontId="11" fillId="2" borderId="37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3" fillId="2" borderId="27" xfId="1" applyFont="1" applyFill="1" applyBorder="1" applyAlignment="1">
      <alignment horizontal="center" vertical="center" wrapText="1"/>
    </xf>
    <xf numFmtId="0" fontId="13" fillId="2" borderId="28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11" fillId="2" borderId="34" xfId="1" applyFont="1" applyFill="1" applyBorder="1" applyAlignment="1">
      <alignment horizontal="center" vertical="center" wrapText="1"/>
    </xf>
    <xf numFmtId="9" fontId="11" fillId="2" borderId="14" xfId="2" applyFont="1" applyFill="1" applyBorder="1" applyAlignment="1">
      <alignment horizontal="center" vertical="center" wrapText="1"/>
    </xf>
    <xf numFmtId="9" fontId="11" fillId="2" borderId="23" xfId="2" applyFont="1" applyFill="1" applyBorder="1" applyAlignment="1">
      <alignment horizontal="center" vertical="center" wrapText="1"/>
    </xf>
    <xf numFmtId="9" fontId="11" fillId="2" borderId="34" xfId="2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24" xfId="1" applyFont="1" applyFill="1" applyBorder="1" applyAlignment="1">
      <alignment horizontal="center" vertical="center" wrapText="1"/>
    </xf>
    <xf numFmtId="0" fontId="11" fillId="2" borderId="3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/>
    </xf>
    <xf numFmtId="0" fontId="6" fillId="2" borderId="2" xfId="1" applyFont="1" applyFill="1" applyBorder="1" applyAlignment="1">
      <alignment horizontal="left"/>
    </xf>
    <xf numFmtId="0" fontId="6" fillId="2" borderId="3" xfId="1" applyFont="1" applyFill="1" applyBorder="1" applyAlignment="1">
      <alignment horizontal="left"/>
    </xf>
    <xf numFmtId="0" fontId="6" fillId="2" borderId="4" xfId="1" applyFont="1" applyFill="1" applyBorder="1" applyAlignment="1">
      <alignment horizontal="left"/>
    </xf>
    <xf numFmtId="0" fontId="8" fillId="2" borderId="3" xfId="1" applyFont="1" applyFill="1" applyBorder="1" applyAlignment="1">
      <alignment horizontal="right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17" xfId="1" applyFont="1" applyFill="1" applyBorder="1" applyAlignment="1">
      <alignment horizontal="center" vertical="center" wrapText="1"/>
    </xf>
    <xf numFmtId="0" fontId="11" fillId="2" borderId="31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left" vertical="center" wrapText="1"/>
    </xf>
    <xf numFmtId="0" fontId="11" fillId="2" borderId="18" xfId="1" applyFont="1" applyFill="1" applyBorder="1" applyAlignment="1">
      <alignment horizontal="left" vertical="center" wrapText="1"/>
    </xf>
    <xf numFmtId="0" fontId="11" fillId="2" borderId="32" xfId="1" applyFont="1" applyFill="1" applyBorder="1" applyAlignment="1">
      <alignment horizontal="left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9" xfId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 vertical="center" wrapText="1"/>
    </xf>
    <xf numFmtId="0" fontId="11" fillId="2" borderId="28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wrapText="1"/>
    </xf>
    <xf numFmtId="0" fontId="11" fillId="2" borderId="33" xfId="1" applyFont="1" applyFill="1" applyBorder="1" applyAlignment="1">
      <alignment horizontal="center" vertical="center" wrapText="1"/>
    </xf>
  </cellXfs>
  <cellStyles count="4">
    <cellStyle name="Normal" xfId="0" builtinId="0"/>
    <cellStyle name="Normal 2 26" xfId="3"/>
    <cellStyle name="Normal 34" xfId="1"/>
    <cellStyle name="Percent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J39"/>
  <sheetViews>
    <sheetView tabSelected="1" view="pageBreakPreview" zoomScale="46" zoomScaleNormal="100" zoomScaleSheetLayoutView="46" workbookViewId="0">
      <pane xSplit="2" ySplit="8" topLeftCell="AF9" activePane="bottomRight" state="frozen"/>
      <selection activeCell="C21" sqref="C21:F21"/>
      <selection pane="topRight" activeCell="C21" sqref="C21:F21"/>
      <selection pane="bottomLeft" activeCell="C21" sqref="C21:F21"/>
      <selection pane="bottomRight" activeCell="A8" sqref="A1:BH1048576"/>
    </sheetView>
  </sheetViews>
  <sheetFormatPr defaultColWidth="8.88671875" defaultRowHeight="14.4" x14ac:dyDescent="0.3"/>
  <cols>
    <col min="1" max="1" width="7.6640625" style="74" customWidth="1"/>
    <col min="2" max="2" width="45.5546875" style="74" customWidth="1"/>
    <col min="3" max="3" width="16.88671875" style="74" hidden="1" customWidth="1"/>
    <col min="4" max="4" width="18" style="74" hidden="1" customWidth="1"/>
    <col min="5" max="5" width="23.33203125" style="74" hidden="1" customWidth="1"/>
    <col min="6" max="6" width="22.5546875" style="74" hidden="1" customWidth="1"/>
    <col min="7" max="7" width="18.21875" style="74" hidden="1" customWidth="1"/>
    <col min="8" max="8" width="16.5546875" style="74" hidden="1" customWidth="1"/>
    <col min="9" max="9" width="19.33203125" style="74" hidden="1" customWidth="1"/>
    <col min="10" max="11" width="17.21875" style="74" hidden="1" customWidth="1"/>
    <col min="12" max="12" width="24.109375" style="74" hidden="1" customWidth="1"/>
    <col min="13" max="13" width="22.44140625" style="74" hidden="1" customWidth="1"/>
    <col min="14" max="14" width="22.109375" style="74" hidden="1" customWidth="1"/>
    <col min="15" max="15" width="17" style="74" hidden="1" customWidth="1"/>
    <col min="16" max="16" width="20.77734375" style="74" hidden="1" customWidth="1"/>
    <col min="17" max="21" width="16.77734375" style="74" hidden="1" customWidth="1"/>
    <col min="22" max="22" width="22.21875" style="74" hidden="1" customWidth="1"/>
    <col min="23" max="30" width="18.44140625" style="74" customWidth="1"/>
    <col min="31" max="31" width="16.109375" style="74" customWidth="1"/>
    <col min="32" max="32" width="22" style="74" customWidth="1"/>
    <col min="33" max="33" width="17.88671875" style="74" customWidth="1"/>
    <col min="34" max="34" width="23.88671875" style="74" customWidth="1"/>
    <col min="35" max="35" width="17.88671875" style="74" customWidth="1"/>
    <col min="36" max="36" width="26" style="74" customWidth="1"/>
    <col min="37" max="37" width="17.88671875" style="74" customWidth="1"/>
    <col min="38" max="38" width="26.77734375" style="74" customWidth="1"/>
    <col min="39" max="40" width="17.88671875" style="74" customWidth="1"/>
    <col min="41" max="41" width="24.109375" style="74" customWidth="1"/>
    <col min="42" max="42" width="26.21875" style="74" customWidth="1"/>
    <col min="43" max="43" width="17.88671875" style="74" hidden="1" customWidth="1"/>
    <col min="44" max="44" width="22.77734375" style="74" customWidth="1"/>
    <col min="45" max="45" width="21.77734375" style="74" hidden="1" customWidth="1"/>
    <col min="46" max="46" width="21.77734375" style="74" customWidth="1"/>
    <col min="47" max="47" width="21.109375" style="74" hidden="1" customWidth="1"/>
    <col min="48" max="48" width="18.21875" style="74" hidden="1" customWidth="1"/>
    <col min="49" max="49" width="15.33203125" style="74" hidden="1" customWidth="1"/>
    <col min="50" max="50" width="12.88671875" style="74" hidden="1" customWidth="1"/>
    <col min="51" max="51" width="15" style="74" hidden="1" customWidth="1"/>
    <col min="52" max="52" width="25.5546875" style="74" customWidth="1"/>
    <col min="53" max="53" width="19.5546875" style="74" hidden="1" customWidth="1"/>
    <col min="54" max="54" width="18" style="74" hidden="1" customWidth="1"/>
    <col min="55" max="55" width="14.77734375" style="74" hidden="1" customWidth="1"/>
    <col min="56" max="56" width="13.77734375" style="74" hidden="1" customWidth="1"/>
    <col min="57" max="57" width="19.88671875" style="75" customWidth="1"/>
    <col min="58" max="58" width="17.88671875" style="74" customWidth="1"/>
    <col min="59" max="59" width="23.44140625" style="74" customWidth="1"/>
    <col min="60" max="60" width="17.88671875" style="74" customWidth="1"/>
    <col min="61" max="16384" width="8.88671875" style="2"/>
  </cols>
  <sheetData>
    <row r="1" spans="1:62" s="1" customFormat="1" ht="33" thickBot="1" x14ac:dyDescent="0.65">
      <c r="A1" s="104" t="s">
        <v>74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</row>
    <row r="2" spans="1:62" ht="39" thickBot="1" x14ac:dyDescent="0.75">
      <c r="A2" s="105" t="s">
        <v>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7"/>
    </row>
    <row r="3" spans="1:62" s="3" customFormat="1" ht="20.399999999999999" customHeight="1" thickBot="1" x14ac:dyDescent="0.35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</row>
    <row r="4" spans="1:62" ht="75.599999999999994" customHeight="1" thickBot="1" x14ac:dyDescent="0.35">
      <c r="A4" s="109" t="s">
        <v>1</v>
      </c>
      <c r="B4" s="112" t="s">
        <v>2</v>
      </c>
      <c r="C4" s="115" t="s">
        <v>3</v>
      </c>
      <c r="D4" s="116"/>
      <c r="E4" s="116"/>
      <c r="F4" s="116"/>
      <c r="G4" s="116"/>
      <c r="H4" s="116"/>
      <c r="I4" s="116"/>
      <c r="J4" s="116"/>
      <c r="K4" s="116"/>
      <c r="L4" s="117"/>
      <c r="M4" s="118" t="s">
        <v>4</v>
      </c>
      <c r="N4" s="119"/>
      <c r="O4" s="119"/>
      <c r="P4" s="119"/>
      <c r="Q4" s="119"/>
      <c r="R4" s="119"/>
      <c r="S4" s="119"/>
      <c r="T4" s="119"/>
      <c r="U4" s="119"/>
      <c r="V4" s="120"/>
      <c r="W4" s="118" t="s">
        <v>5</v>
      </c>
      <c r="X4" s="119"/>
      <c r="Y4" s="119"/>
      <c r="Z4" s="119"/>
      <c r="AA4" s="119"/>
      <c r="AB4" s="119"/>
      <c r="AC4" s="119"/>
      <c r="AD4" s="119"/>
      <c r="AE4" s="119"/>
      <c r="AF4" s="119"/>
      <c r="AG4" s="121" t="s">
        <v>6</v>
      </c>
      <c r="AH4" s="122"/>
      <c r="AI4" s="122"/>
      <c r="AJ4" s="122"/>
      <c r="AK4" s="122"/>
      <c r="AL4" s="122"/>
      <c r="AM4" s="122"/>
      <c r="AN4" s="122"/>
      <c r="AO4" s="123" t="s">
        <v>7</v>
      </c>
      <c r="AP4" s="124"/>
      <c r="AQ4" s="129" t="s">
        <v>8</v>
      </c>
      <c r="AR4" s="132" t="s">
        <v>9</v>
      </c>
      <c r="AS4" s="95" t="s">
        <v>10</v>
      </c>
      <c r="AT4" s="95" t="s">
        <v>11</v>
      </c>
      <c r="AU4" s="95" t="s">
        <v>12</v>
      </c>
      <c r="AV4" s="95" t="s">
        <v>13</v>
      </c>
      <c r="AW4" s="95" t="s">
        <v>14</v>
      </c>
      <c r="AX4" s="95" t="s">
        <v>15</v>
      </c>
      <c r="AY4" s="95" t="s">
        <v>16</v>
      </c>
      <c r="AZ4" s="95" t="s">
        <v>17</v>
      </c>
      <c r="BA4" s="95" t="s">
        <v>18</v>
      </c>
      <c r="BB4" s="95" t="s">
        <v>19</v>
      </c>
      <c r="BC4" s="95" t="s">
        <v>20</v>
      </c>
      <c r="BD4" s="95" t="s">
        <v>21</v>
      </c>
      <c r="BE4" s="98" t="s">
        <v>22</v>
      </c>
      <c r="BF4" s="101" t="s">
        <v>23</v>
      </c>
      <c r="BG4" s="101"/>
      <c r="BH4" s="88" t="s">
        <v>24</v>
      </c>
    </row>
    <row r="5" spans="1:62" s="4" customFormat="1" ht="32.4" customHeight="1" thickBot="1" x14ac:dyDescent="0.45">
      <c r="A5" s="110"/>
      <c r="B5" s="113"/>
      <c r="C5" s="85" t="s">
        <v>25</v>
      </c>
      <c r="D5" s="85"/>
      <c r="E5" s="85"/>
      <c r="F5" s="85"/>
      <c r="G5" s="85"/>
      <c r="H5" s="85"/>
      <c r="I5" s="85"/>
      <c r="J5" s="86"/>
      <c r="K5" s="91" t="s">
        <v>26</v>
      </c>
      <c r="L5" s="92"/>
      <c r="M5" s="85" t="s">
        <v>25</v>
      </c>
      <c r="N5" s="85"/>
      <c r="O5" s="85"/>
      <c r="P5" s="85"/>
      <c r="Q5" s="85"/>
      <c r="R5" s="85"/>
      <c r="S5" s="85"/>
      <c r="T5" s="86"/>
      <c r="U5" s="91" t="s">
        <v>26</v>
      </c>
      <c r="V5" s="92"/>
      <c r="W5" s="85" t="s">
        <v>25</v>
      </c>
      <c r="X5" s="85"/>
      <c r="Y5" s="85"/>
      <c r="Z5" s="85"/>
      <c r="AA5" s="85"/>
      <c r="AB5" s="85"/>
      <c r="AC5" s="85"/>
      <c r="AD5" s="86"/>
      <c r="AE5" s="91" t="s">
        <v>26</v>
      </c>
      <c r="AF5" s="92"/>
      <c r="AG5" s="85" t="s">
        <v>25</v>
      </c>
      <c r="AH5" s="85"/>
      <c r="AI5" s="85"/>
      <c r="AJ5" s="85"/>
      <c r="AK5" s="85"/>
      <c r="AL5" s="85"/>
      <c r="AM5" s="85"/>
      <c r="AN5" s="86"/>
      <c r="AO5" s="125"/>
      <c r="AP5" s="126"/>
      <c r="AQ5" s="130"/>
      <c r="AR5" s="133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9"/>
      <c r="BF5" s="102"/>
      <c r="BG5" s="102"/>
      <c r="BH5" s="89"/>
    </row>
    <row r="6" spans="1:62" ht="113.25" customHeight="1" thickBot="1" x14ac:dyDescent="0.35">
      <c r="A6" s="110"/>
      <c r="B6" s="113"/>
      <c r="C6" s="87" t="s">
        <v>27</v>
      </c>
      <c r="D6" s="84"/>
      <c r="E6" s="83" t="s">
        <v>28</v>
      </c>
      <c r="F6" s="84"/>
      <c r="G6" s="83" t="s">
        <v>29</v>
      </c>
      <c r="H6" s="84"/>
      <c r="I6" s="83" t="s">
        <v>30</v>
      </c>
      <c r="J6" s="86"/>
      <c r="K6" s="93"/>
      <c r="L6" s="94"/>
      <c r="M6" s="87" t="s">
        <v>31</v>
      </c>
      <c r="N6" s="84"/>
      <c r="O6" s="83" t="s">
        <v>28</v>
      </c>
      <c r="P6" s="84"/>
      <c r="Q6" s="83" t="s">
        <v>32</v>
      </c>
      <c r="R6" s="84"/>
      <c r="S6" s="83" t="s">
        <v>33</v>
      </c>
      <c r="T6" s="86"/>
      <c r="U6" s="93"/>
      <c r="V6" s="94"/>
      <c r="W6" s="85" t="s">
        <v>31</v>
      </c>
      <c r="X6" s="84"/>
      <c r="Y6" s="83" t="s">
        <v>28</v>
      </c>
      <c r="Z6" s="84"/>
      <c r="AA6" s="83" t="s">
        <v>34</v>
      </c>
      <c r="AB6" s="84"/>
      <c r="AC6" s="83" t="s">
        <v>35</v>
      </c>
      <c r="AD6" s="86"/>
      <c r="AE6" s="93"/>
      <c r="AF6" s="94"/>
      <c r="AG6" s="87" t="s">
        <v>31</v>
      </c>
      <c r="AH6" s="84"/>
      <c r="AI6" s="83" t="s">
        <v>28</v>
      </c>
      <c r="AJ6" s="84"/>
      <c r="AK6" s="83" t="s">
        <v>36</v>
      </c>
      <c r="AL6" s="84"/>
      <c r="AM6" s="83" t="s">
        <v>37</v>
      </c>
      <c r="AN6" s="85"/>
      <c r="AO6" s="127"/>
      <c r="AP6" s="128"/>
      <c r="AQ6" s="131"/>
      <c r="AR6" s="133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9"/>
      <c r="BF6" s="103"/>
      <c r="BG6" s="103"/>
      <c r="BH6" s="89"/>
    </row>
    <row r="7" spans="1:62" ht="15" customHeight="1" thickBot="1" x14ac:dyDescent="0.35">
      <c r="A7" s="111"/>
      <c r="B7" s="114"/>
      <c r="C7" s="5" t="s">
        <v>38</v>
      </c>
      <c r="D7" s="6" t="s">
        <v>39</v>
      </c>
      <c r="E7" s="6" t="s">
        <v>38</v>
      </c>
      <c r="F7" s="6" t="s">
        <v>39</v>
      </c>
      <c r="G7" s="6" t="s">
        <v>38</v>
      </c>
      <c r="H7" s="6" t="s">
        <v>39</v>
      </c>
      <c r="I7" s="6" t="s">
        <v>38</v>
      </c>
      <c r="J7" s="6" t="s">
        <v>39</v>
      </c>
      <c r="K7" s="6" t="s">
        <v>38</v>
      </c>
      <c r="L7" s="6" t="s">
        <v>39</v>
      </c>
      <c r="M7" s="6" t="s">
        <v>38</v>
      </c>
      <c r="N7" s="6" t="s">
        <v>39</v>
      </c>
      <c r="O7" s="6" t="s">
        <v>38</v>
      </c>
      <c r="P7" s="6" t="s">
        <v>39</v>
      </c>
      <c r="Q7" s="6" t="s">
        <v>38</v>
      </c>
      <c r="R7" s="6" t="s">
        <v>39</v>
      </c>
      <c r="S7" s="6" t="s">
        <v>38</v>
      </c>
      <c r="T7" s="6" t="s">
        <v>39</v>
      </c>
      <c r="U7" s="6" t="s">
        <v>38</v>
      </c>
      <c r="V7" s="6" t="s">
        <v>39</v>
      </c>
      <c r="W7" s="6" t="s">
        <v>38</v>
      </c>
      <c r="X7" s="6" t="s">
        <v>39</v>
      </c>
      <c r="Y7" s="6" t="s">
        <v>38</v>
      </c>
      <c r="Z7" s="6" t="s">
        <v>39</v>
      </c>
      <c r="AA7" s="6" t="s">
        <v>38</v>
      </c>
      <c r="AB7" s="6" t="s">
        <v>39</v>
      </c>
      <c r="AC7" s="6" t="s">
        <v>38</v>
      </c>
      <c r="AD7" s="6" t="s">
        <v>39</v>
      </c>
      <c r="AE7" s="6" t="s">
        <v>38</v>
      </c>
      <c r="AF7" s="7" t="s">
        <v>39</v>
      </c>
      <c r="AG7" s="8" t="s">
        <v>38</v>
      </c>
      <c r="AH7" s="6" t="s">
        <v>39</v>
      </c>
      <c r="AI7" s="6" t="s">
        <v>38</v>
      </c>
      <c r="AJ7" s="6" t="s">
        <v>39</v>
      </c>
      <c r="AK7" s="6" t="s">
        <v>38</v>
      </c>
      <c r="AL7" s="6" t="s">
        <v>39</v>
      </c>
      <c r="AM7" s="6" t="s">
        <v>38</v>
      </c>
      <c r="AN7" s="7" t="s">
        <v>39</v>
      </c>
      <c r="AO7" s="6" t="s">
        <v>38</v>
      </c>
      <c r="AP7" s="6" t="s">
        <v>39</v>
      </c>
      <c r="AQ7" s="9"/>
      <c r="AR7" s="134"/>
      <c r="AS7" s="97"/>
      <c r="AT7" s="97"/>
      <c r="AU7" s="97"/>
      <c r="AV7" s="97"/>
      <c r="AW7" s="97"/>
      <c r="AX7" s="97"/>
      <c r="AY7" s="97"/>
      <c r="AZ7" s="10"/>
      <c r="BA7" s="97"/>
      <c r="BB7" s="97"/>
      <c r="BC7" s="97"/>
      <c r="BD7" s="97"/>
      <c r="BE7" s="100"/>
      <c r="BF7" s="6" t="s">
        <v>38</v>
      </c>
      <c r="BG7" s="6" t="s">
        <v>39</v>
      </c>
      <c r="BH7" s="90"/>
    </row>
    <row r="8" spans="1:62" ht="14.4" customHeight="1" x14ac:dyDescent="0.3">
      <c r="A8" s="11"/>
      <c r="B8" s="12"/>
      <c r="C8" s="80">
        <v>1</v>
      </c>
      <c r="D8" s="82"/>
      <c r="E8" s="79">
        <v>2</v>
      </c>
      <c r="F8" s="82"/>
      <c r="G8" s="79">
        <v>3</v>
      </c>
      <c r="H8" s="82"/>
      <c r="I8" s="79">
        <v>4</v>
      </c>
      <c r="J8" s="82"/>
      <c r="K8" s="79">
        <v>5</v>
      </c>
      <c r="L8" s="82"/>
      <c r="M8" s="79">
        <v>6</v>
      </c>
      <c r="N8" s="82"/>
      <c r="O8" s="79">
        <v>7</v>
      </c>
      <c r="P8" s="82"/>
      <c r="Q8" s="79">
        <v>8</v>
      </c>
      <c r="R8" s="82"/>
      <c r="S8" s="79">
        <v>9</v>
      </c>
      <c r="T8" s="82"/>
      <c r="U8" s="79">
        <v>10</v>
      </c>
      <c r="V8" s="82"/>
      <c r="W8" s="79">
        <v>11</v>
      </c>
      <c r="X8" s="82"/>
      <c r="Y8" s="79">
        <v>12</v>
      </c>
      <c r="Z8" s="82"/>
      <c r="AA8" s="79">
        <v>13</v>
      </c>
      <c r="AB8" s="82"/>
      <c r="AC8" s="79">
        <v>14</v>
      </c>
      <c r="AD8" s="82"/>
      <c r="AE8" s="79">
        <v>15</v>
      </c>
      <c r="AF8" s="80"/>
      <c r="AG8" s="81">
        <v>16</v>
      </c>
      <c r="AH8" s="82"/>
      <c r="AI8" s="79">
        <v>17</v>
      </c>
      <c r="AJ8" s="82"/>
      <c r="AK8" s="79">
        <v>18</v>
      </c>
      <c r="AL8" s="82"/>
      <c r="AM8" s="79">
        <v>19</v>
      </c>
      <c r="AN8" s="82"/>
      <c r="AO8" s="79">
        <v>20</v>
      </c>
      <c r="AP8" s="82"/>
      <c r="AQ8" s="13">
        <v>17</v>
      </c>
      <c r="AR8" s="13">
        <v>18</v>
      </c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4"/>
      <c r="BF8" s="76">
        <v>22</v>
      </c>
      <c r="BG8" s="77"/>
      <c r="BH8" s="15">
        <v>23</v>
      </c>
    </row>
    <row r="9" spans="1:62" s="28" customFormat="1" ht="53.4" customHeight="1" x14ac:dyDescent="0.3">
      <c r="A9" s="16">
        <v>1</v>
      </c>
      <c r="B9" s="17" t="s">
        <v>40</v>
      </c>
      <c r="C9" s="18">
        <v>2764</v>
      </c>
      <c r="D9" s="19">
        <v>1396.7785799999999</v>
      </c>
      <c r="E9" s="20">
        <v>2764</v>
      </c>
      <c r="F9" s="21">
        <v>1396.7785799999999</v>
      </c>
      <c r="G9" s="21">
        <v>0</v>
      </c>
      <c r="H9" s="21">
        <v>0</v>
      </c>
      <c r="I9" s="21">
        <v>0</v>
      </c>
      <c r="J9" s="21">
        <v>0</v>
      </c>
      <c r="K9" s="21">
        <v>47354</v>
      </c>
      <c r="L9" s="21">
        <v>12280</v>
      </c>
      <c r="M9" s="21">
        <v>20249</v>
      </c>
      <c r="N9" s="21">
        <v>34341.028189999997</v>
      </c>
      <c r="O9" s="22">
        <v>20249</v>
      </c>
      <c r="P9" s="22">
        <v>34341.028189999997</v>
      </c>
      <c r="Q9" s="22">
        <v>0</v>
      </c>
      <c r="R9" s="22">
        <v>0</v>
      </c>
      <c r="S9" s="22">
        <v>0</v>
      </c>
      <c r="T9" s="21">
        <v>0</v>
      </c>
      <c r="U9" s="21">
        <v>63166</v>
      </c>
      <c r="V9" s="21">
        <v>84355</v>
      </c>
      <c r="W9" s="22">
        <v>1297</v>
      </c>
      <c r="X9" s="22">
        <v>10193.34764</v>
      </c>
      <c r="Y9" s="22">
        <v>1297</v>
      </c>
      <c r="Z9" s="22">
        <v>10193.34764</v>
      </c>
      <c r="AA9" s="22">
        <v>0</v>
      </c>
      <c r="AB9" s="22">
        <v>0</v>
      </c>
      <c r="AC9" s="22">
        <v>0</v>
      </c>
      <c r="AD9" s="22">
        <v>0</v>
      </c>
      <c r="AE9" s="22">
        <v>8563</v>
      </c>
      <c r="AF9" s="23">
        <v>51216</v>
      </c>
      <c r="AG9" s="24">
        <f t="shared" ref="AG9:AP24" si="0">C9+M9+W9</f>
        <v>24310</v>
      </c>
      <c r="AH9" s="24">
        <f t="shared" si="0"/>
        <v>45931.154409999996</v>
      </c>
      <c r="AI9" s="24">
        <f t="shared" si="0"/>
        <v>24310</v>
      </c>
      <c r="AJ9" s="24">
        <f t="shared" si="0"/>
        <v>45931.154409999996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119083</v>
      </c>
      <c r="AP9" s="24">
        <f t="shared" si="0"/>
        <v>147851</v>
      </c>
      <c r="AQ9" s="25">
        <v>2988</v>
      </c>
      <c r="AR9" s="25">
        <v>66044</v>
      </c>
      <c r="AS9" s="22">
        <f t="shared" ref="AS9:AS30" si="1">AR9/4*3</f>
        <v>49533</v>
      </c>
      <c r="AT9" s="22">
        <f t="shared" ref="AT9:AY30" si="2">AG9</f>
        <v>24310</v>
      </c>
      <c r="AU9" s="22">
        <f t="shared" si="2"/>
        <v>45931.154409999996</v>
      </c>
      <c r="AV9" s="22">
        <f t="shared" si="2"/>
        <v>24310</v>
      </c>
      <c r="AW9" s="22">
        <f t="shared" si="2"/>
        <v>45931.154409999996</v>
      </c>
      <c r="AX9" s="22">
        <f t="shared" si="2"/>
        <v>0</v>
      </c>
      <c r="AY9" s="22">
        <f t="shared" si="2"/>
        <v>0</v>
      </c>
      <c r="AZ9" s="22">
        <f t="shared" ref="AZ9:AZ30" si="3">AH9</f>
        <v>45931.154409999996</v>
      </c>
      <c r="BA9" s="22">
        <f t="shared" ref="BA9:BA30" si="4">BB9+AG9</f>
        <v>45246</v>
      </c>
      <c r="BB9" s="22">
        <v>20936</v>
      </c>
      <c r="BC9" s="22">
        <f t="shared" ref="BC9:BC30" si="5">AG9</f>
        <v>24310</v>
      </c>
      <c r="BD9" s="21">
        <v>172</v>
      </c>
      <c r="BE9" s="26">
        <f t="shared" ref="BE9:BE22" si="6">AZ9/AR9</f>
        <v>0.69546294000969044</v>
      </c>
      <c r="BF9" s="22">
        <v>21112</v>
      </c>
      <c r="BG9" s="22">
        <v>24151</v>
      </c>
      <c r="BH9" s="27">
        <f t="shared" ref="BH9:BH38" si="7">BG9/AP9</f>
        <v>0.16334688301059852</v>
      </c>
      <c r="BI9" s="2"/>
      <c r="BJ9" s="2"/>
    </row>
    <row r="10" spans="1:62" s="32" customFormat="1" ht="53.4" customHeight="1" x14ac:dyDescent="0.3">
      <c r="A10" s="16">
        <v>2</v>
      </c>
      <c r="B10" s="17" t="s">
        <v>41</v>
      </c>
      <c r="C10" s="29">
        <v>1038</v>
      </c>
      <c r="D10" s="29">
        <v>377</v>
      </c>
      <c r="E10" s="29">
        <v>1038</v>
      </c>
      <c r="F10" s="29">
        <v>325</v>
      </c>
      <c r="G10" s="29">
        <v>255</v>
      </c>
      <c r="H10" s="29">
        <v>88</v>
      </c>
      <c r="I10" s="29">
        <v>55</v>
      </c>
      <c r="J10" s="29">
        <v>35</v>
      </c>
      <c r="K10" s="30">
        <v>10130</v>
      </c>
      <c r="L10" s="30">
        <v>2455.3120399999998</v>
      </c>
      <c r="M10" s="29">
        <v>8539</v>
      </c>
      <c r="N10" s="29">
        <v>15952</v>
      </c>
      <c r="O10" s="29">
        <v>8539</v>
      </c>
      <c r="P10" s="29">
        <v>15586</v>
      </c>
      <c r="Q10" s="29">
        <v>2125</v>
      </c>
      <c r="R10" s="29">
        <v>3891</v>
      </c>
      <c r="S10" s="29">
        <v>312</v>
      </c>
      <c r="T10" s="29">
        <v>546</v>
      </c>
      <c r="U10" s="30">
        <v>19220</v>
      </c>
      <c r="V10" s="30">
        <v>29834.560800000007</v>
      </c>
      <c r="W10" s="22">
        <v>2013</v>
      </c>
      <c r="X10" s="22">
        <v>8895</v>
      </c>
      <c r="Y10" s="22">
        <v>2016</v>
      </c>
      <c r="Z10" s="22">
        <v>8711</v>
      </c>
      <c r="AA10" s="22">
        <v>141</v>
      </c>
      <c r="AB10" s="22">
        <v>1108</v>
      </c>
      <c r="AC10" s="22">
        <v>51</v>
      </c>
      <c r="AD10" s="22">
        <v>249</v>
      </c>
      <c r="AE10" s="22">
        <v>3414</v>
      </c>
      <c r="AF10" s="23">
        <v>21493.43562</v>
      </c>
      <c r="AG10" s="24">
        <v>11590</v>
      </c>
      <c r="AH10" s="24">
        <v>25224</v>
      </c>
      <c r="AI10" s="24">
        <v>11593</v>
      </c>
      <c r="AJ10" s="24">
        <v>24622</v>
      </c>
      <c r="AK10" s="24">
        <v>2521</v>
      </c>
      <c r="AL10" s="24">
        <v>5087</v>
      </c>
      <c r="AM10" s="24">
        <v>418</v>
      </c>
      <c r="AN10" s="24">
        <v>830</v>
      </c>
      <c r="AO10" s="24">
        <v>32764</v>
      </c>
      <c r="AP10" s="24">
        <v>53783.308460000007</v>
      </c>
      <c r="AQ10" s="31">
        <v>5043</v>
      </c>
      <c r="AR10" s="22">
        <v>30000</v>
      </c>
      <c r="AS10" s="22">
        <v>22500</v>
      </c>
      <c r="AT10" s="22">
        <v>11590</v>
      </c>
      <c r="AU10" s="22">
        <v>25224</v>
      </c>
      <c r="AV10" s="22">
        <v>11593</v>
      </c>
      <c r="AW10" s="22">
        <v>24622</v>
      </c>
      <c r="AX10" s="22">
        <v>2521</v>
      </c>
      <c r="AY10" s="22">
        <v>5087</v>
      </c>
      <c r="AZ10" s="22">
        <v>25224</v>
      </c>
      <c r="BA10" s="22">
        <v>11590</v>
      </c>
      <c r="BB10" s="22">
        <v>0</v>
      </c>
      <c r="BC10" s="22">
        <v>11590</v>
      </c>
      <c r="BD10" s="21">
        <v>0</v>
      </c>
      <c r="BE10" s="26">
        <v>0.84079999999999999</v>
      </c>
      <c r="BF10" s="22">
        <v>3627</v>
      </c>
      <c r="BG10" s="22">
        <v>3715.4112100000002</v>
      </c>
      <c r="BH10" s="27">
        <v>6.9081120451398872E-2</v>
      </c>
    </row>
    <row r="11" spans="1:62" s="28" customFormat="1" ht="53.4" customHeight="1" x14ac:dyDescent="0.3">
      <c r="A11" s="16">
        <v>3</v>
      </c>
      <c r="B11" s="17" t="s">
        <v>42</v>
      </c>
      <c r="C11" s="29">
        <v>348</v>
      </c>
      <c r="D11" s="33">
        <v>248</v>
      </c>
      <c r="E11" s="34">
        <v>243</v>
      </c>
      <c r="F11" s="34">
        <v>156</v>
      </c>
      <c r="G11" s="34">
        <v>96</v>
      </c>
      <c r="H11" s="34">
        <v>51</v>
      </c>
      <c r="I11" s="34">
        <v>32</v>
      </c>
      <c r="J11" s="30">
        <v>21</v>
      </c>
      <c r="K11" s="30">
        <v>8488</v>
      </c>
      <c r="L11" s="30">
        <v>3577</v>
      </c>
      <c r="M11" s="34">
        <v>397</v>
      </c>
      <c r="N11" s="34">
        <v>623</v>
      </c>
      <c r="O11" s="35">
        <v>234</v>
      </c>
      <c r="P11" s="35">
        <v>335</v>
      </c>
      <c r="Q11" s="35">
        <v>37</v>
      </c>
      <c r="R11" s="35">
        <v>75</v>
      </c>
      <c r="S11" s="35">
        <v>25</v>
      </c>
      <c r="T11" s="30">
        <v>29</v>
      </c>
      <c r="U11" s="30">
        <v>6493</v>
      </c>
      <c r="V11" s="30">
        <v>9272</v>
      </c>
      <c r="W11" s="22">
        <v>38</v>
      </c>
      <c r="X11" s="22">
        <v>233</v>
      </c>
      <c r="Y11" s="22">
        <v>38</v>
      </c>
      <c r="Z11" s="22">
        <v>233</v>
      </c>
      <c r="AA11" s="22">
        <v>24</v>
      </c>
      <c r="AB11" s="22">
        <v>151</v>
      </c>
      <c r="AC11" s="22">
        <v>5</v>
      </c>
      <c r="AD11" s="22">
        <v>37</v>
      </c>
      <c r="AE11" s="22">
        <v>773</v>
      </c>
      <c r="AF11" s="23">
        <v>5436</v>
      </c>
      <c r="AG11" s="24">
        <f t="shared" si="0"/>
        <v>783</v>
      </c>
      <c r="AH11" s="24">
        <f t="shared" si="0"/>
        <v>1104</v>
      </c>
      <c r="AI11" s="24">
        <f t="shared" si="0"/>
        <v>515</v>
      </c>
      <c r="AJ11" s="24">
        <f t="shared" si="0"/>
        <v>724</v>
      </c>
      <c r="AK11" s="24">
        <f t="shared" si="0"/>
        <v>157</v>
      </c>
      <c r="AL11" s="24">
        <f t="shared" si="0"/>
        <v>277</v>
      </c>
      <c r="AM11" s="24">
        <f t="shared" si="0"/>
        <v>62</v>
      </c>
      <c r="AN11" s="24">
        <f t="shared" si="0"/>
        <v>87</v>
      </c>
      <c r="AO11" s="24">
        <f t="shared" si="0"/>
        <v>15754</v>
      </c>
      <c r="AP11" s="24">
        <f t="shared" si="0"/>
        <v>18285</v>
      </c>
      <c r="AQ11" s="24">
        <f>M11+W11+AG11</f>
        <v>1218</v>
      </c>
      <c r="AR11" s="25">
        <v>10500</v>
      </c>
      <c r="AS11" s="22">
        <f t="shared" si="1"/>
        <v>7875</v>
      </c>
      <c r="AT11" s="22">
        <f t="shared" si="2"/>
        <v>783</v>
      </c>
      <c r="AU11" s="22">
        <f t="shared" si="2"/>
        <v>1104</v>
      </c>
      <c r="AV11" s="22">
        <f t="shared" si="2"/>
        <v>515</v>
      </c>
      <c r="AW11" s="22">
        <f t="shared" si="2"/>
        <v>724</v>
      </c>
      <c r="AX11" s="22">
        <f t="shared" si="2"/>
        <v>157</v>
      </c>
      <c r="AY11" s="22">
        <f t="shared" si="2"/>
        <v>277</v>
      </c>
      <c r="AZ11" s="22">
        <f t="shared" si="3"/>
        <v>1104</v>
      </c>
      <c r="BA11" s="22">
        <f t="shared" si="4"/>
        <v>1992</v>
      </c>
      <c r="BB11" s="22">
        <v>1209</v>
      </c>
      <c r="BC11" s="22">
        <f t="shared" si="5"/>
        <v>783</v>
      </c>
      <c r="BD11" s="21">
        <v>530.60317560013573</v>
      </c>
      <c r="BE11" s="26">
        <f t="shared" si="6"/>
        <v>0.10514285714285715</v>
      </c>
      <c r="BF11" s="22">
        <v>0</v>
      </c>
      <c r="BG11" s="22">
        <v>0</v>
      </c>
      <c r="BH11" s="27">
        <f t="shared" si="7"/>
        <v>0</v>
      </c>
    </row>
    <row r="12" spans="1:62" s="37" customFormat="1" ht="53.4" customHeight="1" x14ac:dyDescent="0.3">
      <c r="A12" s="16">
        <v>4</v>
      </c>
      <c r="B12" s="17" t="s">
        <v>43</v>
      </c>
      <c r="C12" s="29">
        <v>906</v>
      </c>
      <c r="D12" s="33">
        <v>389.72557299999994</v>
      </c>
      <c r="E12" s="34">
        <v>906</v>
      </c>
      <c r="F12" s="34">
        <v>389.72557299999994</v>
      </c>
      <c r="G12" s="34">
        <v>0</v>
      </c>
      <c r="H12" s="34">
        <v>0</v>
      </c>
      <c r="I12" s="34">
        <v>0</v>
      </c>
      <c r="J12" s="30">
        <v>0</v>
      </c>
      <c r="K12" s="30">
        <v>14982</v>
      </c>
      <c r="L12" s="30">
        <v>61552</v>
      </c>
      <c r="M12" s="34">
        <v>1158</v>
      </c>
      <c r="N12" s="34">
        <v>4731.680080000001</v>
      </c>
      <c r="O12" s="35">
        <v>1158</v>
      </c>
      <c r="P12" s="35">
        <v>4731.680080000001</v>
      </c>
      <c r="Q12" s="35">
        <v>0</v>
      </c>
      <c r="R12" s="35">
        <v>0</v>
      </c>
      <c r="S12" s="35">
        <v>0</v>
      </c>
      <c r="T12" s="30">
        <v>0</v>
      </c>
      <c r="U12" s="30">
        <v>6994</v>
      </c>
      <c r="V12" s="30">
        <v>32571</v>
      </c>
      <c r="W12" s="22">
        <v>784</v>
      </c>
      <c r="X12" s="22">
        <v>6564.0520415000001</v>
      </c>
      <c r="Y12" s="22">
        <v>784</v>
      </c>
      <c r="Z12" s="22">
        <v>6564.0520415000001</v>
      </c>
      <c r="AA12" s="22">
        <v>0</v>
      </c>
      <c r="AB12" s="22">
        <v>0</v>
      </c>
      <c r="AC12" s="22">
        <v>0</v>
      </c>
      <c r="AD12" s="22">
        <v>0</v>
      </c>
      <c r="AE12" s="23">
        <v>4198</v>
      </c>
      <c r="AF12" s="23">
        <v>34978</v>
      </c>
      <c r="AG12" s="24">
        <f t="shared" si="0"/>
        <v>2848</v>
      </c>
      <c r="AH12" s="24">
        <f t="shared" si="0"/>
        <v>11685.457694500001</v>
      </c>
      <c r="AI12" s="24">
        <f t="shared" si="0"/>
        <v>2848</v>
      </c>
      <c r="AJ12" s="24">
        <f t="shared" si="0"/>
        <v>11685.457694500001</v>
      </c>
      <c r="AK12" s="24">
        <f t="shared" si="0"/>
        <v>0</v>
      </c>
      <c r="AL12" s="24">
        <f t="shared" si="0"/>
        <v>0</v>
      </c>
      <c r="AM12" s="24">
        <f t="shared" si="0"/>
        <v>0</v>
      </c>
      <c r="AN12" s="24">
        <f t="shared" si="0"/>
        <v>0</v>
      </c>
      <c r="AO12" s="24">
        <f t="shared" si="0"/>
        <v>26174</v>
      </c>
      <c r="AP12" s="24">
        <f t="shared" si="0"/>
        <v>129101</v>
      </c>
      <c r="AQ12" s="36"/>
      <c r="AR12" s="25">
        <v>14350</v>
      </c>
      <c r="AS12" s="22">
        <f t="shared" si="1"/>
        <v>10762.5</v>
      </c>
      <c r="AT12" s="22">
        <f t="shared" si="2"/>
        <v>2848</v>
      </c>
      <c r="AU12" s="22">
        <f t="shared" si="2"/>
        <v>11685.457694500001</v>
      </c>
      <c r="AV12" s="22">
        <f t="shared" si="2"/>
        <v>2848</v>
      </c>
      <c r="AW12" s="22">
        <f t="shared" si="2"/>
        <v>11685.457694500001</v>
      </c>
      <c r="AX12" s="22">
        <f t="shared" si="2"/>
        <v>0</v>
      </c>
      <c r="AY12" s="22">
        <f t="shared" si="2"/>
        <v>0</v>
      </c>
      <c r="AZ12" s="22">
        <f t="shared" si="3"/>
        <v>11685.457694500001</v>
      </c>
      <c r="BA12" s="22">
        <f t="shared" si="4"/>
        <v>2848</v>
      </c>
      <c r="BB12" s="22">
        <v>0</v>
      </c>
      <c r="BC12" s="22">
        <f t="shared" si="5"/>
        <v>2848</v>
      </c>
      <c r="BD12" s="21">
        <v>5.0136619158000002E-2</v>
      </c>
      <c r="BE12" s="26">
        <f t="shared" si="6"/>
        <v>0.81431760937282238</v>
      </c>
      <c r="BF12" s="22">
        <v>1343</v>
      </c>
      <c r="BG12" s="22">
        <v>2136.5907883000004</v>
      </c>
      <c r="BH12" s="27">
        <f t="shared" si="7"/>
        <v>1.6549761723766668E-2</v>
      </c>
    </row>
    <row r="13" spans="1:62" s="28" customFormat="1" ht="53.4" customHeight="1" x14ac:dyDescent="0.3">
      <c r="A13" s="16">
        <v>5</v>
      </c>
      <c r="B13" s="17" t="s">
        <v>44</v>
      </c>
      <c r="C13" s="29">
        <v>83</v>
      </c>
      <c r="D13" s="33">
        <v>36.75</v>
      </c>
      <c r="E13" s="34">
        <v>83</v>
      </c>
      <c r="F13" s="34">
        <v>36.75</v>
      </c>
      <c r="G13" s="34">
        <v>0</v>
      </c>
      <c r="H13" s="34">
        <v>0</v>
      </c>
      <c r="I13" s="34">
        <v>0</v>
      </c>
      <c r="J13" s="30">
        <v>0</v>
      </c>
      <c r="K13" s="30">
        <v>5116</v>
      </c>
      <c r="L13" s="30">
        <v>1052.0524287999997</v>
      </c>
      <c r="M13" s="34">
        <v>536</v>
      </c>
      <c r="N13" s="34">
        <v>1246.5299999999997</v>
      </c>
      <c r="O13" s="35">
        <v>536</v>
      </c>
      <c r="P13" s="35">
        <v>1246.5299999999997</v>
      </c>
      <c r="Q13" s="35">
        <v>0</v>
      </c>
      <c r="R13" s="35">
        <v>0</v>
      </c>
      <c r="S13" s="35">
        <v>0</v>
      </c>
      <c r="T13" s="30">
        <v>0</v>
      </c>
      <c r="U13" s="30">
        <v>7891</v>
      </c>
      <c r="V13" s="30">
        <v>11304.507258200003</v>
      </c>
      <c r="W13" s="22">
        <v>162</v>
      </c>
      <c r="X13" s="22">
        <v>1301.2499999999998</v>
      </c>
      <c r="Y13" s="22">
        <v>162</v>
      </c>
      <c r="Z13" s="22">
        <v>1301.2499999999998</v>
      </c>
      <c r="AA13" s="22">
        <v>0</v>
      </c>
      <c r="AB13" s="22">
        <v>0</v>
      </c>
      <c r="AC13" s="22">
        <v>0</v>
      </c>
      <c r="AD13" s="22">
        <v>0</v>
      </c>
      <c r="AE13" s="22">
        <v>1607</v>
      </c>
      <c r="AF13" s="23">
        <v>9040.495212400001</v>
      </c>
      <c r="AG13" s="24">
        <f t="shared" si="0"/>
        <v>781</v>
      </c>
      <c r="AH13" s="24">
        <f t="shared" si="0"/>
        <v>2584.5299999999997</v>
      </c>
      <c r="AI13" s="24">
        <f t="shared" si="0"/>
        <v>781</v>
      </c>
      <c r="AJ13" s="24">
        <f t="shared" si="0"/>
        <v>2584.5299999999997</v>
      </c>
      <c r="AK13" s="24">
        <f t="shared" si="0"/>
        <v>0</v>
      </c>
      <c r="AL13" s="24">
        <f t="shared" si="0"/>
        <v>0</v>
      </c>
      <c r="AM13" s="24">
        <f t="shared" si="0"/>
        <v>0</v>
      </c>
      <c r="AN13" s="24">
        <f t="shared" si="0"/>
        <v>0</v>
      </c>
      <c r="AO13" s="24">
        <f t="shared" si="0"/>
        <v>14614</v>
      </c>
      <c r="AP13" s="24">
        <f t="shared" si="0"/>
        <v>21397.054899400006</v>
      </c>
      <c r="AQ13" s="36"/>
      <c r="AR13" s="25">
        <v>9800</v>
      </c>
      <c r="AS13" s="22">
        <f t="shared" si="1"/>
        <v>7350</v>
      </c>
      <c r="AT13" s="22">
        <f t="shared" si="2"/>
        <v>781</v>
      </c>
      <c r="AU13" s="22">
        <f t="shared" si="2"/>
        <v>2584.5299999999997</v>
      </c>
      <c r="AV13" s="22">
        <f t="shared" si="2"/>
        <v>781</v>
      </c>
      <c r="AW13" s="22">
        <f t="shared" si="2"/>
        <v>2584.5299999999997</v>
      </c>
      <c r="AX13" s="22">
        <f t="shared" si="2"/>
        <v>0</v>
      </c>
      <c r="AY13" s="22">
        <f t="shared" si="2"/>
        <v>0</v>
      </c>
      <c r="AZ13" s="22">
        <f t="shared" si="3"/>
        <v>2584.5299999999997</v>
      </c>
      <c r="BA13" s="22">
        <f t="shared" si="4"/>
        <v>1522</v>
      </c>
      <c r="BB13" s="22">
        <v>741</v>
      </c>
      <c r="BC13" s="22">
        <f t="shared" si="5"/>
        <v>781</v>
      </c>
      <c r="BD13" s="21">
        <v>0</v>
      </c>
      <c r="BE13" s="26">
        <f t="shared" si="6"/>
        <v>0.26372755102040812</v>
      </c>
      <c r="BF13" s="22">
        <v>2606</v>
      </c>
      <c r="BG13" s="22">
        <v>2664.0947522000001</v>
      </c>
      <c r="BH13" s="27">
        <f t="shared" si="7"/>
        <v>0.12450754389917015</v>
      </c>
    </row>
    <row r="14" spans="1:62" s="28" customFormat="1" ht="53.4" customHeight="1" x14ac:dyDescent="0.3">
      <c r="A14" s="16">
        <v>6</v>
      </c>
      <c r="B14" s="17" t="s">
        <v>45</v>
      </c>
      <c r="C14" s="29">
        <v>46</v>
      </c>
      <c r="D14" s="33">
        <v>15.860979999999998</v>
      </c>
      <c r="E14" s="34">
        <v>46</v>
      </c>
      <c r="F14" s="34">
        <v>15.860979999999998</v>
      </c>
      <c r="G14" s="34">
        <v>5</v>
      </c>
      <c r="H14" s="34">
        <v>1.7</v>
      </c>
      <c r="I14" s="34">
        <v>4</v>
      </c>
      <c r="J14" s="30">
        <v>1.1000000000000001</v>
      </c>
      <c r="K14" s="30">
        <v>503</v>
      </c>
      <c r="L14" s="30">
        <v>124.96098000000002</v>
      </c>
      <c r="M14" s="34">
        <v>348</v>
      </c>
      <c r="N14" s="34">
        <v>781.75125000000003</v>
      </c>
      <c r="O14" s="35">
        <v>348</v>
      </c>
      <c r="P14" s="35">
        <v>781.75125000000003</v>
      </c>
      <c r="Q14" s="35">
        <v>32</v>
      </c>
      <c r="R14" s="35">
        <v>40</v>
      </c>
      <c r="S14" s="35">
        <v>23</v>
      </c>
      <c r="T14" s="30">
        <v>32.75</v>
      </c>
      <c r="U14" s="30">
        <v>1700</v>
      </c>
      <c r="V14" s="30">
        <v>2720.3712499999992</v>
      </c>
      <c r="W14" s="22">
        <v>166</v>
      </c>
      <c r="X14" s="22">
        <v>1282.3532500000001</v>
      </c>
      <c r="Y14" s="22">
        <v>166</v>
      </c>
      <c r="Z14" s="22">
        <v>1282.3532500000001</v>
      </c>
      <c r="AA14" s="22">
        <v>2</v>
      </c>
      <c r="AB14" s="22">
        <v>14.5</v>
      </c>
      <c r="AC14" s="22">
        <v>2</v>
      </c>
      <c r="AD14" s="22">
        <v>5.45</v>
      </c>
      <c r="AE14" s="22">
        <v>2290</v>
      </c>
      <c r="AF14" s="23">
        <v>5231.01325</v>
      </c>
      <c r="AG14" s="24">
        <v>0</v>
      </c>
      <c r="AH14" s="24">
        <f t="shared" si="0"/>
        <v>2079.9654800000003</v>
      </c>
      <c r="AI14" s="24">
        <f t="shared" si="0"/>
        <v>560</v>
      </c>
      <c r="AJ14" s="24">
        <f t="shared" si="0"/>
        <v>2079.9654800000003</v>
      </c>
      <c r="AK14" s="24">
        <f t="shared" si="0"/>
        <v>39</v>
      </c>
      <c r="AL14" s="24">
        <f t="shared" si="0"/>
        <v>56.2</v>
      </c>
      <c r="AM14" s="24">
        <f t="shared" si="0"/>
        <v>29</v>
      </c>
      <c r="AN14" s="24">
        <f t="shared" si="0"/>
        <v>39.300000000000004</v>
      </c>
      <c r="AO14" s="24">
        <f t="shared" si="0"/>
        <v>4493</v>
      </c>
      <c r="AP14" s="24">
        <f t="shared" si="0"/>
        <v>8076.345479999999</v>
      </c>
      <c r="AQ14" s="36"/>
      <c r="AR14" s="25">
        <v>3589</v>
      </c>
      <c r="AS14" s="22">
        <f t="shared" si="1"/>
        <v>2691.75</v>
      </c>
      <c r="AT14" s="22">
        <f t="shared" si="2"/>
        <v>0</v>
      </c>
      <c r="AU14" s="22">
        <f t="shared" si="2"/>
        <v>2079.9654800000003</v>
      </c>
      <c r="AV14" s="22">
        <f t="shared" si="2"/>
        <v>560</v>
      </c>
      <c r="AW14" s="22">
        <f t="shared" si="2"/>
        <v>2079.9654800000003</v>
      </c>
      <c r="AX14" s="22">
        <f t="shared" si="2"/>
        <v>39</v>
      </c>
      <c r="AY14" s="22">
        <f t="shared" si="2"/>
        <v>56.2</v>
      </c>
      <c r="AZ14" s="22">
        <f t="shared" si="3"/>
        <v>2079.9654800000003</v>
      </c>
      <c r="BA14" s="22">
        <f t="shared" si="4"/>
        <v>188</v>
      </c>
      <c r="BB14" s="22">
        <v>188</v>
      </c>
      <c r="BC14" s="22">
        <f t="shared" si="5"/>
        <v>0</v>
      </c>
      <c r="BD14" s="21">
        <v>94</v>
      </c>
      <c r="BE14" s="26">
        <f t="shared" si="6"/>
        <v>0.57953900250766244</v>
      </c>
      <c r="BF14" s="22">
        <v>681.91</v>
      </c>
      <c r="BG14" s="22">
        <v>791.21839999999986</v>
      </c>
      <c r="BH14" s="27">
        <f t="shared" si="7"/>
        <v>9.7967379176553002E-2</v>
      </c>
    </row>
    <row r="15" spans="1:62" s="28" customFormat="1" ht="53.4" customHeight="1" x14ac:dyDescent="0.3">
      <c r="A15" s="16">
        <v>7</v>
      </c>
      <c r="B15" s="17" t="s">
        <v>46</v>
      </c>
      <c r="C15" s="29">
        <v>1229</v>
      </c>
      <c r="D15" s="29">
        <v>371.50000000000006</v>
      </c>
      <c r="E15" s="29">
        <v>1229</v>
      </c>
      <c r="F15" s="29">
        <v>371.50000000000006</v>
      </c>
      <c r="G15" s="29">
        <v>434</v>
      </c>
      <c r="H15" s="29">
        <v>131.1</v>
      </c>
      <c r="I15" s="29">
        <v>295</v>
      </c>
      <c r="J15" s="29">
        <v>92.58</v>
      </c>
      <c r="K15" s="29">
        <v>19161</v>
      </c>
      <c r="L15" s="29">
        <v>3960.0499999999997</v>
      </c>
      <c r="M15" s="29">
        <v>1924</v>
      </c>
      <c r="N15" s="29">
        <v>3750.9099999999989</v>
      </c>
      <c r="O15" s="29">
        <v>1924</v>
      </c>
      <c r="P15" s="29">
        <v>3750.9099999999989</v>
      </c>
      <c r="Q15" s="29">
        <v>604</v>
      </c>
      <c r="R15" s="29">
        <v>932.42000000000007</v>
      </c>
      <c r="S15" s="29">
        <v>229</v>
      </c>
      <c r="T15" s="29">
        <v>398.72000000000008</v>
      </c>
      <c r="U15" s="29">
        <v>23797</v>
      </c>
      <c r="V15" s="29">
        <v>38078.21</v>
      </c>
      <c r="W15" s="29">
        <v>300</v>
      </c>
      <c r="X15" s="29">
        <v>2591.4</v>
      </c>
      <c r="Y15" s="29">
        <v>300</v>
      </c>
      <c r="Z15" s="29">
        <v>2591.4</v>
      </c>
      <c r="AA15" s="29">
        <v>11</v>
      </c>
      <c r="AB15" s="29">
        <v>74.069999999999993</v>
      </c>
      <c r="AC15" s="29">
        <v>6</v>
      </c>
      <c r="AD15" s="29">
        <v>48</v>
      </c>
      <c r="AE15" s="29">
        <v>3906</v>
      </c>
      <c r="AF15" s="29">
        <v>28278.300000000007</v>
      </c>
      <c r="AG15" s="24">
        <f t="shared" ref="AG15:AP30" si="8">C15+M15+W15</f>
        <v>3453</v>
      </c>
      <c r="AH15" s="24">
        <f t="shared" si="0"/>
        <v>6713.8099999999995</v>
      </c>
      <c r="AI15" s="24">
        <f t="shared" si="0"/>
        <v>3453</v>
      </c>
      <c r="AJ15" s="24">
        <f t="shared" si="0"/>
        <v>6713.8099999999995</v>
      </c>
      <c r="AK15" s="24">
        <f t="shared" si="0"/>
        <v>1049</v>
      </c>
      <c r="AL15" s="24">
        <f t="shared" si="0"/>
        <v>1137.5899999999999</v>
      </c>
      <c r="AM15" s="24">
        <f t="shared" si="0"/>
        <v>530</v>
      </c>
      <c r="AN15" s="24">
        <f t="shared" si="0"/>
        <v>539.30000000000007</v>
      </c>
      <c r="AO15" s="24">
        <f t="shared" si="0"/>
        <v>46864</v>
      </c>
      <c r="AP15" s="24">
        <f t="shared" si="0"/>
        <v>70316.560000000012</v>
      </c>
      <c r="AQ15" s="36">
        <v>0</v>
      </c>
      <c r="AR15" s="25">
        <v>32000</v>
      </c>
      <c r="AS15" s="22">
        <f t="shared" si="1"/>
        <v>24000</v>
      </c>
      <c r="AT15" s="22">
        <f t="shared" si="2"/>
        <v>3453</v>
      </c>
      <c r="AU15" s="22">
        <f t="shared" si="2"/>
        <v>6713.8099999999995</v>
      </c>
      <c r="AV15" s="22">
        <f t="shared" si="2"/>
        <v>3453</v>
      </c>
      <c r="AW15" s="22">
        <f t="shared" si="2"/>
        <v>6713.8099999999995</v>
      </c>
      <c r="AX15" s="22">
        <f t="shared" si="2"/>
        <v>1049</v>
      </c>
      <c r="AY15" s="22">
        <f t="shared" si="2"/>
        <v>1137.5899999999999</v>
      </c>
      <c r="AZ15" s="22">
        <f t="shared" si="3"/>
        <v>6713.8099999999995</v>
      </c>
      <c r="BA15" s="22">
        <f t="shared" si="4"/>
        <v>13499</v>
      </c>
      <c r="BB15" s="22">
        <v>10046</v>
      </c>
      <c r="BC15" s="22">
        <f t="shared" si="5"/>
        <v>3453</v>
      </c>
      <c r="BD15" s="21">
        <v>5023</v>
      </c>
      <c r="BE15" s="26">
        <f t="shared" si="6"/>
        <v>0.20980656249999999</v>
      </c>
      <c r="BF15" s="22">
        <v>6222</v>
      </c>
      <c r="BG15" s="22">
        <v>5198.7400000000007</v>
      </c>
      <c r="BH15" s="27">
        <f t="shared" si="7"/>
        <v>7.3933366478678708E-2</v>
      </c>
    </row>
    <row r="16" spans="1:62" s="28" customFormat="1" ht="53.4" customHeight="1" x14ac:dyDescent="0.3">
      <c r="A16" s="16">
        <v>8</v>
      </c>
      <c r="B16" s="17" t="s">
        <v>47</v>
      </c>
      <c r="C16" s="29">
        <v>126</v>
      </c>
      <c r="D16" s="29">
        <v>21.7</v>
      </c>
      <c r="E16" s="29">
        <v>126</v>
      </c>
      <c r="F16" s="29">
        <v>20.551575800000002</v>
      </c>
      <c r="G16" s="29">
        <v>45</v>
      </c>
      <c r="H16" s="29">
        <v>7.2060999999999993</v>
      </c>
      <c r="I16" s="29">
        <v>23</v>
      </c>
      <c r="J16" s="29">
        <v>4.3504699999999996</v>
      </c>
      <c r="K16" s="29">
        <v>4648</v>
      </c>
      <c r="L16" s="29">
        <v>4620.7696511000004</v>
      </c>
      <c r="M16" s="29">
        <v>327</v>
      </c>
      <c r="N16" s="29">
        <v>574.23361</v>
      </c>
      <c r="O16" s="29">
        <v>327</v>
      </c>
      <c r="P16" s="29">
        <v>520.61838609999995</v>
      </c>
      <c r="Q16" s="29">
        <v>108</v>
      </c>
      <c r="R16" s="29">
        <v>153.92388019999999</v>
      </c>
      <c r="S16" s="29">
        <v>12</v>
      </c>
      <c r="T16" s="29">
        <v>26.330760600000001</v>
      </c>
      <c r="U16" s="29">
        <v>5815</v>
      </c>
      <c r="V16" s="29">
        <v>8148.2046207000003</v>
      </c>
      <c r="W16" s="29">
        <v>47</v>
      </c>
      <c r="X16" s="29">
        <v>384.70500000000004</v>
      </c>
      <c r="Y16" s="29">
        <v>47</v>
      </c>
      <c r="Z16" s="29">
        <v>262.72672699999998</v>
      </c>
      <c r="AA16" s="29">
        <v>8</v>
      </c>
      <c r="AB16" s="29">
        <v>36.793021200000005</v>
      </c>
      <c r="AC16" s="29">
        <v>0</v>
      </c>
      <c r="AD16" s="29">
        <v>0</v>
      </c>
      <c r="AE16" s="29">
        <v>1158</v>
      </c>
      <c r="AF16" s="29">
        <v>6757.2900948999995</v>
      </c>
      <c r="AG16" s="24">
        <f t="shared" si="8"/>
        <v>500</v>
      </c>
      <c r="AH16" s="24">
        <f t="shared" si="0"/>
        <v>980.63861000000009</v>
      </c>
      <c r="AI16" s="24">
        <f t="shared" si="0"/>
        <v>500</v>
      </c>
      <c r="AJ16" s="24">
        <f t="shared" si="0"/>
        <v>803.89668889999996</v>
      </c>
      <c r="AK16" s="24">
        <f t="shared" si="0"/>
        <v>161</v>
      </c>
      <c r="AL16" s="24">
        <f t="shared" si="0"/>
        <v>197.92300139999998</v>
      </c>
      <c r="AM16" s="24">
        <f t="shared" si="0"/>
        <v>35</v>
      </c>
      <c r="AN16" s="24">
        <f t="shared" si="0"/>
        <v>30.681230599999999</v>
      </c>
      <c r="AO16" s="24">
        <f t="shared" si="0"/>
        <v>11621</v>
      </c>
      <c r="AP16" s="24">
        <f t="shared" si="0"/>
        <v>19526.264366700001</v>
      </c>
      <c r="AQ16" s="36"/>
      <c r="AR16" s="25">
        <v>12417</v>
      </c>
      <c r="AS16" s="22">
        <f t="shared" si="1"/>
        <v>9312.75</v>
      </c>
      <c r="AT16" s="22">
        <f t="shared" si="2"/>
        <v>500</v>
      </c>
      <c r="AU16" s="22">
        <f t="shared" si="2"/>
        <v>980.63861000000009</v>
      </c>
      <c r="AV16" s="22">
        <f t="shared" si="2"/>
        <v>500</v>
      </c>
      <c r="AW16" s="22">
        <f t="shared" si="2"/>
        <v>803.89668889999996</v>
      </c>
      <c r="AX16" s="22">
        <f t="shared" si="2"/>
        <v>161</v>
      </c>
      <c r="AY16" s="22">
        <f t="shared" si="2"/>
        <v>197.92300139999998</v>
      </c>
      <c r="AZ16" s="22">
        <f t="shared" si="3"/>
        <v>980.63861000000009</v>
      </c>
      <c r="BA16" s="22">
        <f t="shared" si="4"/>
        <v>1493</v>
      </c>
      <c r="BB16" s="22">
        <v>993</v>
      </c>
      <c r="BC16" s="22">
        <f t="shared" si="5"/>
        <v>500</v>
      </c>
      <c r="BD16" s="21">
        <v>80</v>
      </c>
      <c r="BE16" s="26">
        <f t="shared" si="6"/>
        <v>7.8975486027220751E-2</v>
      </c>
      <c r="BF16" s="22">
        <v>2202</v>
      </c>
      <c r="BG16" s="22">
        <v>1411</v>
      </c>
      <c r="BH16" s="27">
        <f t="shared" si="7"/>
        <v>7.2261645827468801E-2</v>
      </c>
    </row>
    <row r="17" spans="1:60" s="28" customFormat="1" ht="53.4" customHeight="1" x14ac:dyDescent="0.3">
      <c r="A17" s="16">
        <v>9</v>
      </c>
      <c r="B17" s="17" t="s">
        <v>48</v>
      </c>
      <c r="C17" s="29">
        <v>1180</v>
      </c>
      <c r="D17" s="29">
        <v>201.99041750000004</v>
      </c>
      <c r="E17" s="29">
        <v>1180</v>
      </c>
      <c r="F17" s="29">
        <v>201.99041750000004</v>
      </c>
      <c r="G17" s="29">
        <v>0</v>
      </c>
      <c r="H17" s="29">
        <v>0</v>
      </c>
      <c r="I17" s="29">
        <v>0</v>
      </c>
      <c r="J17" s="29">
        <v>0</v>
      </c>
      <c r="K17" s="29">
        <v>10678</v>
      </c>
      <c r="L17" s="29">
        <v>764.24167440000008</v>
      </c>
      <c r="M17" s="29">
        <v>763</v>
      </c>
      <c r="N17" s="29">
        <v>1272.1669009</v>
      </c>
      <c r="O17" s="29">
        <v>763</v>
      </c>
      <c r="P17" s="29">
        <v>1272.1669009</v>
      </c>
      <c r="Q17" s="29">
        <v>0</v>
      </c>
      <c r="R17" s="29">
        <v>0</v>
      </c>
      <c r="S17" s="29">
        <v>0</v>
      </c>
      <c r="T17" s="29">
        <v>0</v>
      </c>
      <c r="U17" s="30">
        <v>8259</v>
      </c>
      <c r="V17" s="30">
        <v>11932.354859900002</v>
      </c>
      <c r="W17" s="22">
        <v>65</v>
      </c>
      <c r="X17" s="22">
        <v>542.69669940000006</v>
      </c>
      <c r="Y17" s="22">
        <v>65</v>
      </c>
      <c r="Z17" s="22">
        <v>542.69669940000006</v>
      </c>
      <c r="AA17" s="22">
        <v>0</v>
      </c>
      <c r="AB17" s="22">
        <v>0</v>
      </c>
      <c r="AC17" s="22">
        <v>0</v>
      </c>
      <c r="AD17" s="22">
        <v>0</v>
      </c>
      <c r="AE17" s="22">
        <v>1220</v>
      </c>
      <c r="AF17" s="23">
        <v>7230.119827200002</v>
      </c>
      <c r="AG17" s="24">
        <f t="shared" si="8"/>
        <v>2008</v>
      </c>
      <c r="AH17" s="24">
        <f t="shared" si="0"/>
        <v>2016.8540177999998</v>
      </c>
      <c r="AI17" s="24">
        <f t="shared" si="0"/>
        <v>2008</v>
      </c>
      <c r="AJ17" s="24">
        <f t="shared" si="0"/>
        <v>2016.8540177999998</v>
      </c>
      <c r="AK17" s="24">
        <f t="shared" si="0"/>
        <v>0</v>
      </c>
      <c r="AL17" s="24">
        <f t="shared" si="0"/>
        <v>0</v>
      </c>
      <c r="AM17" s="24">
        <f t="shared" si="0"/>
        <v>0</v>
      </c>
      <c r="AN17" s="24">
        <f t="shared" si="0"/>
        <v>0</v>
      </c>
      <c r="AO17" s="24">
        <f t="shared" si="0"/>
        <v>20157</v>
      </c>
      <c r="AP17" s="24">
        <f t="shared" si="0"/>
        <v>19926.716361500003</v>
      </c>
      <c r="AQ17" s="31">
        <v>0</v>
      </c>
      <c r="AR17" s="22">
        <v>13900</v>
      </c>
      <c r="AS17" s="22">
        <f t="shared" si="1"/>
        <v>10425</v>
      </c>
      <c r="AT17" s="22">
        <f t="shared" si="2"/>
        <v>2008</v>
      </c>
      <c r="AU17" s="22">
        <f t="shared" si="2"/>
        <v>2016.8540177999998</v>
      </c>
      <c r="AV17" s="22">
        <f t="shared" si="2"/>
        <v>2008</v>
      </c>
      <c r="AW17" s="22">
        <f t="shared" si="2"/>
        <v>2016.8540177999998</v>
      </c>
      <c r="AX17" s="22">
        <f t="shared" si="2"/>
        <v>0</v>
      </c>
      <c r="AY17" s="22">
        <f t="shared" si="2"/>
        <v>0</v>
      </c>
      <c r="AZ17" s="22">
        <f t="shared" si="3"/>
        <v>2016.8540177999998</v>
      </c>
      <c r="BA17" s="22">
        <f t="shared" si="4"/>
        <v>3439</v>
      </c>
      <c r="BB17" s="22">
        <v>1431</v>
      </c>
      <c r="BC17" s="22">
        <f t="shared" si="5"/>
        <v>2008</v>
      </c>
      <c r="BD17" s="21">
        <v>683</v>
      </c>
      <c r="BE17" s="26">
        <f t="shared" si="6"/>
        <v>0.14509741135251797</v>
      </c>
      <c r="BF17" s="22">
        <v>3434</v>
      </c>
      <c r="BG17" s="22">
        <v>3278.8592896999994</v>
      </c>
      <c r="BH17" s="27">
        <f t="shared" si="7"/>
        <v>0.16454589056303404</v>
      </c>
    </row>
    <row r="18" spans="1:60" s="28" customFormat="1" ht="53.4" customHeight="1" x14ac:dyDescent="0.3">
      <c r="A18" s="16">
        <v>10</v>
      </c>
      <c r="B18" s="17" t="s">
        <v>49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1805</v>
      </c>
      <c r="L18" s="29">
        <v>300.49000000000007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3289</v>
      </c>
      <c r="V18" s="29">
        <v>4529.45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615</v>
      </c>
      <c r="AF18" s="29">
        <v>3709.4300000000007</v>
      </c>
      <c r="AG18" s="24">
        <f t="shared" si="8"/>
        <v>0</v>
      </c>
      <c r="AH18" s="24">
        <f t="shared" si="0"/>
        <v>0</v>
      </c>
      <c r="AI18" s="24">
        <f t="shared" si="0"/>
        <v>0</v>
      </c>
      <c r="AJ18" s="24">
        <f t="shared" si="0"/>
        <v>0</v>
      </c>
      <c r="AK18" s="24">
        <f t="shared" si="0"/>
        <v>0</v>
      </c>
      <c r="AL18" s="24">
        <f t="shared" si="0"/>
        <v>0</v>
      </c>
      <c r="AM18" s="24">
        <f t="shared" si="0"/>
        <v>0</v>
      </c>
      <c r="AN18" s="24">
        <f t="shared" si="0"/>
        <v>0</v>
      </c>
      <c r="AO18" s="24">
        <f t="shared" si="0"/>
        <v>5709</v>
      </c>
      <c r="AP18" s="24">
        <f t="shared" si="0"/>
        <v>8539.3700000000008</v>
      </c>
      <c r="AQ18" s="36">
        <v>0</v>
      </c>
      <c r="AR18" s="25">
        <v>6685</v>
      </c>
      <c r="AS18" s="22">
        <f t="shared" si="1"/>
        <v>5013.75</v>
      </c>
      <c r="AT18" s="22">
        <f t="shared" si="2"/>
        <v>0</v>
      </c>
      <c r="AU18" s="22">
        <f t="shared" si="2"/>
        <v>0</v>
      </c>
      <c r="AV18" s="22">
        <f t="shared" si="2"/>
        <v>0</v>
      </c>
      <c r="AW18" s="22">
        <f t="shared" si="2"/>
        <v>0</v>
      </c>
      <c r="AX18" s="22">
        <f t="shared" si="2"/>
        <v>0</v>
      </c>
      <c r="AY18" s="22">
        <f t="shared" si="2"/>
        <v>0</v>
      </c>
      <c r="AZ18" s="22">
        <f t="shared" si="3"/>
        <v>0</v>
      </c>
      <c r="BA18" s="22">
        <f t="shared" si="4"/>
        <v>744</v>
      </c>
      <c r="BB18" s="22">
        <v>744</v>
      </c>
      <c r="BC18" s="22">
        <f t="shared" si="5"/>
        <v>0</v>
      </c>
      <c r="BD18" s="21">
        <v>437</v>
      </c>
      <c r="BE18" s="26">
        <f t="shared" si="6"/>
        <v>0</v>
      </c>
      <c r="BF18" s="22">
        <v>650</v>
      </c>
      <c r="BG18" s="22">
        <v>718.3</v>
      </c>
      <c r="BH18" s="27">
        <f t="shared" si="7"/>
        <v>8.4116275556627707E-2</v>
      </c>
    </row>
    <row r="19" spans="1:60" s="28" customFormat="1" ht="53.4" customHeight="1" x14ac:dyDescent="0.3">
      <c r="A19" s="16">
        <v>11</v>
      </c>
      <c r="B19" s="17" t="s">
        <v>50</v>
      </c>
      <c r="C19" s="29">
        <v>884</v>
      </c>
      <c r="D19" s="33">
        <v>207.29999999999998</v>
      </c>
      <c r="E19" s="34">
        <v>884</v>
      </c>
      <c r="F19" s="34">
        <v>207.29999999999998</v>
      </c>
      <c r="G19" s="34">
        <v>220</v>
      </c>
      <c r="H19" s="34">
        <v>50.48</v>
      </c>
      <c r="I19" s="34">
        <v>244</v>
      </c>
      <c r="J19" s="30">
        <v>51.410000000000011</v>
      </c>
      <c r="K19" s="30">
        <v>12356</v>
      </c>
      <c r="L19" s="30">
        <v>1580.12</v>
      </c>
      <c r="M19" s="34">
        <v>4203</v>
      </c>
      <c r="N19" s="34">
        <v>8972.7200000000012</v>
      </c>
      <c r="O19" s="35">
        <v>4203</v>
      </c>
      <c r="P19" s="35">
        <v>8972.7200000000012</v>
      </c>
      <c r="Q19" s="35">
        <v>243</v>
      </c>
      <c r="R19" s="35">
        <v>337.08999999999992</v>
      </c>
      <c r="S19" s="35">
        <v>95</v>
      </c>
      <c r="T19" s="30">
        <v>516.22</v>
      </c>
      <c r="U19" s="30">
        <v>16696</v>
      </c>
      <c r="V19" s="30">
        <v>25289.290000000005</v>
      </c>
      <c r="W19" s="22">
        <v>2476</v>
      </c>
      <c r="X19" s="22">
        <v>14182.470000000001</v>
      </c>
      <c r="Y19" s="22">
        <v>2476</v>
      </c>
      <c r="Z19" s="22">
        <v>14182.470000000001</v>
      </c>
      <c r="AA19" s="22">
        <v>94</v>
      </c>
      <c r="AB19" s="22">
        <v>400.33</v>
      </c>
      <c r="AC19" s="22">
        <v>393</v>
      </c>
      <c r="AD19" s="22">
        <v>651.03</v>
      </c>
      <c r="AE19" s="22">
        <v>6084</v>
      </c>
      <c r="AF19" s="23">
        <v>32516.980000000007</v>
      </c>
      <c r="AG19" s="24">
        <f t="shared" si="8"/>
        <v>7563</v>
      </c>
      <c r="AH19" s="24">
        <f t="shared" si="0"/>
        <v>23362.49</v>
      </c>
      <c r="AI19" s="24">
        <f t="shared" si="0"/>
        <v>7563</v>
      </c>
      <c r="AJ19" s="24">
        <f t="shared" si="0"/>
        <v>23362.49</v>
      </c>
      <c r="AK19" s="24">
        <f t="shared" si="0"/>
        <v>557</v>
      </c>
      <c r="AL19" s="24">
        <f t="shared" si="0"/>
        <v>787.89999999999986</v>
      </c>
      <c r="AM19" s="24">
        <f t="shared" si="0"/>
        <v>732</v>
      </c>
      <c r="AN19" s="24">
        <f t="shared" si="0"/>
        <v>1218.6599999999999</v>
      </c>
      <c r="AO19" s="24">
        <f t="shared" si="0"/>
        <v>35136</v>
      </c>
      <c r="AP19" s="24">
        <f t="shared" si="0"/>
        <v>59386.390000000014</v>
      </c>
      <c r="AQ19" s="36"/>
      <c r="AR19" s="25">
        <v>87400</v>
      </c>
      <c r="AS19" s="22">
        <f t="shared" si="1"/>
        <v>65550</v>
      </c>
      <c r="AT19" s="22">
        <f t="shared" si="2"/>
        <v>7563</v>
      </c>
      <c r="AU19" s="22">
        <f t="shared" si="2"/>
        <v>23362.49</v>
      </c>
      <c r="AV19" s="22">
        <f t="shared" si="2"/>
        <v>7563</v>
      </c>
      <c r="AW19" s="22">
        <f t="shared" si="2"/>
        <v>23362.49</v>
      </c>
      <c r="AX19" s="22">
        <f t="shared" si="2"/>
        <v>557</v>
      </c>
      <c r="AY19" s="22">
        <f t="shared" si="2"/>
        <v>787.89999999999986</v>
      </c>
      <c r="AZ19" s="22">
        <f t="shared" si="3"/>
        <v>23362.49</v>
      </c>
      <c r="BA19" s="22">
        <f t="shared" si="4"/>
        <v>9803</v>
      </c>
      <c r="BB19" s="22">
        <v>2240</v>
      </c>
      <c r="BC19" s="22">
        <f t="shared" si="5"/>
        <v>7563</v>
      </c>
      <c r="BD19" s="21">
        <v>1020</v>
      </c>
      <c r="BE19" s="26">
        <f t="shared" si="6"/>
        <v>0.26730537757437073</v>
      </c>
      <c r="BF19" s="22">
        <v>12142</v>
      </c>
      <c r="BG19" s="22">
        <v>7428.32</v>
      </c>
      <c r="BH19" s="27">
        <f t="shared" si="7"/>
        <v>0.12508455220127032</v>
      </c>
    </row>
    <row r="20" spans="1:60" s="28" customFormat="1" ht="53.4" customHeight="1" x14ac:dyDescent="0.3">
      <c r="A20" s="16">
        <v>12</v>
      </c>
      <c r="B20" s="17" t="s">
        <v>51</v>
      </c>
      <c r="C20" s="29">
        <v>3063</v>
      </c>
      <c r="D20" s="33">
        <v>861.37013579999996</v>
      </c>
      <c r="E20" s="29">
        <v>3063</v>
      </c>
      <c r="F20" s="33">
        <v>861.37013579999996</v>
      </c>
      <c r="G20" s="34">
        <v>1609.9999999999998</v>
      </c>
      <c r="H20" s="34">
        <v>410.81799112200002</v>
      </c>
      <c r="I20" s="34">
        <v>1006.25</v>
      </c>
      <c r="J20" s="30">
        <v>311.22575085000005</v>
      </c>
      <c r="K20" s="30">
        <v>16189</v>
      </c>
      <c r="L20" s="30">
        <v>1762.4727859</v>
      </c>
      <c r="M20" s="34">
        <v>14202</v>
      </c>
      <c r="N20" s="34">
        <v>26263.089740800002</v>
      </c>
      <c r="O20" s="34">
        <v>14202</v>
      </c>
      <c r="P20" s="34">
        <v>26263.089740800002</v>
      </c>
      <c r="Q20" s="35">
        <v>3011.75</v>
      </c>
      <c r="R20" s="35">
        <v>5450.0313814749989</v>
      </c>
      <c r="S20" s="35">
        <v>3975.5099999999998</v>
      </c>
      <c r="T20" s="30">
        <v>7194.0414235469998</v>
      </c>
      <c r="U20" s="34">
        <v>25191</v>
      </c>
      <c r="V20" s="34">
        <v>38736.963454099998</v>
      </c>
      <c r="W20" s="22">
        <v>1744</v>
      </c>
      <c r="X20" s="22">
        <v>14111.623129100002</v>
      </c>
      <c r="Y20" s="22">
        <v>1744</v>
      </c>
      <c r="Z20" s="22">
        <v>14111.623129100002</v>
      </c>
      <c r="AA20" s="22">
        <v>152.75</v>
      </c>
      <c r="AB20" s="22">
        <v>1139.9739414250002</v>
      </c>
      <c r="AC20" s="22">
        <v>201.62999999999994</v>
      </c>
      <c r="AD20" s="22">
        <v>1504.7656026810002</v>
      </c>
      <c r="AE20" s="22">
        <v>3088</v>
      </c>
      <c r="AF20" s="23">
        <v>19771.961216399999</v>
      </c>
      <c r="AG20" s="24">
        <f t="shared" si="8"/>
        <v>19009</v>
      </c>
      <c r="AH20" s="24">
        <f t="shared" si="0"/>
        <v>41236.083005700006</v>
      </c>
      <c r="AI20" s="24">
        <f t="shared" si="0"/>
        <v>19009</v>
      </c>
      <c r="AJ20" s="24">
        <f t="shared" si="0"/>
        <v>41236.083005700006</v>
      </c>
      <c r="AK20" s="24">
        <f t="shared" si="0"/>
        <v>4774.5</v>
      </c>
      <c r="AL20" s="24">
        <f t="shared" si="0"/>
        <v>7000.823314022</v>
      </c>
      <c r="AM20" s="24">
        <f t="shared" si="0"/>
        <v>5183.3900000000003</v>
      </c>
      <c r="AN20" s="24">
        <f t="shared" si="0"/>
        <v>9010.0327770780004</v>
      </c>
      <c r="AO20" s="24">
        <f t="shared" si="0"/>
        <v>44468</v>
      </c>
      <c r="AP20" s="24">
        <f t="shared" si="0"/>
        <v>60271.397456399995</v>
      </c>
      <c r="AQ20" s="36">
        <v>11505</v>
      </c>
      <c r="AR20" s="25">
        <v>30600</v>
      </c>
      <c r="AS20" s="22">
        <f t="shared" si="1"/>
        <v>22950</v>
      </c>
      <c r="AT20" s="22">
        <f t="shared" si="2"/>
        <v>19009</v>
      </c>
      <c r="AU20" s="22">
        <f t="shared" si="2"/>
        <v>41236.083005700006</v>
      </c>
      <c r="AV20" s="22">
        <f t="shared" si="2"/>
        <v>19009</v>
      </c>
      <c r="AW20" s="22">
        <f t="shared" si="2"/>
        <v>41236.083005700006</v>
      </c>
      <c r="AX20" s="22">
        <f t="shared" si="2"/>
        <v>4774.5</v>
      </c>
      <c r="AY20" s="22">
        <f t="shared" si="2"/>
        <v>7000.823314022</v>
      </c>
      <c r="AZ20" s="22">
        <f t="shared" si="3"/>
        <v>41236.083005700006</v>
      </c>
      <c r="BA20" s="22">
        <f t="shared" si="4"/>
        <v>25541</v>
      </c>
      <c r="BB20" s="22">
        <v>6532</v>
      </c>
      <c r="BC20" s="22">
        <f t="shared" si="5"/>
        <v>19009</v>
      </c>
      <c r="BD20" s="21">
        <v>3266</v>
      </c>
      <c r="BE20" s="26">
        <f t="shared" si="6"/>
        <v>1.3475844119509806</v>
      </c>
      <c r="BF20" s="22">
        <v>5665</v>
      </c>
      <c r="BG20" s="22">
        <v>4739.9808948999989</v>
      </c>
      <c r="BH20" s="27">
        <f t="shared" si="7"/>
        <v>7.8643952105621501E-2</v>
      </c>
    </row>
    <row r="21" spans="1:60" s="37" customFormat="1" ht="53.4" customHeight="1" x14ac:dyDescent="0.3">
      <c r="A21" s="16">
        <v>13</v>
      </c>
      <c r="B21" s="17" t="s">
        <v>52</v>
      </c>
      <c r="C21" s="29">
        <v>16</v>
      </c>
      <c r="D21" s="33">
        <v>3.5</v>
      </c>
      <c r="E21" s="34">
        <v>16</v>
      </c>
      <c r="F21" s="34">
        <v>3.3481900000000002</v>
      </c>
      <c r="G21" s="34">
        <v>6</v>
      </c>
      <c r="H21" s="34">
        <v>1.5499999999999998</v>
      </c>
      <c r="I21" s="34">
        <v>2</v>
      </c>
      <c r="J21" s="30">
        <v>0.65999999999999992</v>
      </c>
      <c r="K21" s="30">
        <v>471</v>
      </c>
      <c r="L21" s="30">
        <v>84.657223899999977</v>
      </c>
      <c r="M21" s="34">
        <v>73</v>
      </c>
      <c r="N21" s="34">
        <v>208.23499999999999</v>
      </c>
      <c r="O21" s="35">
        <v>73</v>
      </c>
      <c r="P21" s="35">
        <v>182.55360530000002</v>
      </c>
      <c r="Q21" s="35">
        <v>13</v>
      </c>
      <c r="R21" s="35">
        <v>28.998990299999996</v>
      </c>
      <c r="S21" s="35">
        <v>4</v>
      </c>
      <c r="T21" s="30">
        <v>10.27835</v>
      </c>
      <c r="U21" s="30">
        <v>1342</v>
      </c>
      <c r="V21" s="30">
        <v>2579.6792461999999</v>
      </c>
      <c r="W21" s="22">
        <v>121</v>
      </c>
      <c r="X21" s="22">
        <v>819.6400000000001</v>
      </c>
      <c r="Y21" s="22">
        <v>121</v>
      </c>
      <c r="Z21" s="22">
        <v>695.43117010000003</v>
      </c>
      <c r="AA21" s="22">
        <v>18</v>
      </c>
      <c r="AB21" s="22">
        <v>88.210000000000008</v>
      </c>
      <c r="AC21" s="22">
        <v>3</v>
      </c>
      <c r="AD21" s="22">
        <v>14.92</v>
      </c>
      <c r="AE21" s="22">
        <v>831</v>
      </c>
      <c r="AF21" s="23">
        <v>5179.4794710999986</v>
      </c>
      <c r="AG21" s="24">
        <f t="shared" si="8"/>
        <v>210</v>
      </c>
      <c r="AH21" s="24">
        <f t="shared" si="0"/>
        <v>1031.375</v>
      </c>
      <c r="AI21" s="24">
        <f t="shared" si="0"/>
        <v>210</v>
      </c>
      <c r="AJ21" s="24">
        <f t="shared" si="0"/>
        <v>881.33296540000003</v>
      </c>
      <c r="AK21" s="24">
        <f t="shared" si="0"/>
        <v>37</v>
      </c>
      <c r="AL21" s="24">
        <f t="shared" si="0"/>
        <v>118.75899030000001</v>
      </c>
      <c r="AM21" s="24">
        <f t="shared" si="0"/>
        <v>9</v>
      </c>
      <c r="AN21" s="24">
        <f t="shared" si="0"/>
        <v>25.858350000000002</v>
      </c>
      <c r="AO21" s="24">
        <f t="shared" si="0"/>
        <v>2644</v>
      </c>
      <c r="AP21" s="24">
        <f t="shared" si="0"/>
        <v>7843.8159411999986</v>
      </c>
      <c r="AQ21" s="31">
        <v>0</v>
      </c>
      <c r="AR21" s="22">
        <v>4136</v>
      </c>
      <c r="AS21" s="22">
        <f t="shared" si="1"/>
        <v>3102</v>
      </c>
      <c r="AT21" s="22">
        <f t="shared" si="2"/>
        <v>210</v>
      </c>
      <c r="AU21" s="22">
        <f t="shared" si="2"/>
        <v>1031.375</v>
      </c>
      <c r="AV21" s="22">
        <f t="shared" si="2"/>
        <v>210</v>
      </c>
      <c r="AW21" s="22">
        <f t="shared" si="2"/>
        <v>881.33296540000003</v>
      </c>
      <c r="AX21" s="22">
        <f t="shared" si="2"/>
        <v>37</v>
      </c>
      <c r="AY21" s="22">
        <f t="shared" si="2"/>
        <v>118.75899030000001</v>
      </c>
      <c r="AZ21" s="22">
        <f t="shared" si="3"/>
        <v>1031.375</v>
      </c>
      <c r="BA21" s="22">
        <f t="shared" si="4"/>
        <v>210</v>
      </c>
      <c r="BB21" s="22">
        <v>0</v>
      </c>
      <c r="BC21" s="22">
        <f t="shared" si="5"/>
        <v>210</v>
      </c>
      <c r="BD21" s="21">
        <v>0</v>
      </c>
      <c r="BE21" s="26">
        <f t="shared" si="6"/>
        <v>0.24936532882011606</v>
      </c>
      <c r="BF21" s="22">
        <v>540</v>
      </c>
      <c r="BG21" s="22">
        <v>744.37467319999985</v>
      </c>
      <c r="BH21" s="27">
        <f t="shared" si="7"/>
        <v>9.4899558936631614E-2</v>
      </c>
    </row>
    <row r="22" spans="1:60" s="28" customFormat="1" ht="53.4" customHeight="1" x14ac:dyDescent="0.3">
      <c r="A22" s="16">
        <v>14</v>
      </c>
      <c r="B22" s="17" t="s">
        <v>53</v>
      </c>
      <c r="C22" s="29">
        <v>28</v>
      </c>
      <c r="D22" s="33">
        <v>5.8999999999999995</v>
      </c>
      <c r="E22" s="34">
        <v>28</v>
      </c>
      <c r="F22" s="34">
        <v>5.8999999999999995</v>
      </c>
      <c r="G22" s="34">
        <v>14</v>
      </c>
      <c r="H22" s="34">
        <v>2.75</v>
      </c>
      <c r="I22" s="34">
        <v>0</v>
      </c>
      <c r="J22" s="30">
        <v>0</v>
      </c>
      <c r="K22" s="30">
        <v>358</v>
      </c>
      <c r="L22" s="30">
        <v>54.859852400000001</v>
      </c>
      <c r="M22" s="34">
        <v>66</v>
      </c>
      <c r="N22" s="34">
        <v>184.36999999999998</v>
      </c>
      <c r="O22" s="35">
        <v>66</v>
      </c>
      <c r="P22" s="35">
        <v>184.36999999999998</v>
      </c>
      <c r="Q22" s="35">
        <v>21</v>
      </c>
      <c r="R22" s="35">
        <v>62.800000000000004</v>
      </c>
      <c r="S22" s="35">
        <v>0</v>
      </c>
      <c r="T22" s="30">
        <v>0</v>
      </c>
      <c r="U22" s="30">
        <v>1062</v>
      </c>
      <c r="V22" s="30">
        <v>1775.4533629999999</v>
      </c>
      <c r="W22" s="22">
        <v>10</v>
      </c>
      <c r="X22" s="22">
        <v>77.099999999999994</v>
      </c>
      <c r="Y22" s="22">
        <v>10</v>
      </c>
      <c r="Z22" s="22">
        <v>77.099999999999994</v>
      </c>
      <c r="AA22" s="22">
        <v>0</v>
      </c>
      <c r="AB22" s="22">
        <v>0</v>
      </c>
      <c r="AC22" s="22">
        <v>0</v>
      </c>
      <c r="AD22" s="22">
        <v>0</v>
      </c>
      <c r="AE22" s="22">
        <v>277</v>
      </c>
      <c r="AF22" s="23">
        <v>1494.052874</v>
      </c>
      <c r="AG22" s="24">
        <f t="shared" si="8"/>
        <v>104</v>
      </c>
      <c r="AH22" s="24">
        <f t="shared" si="0"/>
        <v>267.37</v>
      </c>
      <c r="AI22" s="24">
        <f t="shared" si="0"/>
        <v>104</v>
      </c>
      <c r="AJ22" s="24">
        <f t="shared" si="0"/>
        <v>267.37</v>
      </c>
      <c r="AK22" s="24">
        <f t="shared" si="0"/>
        <v>35</v>
      </c>
      <c r="AL22" s="24">
        <f t="shared" si="0"/>
        <v>65.550000000000011</v>
      </c>
      <c r="AM22" s="24">
        <f t="shared" si="0"/>
        <v>0</v>
      </c>
      <c r="AN22" s="24">
        <f t="shared" si="0"/>
        <v>0</v>
      </c>
      <c r="AO22" s="24">
        <f t="shared" si="0"/>
        <v>1697</v>
      </c>
      <c r="AP22" s="24">
        <f t="shared" si="0"/>
        <v>3324.3660893999995</v>
      </c>
      <c r="AQ22" s="36">
        <v>694</v>
      </c>
      <c r="AR22" s="25">
        <v>2919</v>
      </c>
      <c r="AS22" s="22">
        <f t="shared" si="1"/>
        <v>2189.25</v>
      </c>
      <c r="AT22" s="22">
        <f t="shared" si="2"/>
        <v>104</v>
      </c>
      <c r="AU22" s="22">
        <f t="shared" si="2"/>
        <v>267.37</v>
      </c>
      <c r="AV22" s="22">
        <f t="shared" si="2"/>
        <v>104</v>
      </c>
      <c r="AW22" s="22">
        <f t="shared" si="2"/>
        <v>267.37</v>
      </c>
      <c r="AX22" s="22">
        <f t="shared" si="2"/>
        <v>35</v>
      </c>
      <c r="AY22" s="22">
        <f t="shared" si="2"/>
        <v>65.550000000000011</v>
      </c>
      <c r="AZ22" s="22">
        <f t="shared" si="3"/>
        <v>267.37</v>
      </c>
      <c r="BA22" s="22">
        <f t="shared" si="4"/>
        <v>252</v>
      </c>
      <c r="BB22" s="22">
        <v>148</v>
      </c>
      <c r="BC22" s="22">
        <f t="shared" si="5"/>
        <v>104</v>
      </c>
      <c r="BD22" s="21">
        <v>55</v>
      </c>
      <c r="BE22" s="26">
        <f t="shared" si="6"/>
        <v>9.1596437136005487E-2</v>
      </c>
      <c r="BF22" s="22">
        <v>0</v>
      </c>
      <c r="BG22" s="22">
        <v>0</v>
      </c>
      <c r="BH22" s="27">
        <f t="shared" si="7"/>
        <v>0</v>
      </c>
    </row>
    <row r="23" spans="1:60" s="28" customFormat="1" ht="53.4" customHeight="1" x14ac:dyDescent="0.3">
      <c r="A23" s="16">
        <v>15</v>
      </c>
      <c r="B23" s="38" t="s">
        <v>54</v>
      </c>
      <c r="C23" s="29">
        <v>17</v>
      </c>
      <c r="D23" s="33">
        <v>7.2</v>
      </c>
      <c r="E23" s="34">
        <v>17</v>
      </c>
      <c r="F23" s="34">
        <v>7.2</v>
      </c>
      <c r="G23" s="34">
        <v>6</v>
      </c>
      <c r="H23" s="34">
        <v>2.5499999999999998</v>
      </c>
      <c r="I23" s="34">
        <v>0</v>
      </c>
      <c r="J23" s="30">
        <v>0</v>
      </c>
      <c r="K23" s="30">
        <v>97</v>
      </c>
      <c r="L23" s="30">
        <v>25.483089900000003</v>
      </c>
      <c r="M23" s="34">
        <v>91</v>
      </c>
      <c r="N23" s="34">
        <v>171.65589</v>
      </c>
      <c r="O23" s="35">
        <v>91</v>
      </c>
      <c r="P23" s="35">
        <v>171.65589</v>
      </c>
      <c r="Q23" s="35">
        <v>23</v>
      </c>
      <c r="R23" s="35">
        <v>30.15</v>
      </c>
      <c r="S23" s="35">
        <v>0</v>
      </c>
      <c r="T23" s="30">
        <v>0</v>
      </c>
      <c r="U23" s="30">
        <v>1350</v>
      </c>
      <c r="V23" s="30">
        <v>2012.7711131000001</v>
      </c>
      <c r="W23" s="22">
        <v>50</v>
      </c>
      <c r="X23" s="22">
        <v>362.95321000000001</v>
      </c>
      <c r="Y23" s="22">
        <v>49</v>
      </c>
      <c r="Z23" s="22">
        <v>356.95321000000001</v>
      </c>
      <c r="AA23" s="22">
        <v>5</v>
      </c>
      <c r="AB23" s="22">
        <v>42.74</v>
      </c>
      <c r="AC23" s="22">
        <v>0</v>
      </c>
      <c r="AD23" s="22">
        <v>0</v>
      </c>
      <c r="AE23" s="22">
        <v>532</v>
      </c>
      <c r="AF23" s="23">
        <v>2922.0120082999997</v>
      </c>
      <c r="AG23" s="24">
        <f t="shared" si="8"/>
        <v>158</v>
      </c>
      <c r="AH23" s="24">
        <f t="shared" si="0"/>
        <v>541.80909999999994</v>
      </c>
      <c r="AI23" s="24">
        <f t="shared" si="0"/>
        <v>157</v>
      </c>
      <c r="AJ23" s="24">
        <f t="shared" si="0"/>
        <v>535.80909999999994</v>
      </c>
      <c r="AK23" s="24">
        <f t="shared" si="0"/>
        <v>34</v>
      </c>
      <c r="AL23" s="24">
        <f t="shared" si="0"/>
        <v>75.44</v>
      </c>
      <c r="AM23" s="24">
        <f t="shared" si="0"/>
        <v>0</v>
      </c>
      <c r="AN23" s="24">
        <f t="shared" si="0"/>
        <v>0</v>
      </c>
      <c r="AO23" s="24">
        <f t="shared" si="0"/>
        <v>1979</v>
      </c>
      <c r="AP23" s="24">
        <f t="shared" si="0"/>
        <v>4960.2662112999997</v>
      </c>
      <c r="AQ23" s="36"/>
      <c r="AR23" s="25">
        <v>0</v>
      </c>
      <c r="AS23" s="22">
        <f t="shared" si="1"/>
        <v>0</v>
      </c>
      <c r="AT23" s="22">
        <f t="shared" si="2"/>
        <v>158</v>
      </c>
      <c r="AU23" s="22">
        <f t="shared" si="2"/>
        <v>541.80909999999994</v>
      </c>
      <c r="AV23" s="22">
        <f t="shared" si="2"/>
        <v>157</v>
      </c>
      <c r="AW23" s="22">
        <f t="shared" si="2"/>
        <v>535.80909999999994</v>
      </c>
      <c r="AX23" s="22">
        <f t="shared" si="2"/>
        <v>34</v>
      </c>
      <c r="AY23" s="22">
        <f t="shared" si="2"/>
        <v>75.44</v>
      </c>
      <c r="AZ23" s="22">
        <f t="shared" si="3"/>
        <v>541.80909999999994</v>
      </c>
      <c r="BA23" s="22">
        <f t="shared" si="4"/>
        <v>431</v>
      </c>
      <c r="BB23" s="22">
        <v>273</v>
      </c>
      <c r="BC23" s="22">
        <f t="shared" si="5"/>
        <v>158</v>
      </c>
      <c r="BD23" s="21">
        <v>88</v>
      </c>
      <c r="BE23" s="26">
        <v>0</v>
      </c>
      <c r="BF23" s="22">
        <v>35</v>
      </c>
      <c r="BG23" s="22">
        <v>110.72069179999998</v>
      </c>
      <c r="BH23" s="27">
        <f t="shared" si="7"/>
        <v>2.2321522088424767E-2</v>
      </c>
    </row>
    <row r="24" spans="1:60" s="28" customFormat="1" ht="53.4" customHeight="1" x14ac:dyDescent="0.3">
      <c r="A24" s="16">
        <v>16</v>
      </c>
      <c r="B24" s="17" t="s">
        <v>55</v>
      </c>
      <c r="C24" s="29">
        <v>56401</v>
      </c>
      <c r="D24" s="33">
        <v>19172.327960000002</v>
      </c>
      <c r="E24" s="34">
        <v>56401</v>
      </c>
      <c r="F24" s="34">
        <v>19172.327960000002</v>
      </c>
      <c r="G24" s="34">
        <v>56349</v>
      </c>
      <c r="H24" s="34">
        <v>19150.449970000005</v>
      </c>
      <c r="I24" s="34">
        <v>51032</v>
      </c>
      <c r="J24" s="30">
        <v>17396.432399999998</v>
      </c>
      <c r="K24" s="30">
        <v>156636</v>
      </c>
      <c r="L24" s="30">
        <v>29227.422600900001</v>
      </c>
      <c r="M24" s="34">
        <v>10503</v>
      </c>
      <c r="N24" s="34">
        <v>8495.12673</v>
      </c>
      <c r="O24" s="35">
        <v>10503</v>
      </c>
      <c r="P24" s="35">
        <v>8495.12673</v>
      </c>
      <c r="Q24" s="35">
        <v>9582</v>
      </c>
      <c r="R24" s="35">
        <v>5502.9924300000011</v>
      </c>
      <c r="S24" s="35">
        <v>8778</v>
      </c>
      <c r="T24" s="30">
        <v>4801.2762199999997</v>
      </c>
      <c r="U24" s="30">
        <v>13347</v>
      </c>
      <c r="V24" s="30">
        <v>8465.8451786000005</v>
      </c>
      <c r="W24" s="22">
        <v>1160</v>
      </c>
      <c r="X24" s="22">
        <v>8432.3443399999978</v>
      </c>
      <c r="Y24" s="22">
        <v>1160</v>
      </c>
      <c r="Z24" s="22">
        <v>8432.3443399999978</v>
      </c>
      <c r="AA24" s="22">
        <v>82</v>
      </c>
      <c r="AB24" s="22">
        <v>613.15953000000002</v>
      </c>
      <c r="AC24" s="22">
        <v>1</v>
      </c>
      <c r="AD24" s="22">
        <v>5.1324899999999998</v>
      </c>
      <c r="AE24" s="22">
        <v>1623</v>
      </c>
      <c r="AF24" s="23">
        <v>8417.3229831999997</v>
      </c>
      <c r="AG24" s="24">
        <f t="shared" si="8"/>
        <v>68064</v>
      </c>
      <c r="AH24" s="24">
        <f t="shared" si="0"/>
        <v>36099.799030000002</v>
      </c>
      <c r="AI24" s="24">
        <f t="shared" si="0"/>
        <v>68064</v>
      </c>
      <c r="AJ24" s="24">
        <f t="shared" si="0"/>
        <v>36099.799030000002</v>
      </c>
      <c r="AK24" s="24">
        <f t="shared" si="0"/>
        <v>66013</v>
      </c>
      <c r="AL24" s="24">
        <f t="shared" si="0"/>
        <v>25266.601930000008</v>
      </c>
      <c r="AM24" s="24">
        <f t="shared" si="0"/>
        <v>59811</v>
      </c>
      <c r="AN24" s="24">
        <f t="shared" si="0"/>
        <v>22202.841109999998</v>
      </c>
      <c r="AO24" s="24">
        <f t="shared" si="0"/>
        <v>171606</v>
      </c>
      <c r="AP24" s="24">
        <f t="shared" si="0"/>
        <v>46110.590762700005</v>
      </c>
      <c r="AQ24" s="36"/>
      <c r="AR24" s="25">
        <v>10000</v>
      </c>
      <c r="AS24" s="22">
        <f t="shared" si="1"/>
        <v>7500</v>
      </c>
      <c r="AT24" s="22">
        <f t="shared" si="2"/>
        <v>68064</v>
      </c>
      <c r="AU24" s="22">
        <f t="shared" si="2"/>
        <v>36099.799030000002</v>
      </c>
      <c r="AV24" s="22">
        <f t="shared" si="2"/>
        <v>68064</v>
      </c>
      <c r="AW24" s="22">
        <f t="shared" si="2"/>
        <v>36099.799030000002</v>
      </c>
      <c r="AX24" s="22">
        <f t="shared" si="2"/>
        <v>66013</v>
      </c>
      <c r="AY24" s="22">
        <f t="shared" si="2"/>
        <v>25266.601930000008</v>
      </c>
      <c r="AZ24" s="22">
        <f t="shared" si="3"/>
        <v>36099.799030000002</v>
      </c>
      <c r="BA24" s="22">
        <f t="shared" si="4"/>
        <v>69780</v>
      </c>
      <c r="BB24" s="22">
        <v>1716</v>
      </c>
      <c r="BC24" s="22">
        <f t="shared" si="5"/>
        <v>68064</v>
      </c>
      <c r="BD24" s="21">
        <v>934</v>
      </c>
      <c r="BE24" s="26">
        <f t="shared" ref="BE24:BE30" si="9">AZ24/AR24</f>
        <v>3.6099799030000002</v>
      </c>
      <c r="BF24" s="22">
        <v>52044</v>
      </c>
      <c r="BG24" s="22">
        <v>8249.9278275000033</v>
      </c>
      <c r="BH24" s="27">
        <f t="shared" si="7"/>
        <v>0.1789161164721744</v>
      </c>
    </row>
    <row r="25" spans="1:60" s="28" customFormat="1" ht="53.4" customHeight="1" x14ac:dyDescent="0.3">
      <c r="A25" s="16">
        <v>17</v>
      </c>
      <c r="B25" s="17" t="s">
        <v>56</v>
      </c>
      <c r="C25" s="29">
        <v>101</v>
      </c>
      <c r="D25" s="33">
        <v>40.5691816</v>
      </c>
      <c r="E25" s="34">
        <v>101</v>
      </c>
      <c r="F25" s="34">
        <v>40.5691816</v>
      </c>
      <c r="G25" s="34">
        <v>0</v>
      </c>
      <c r="H25" s="34">
        <v>0</v>
      </c>
      <c r="I25" s="34">
        <v>0</v>
      </c>
      <c r="J25" s="30">
        <v>0</v>
      </c>
      <c r="K25" s="30">
        <v>1753</v>
      </c>
      <c r="L25" s="30">
        <v>587.42999999999995</v>
      </c>
      <c r="M25" s="34">
        <v>1899</v>
      </c>
      <c r="N25" s="34">
        <v>4695.1935017999976</v>
      </c>
      <c r="O25" s="35">
        <v>1899</v>
      </c>
      <c r="P25" s="35">
        <v>4695.1935017999976</v>
      </c>
      <c r="Q25" s="35">
        <v>0</v>
      </c>
      <c r="R25" s="35">
        <v>0</v>
      </c>
      <c r="S25" s="35">
        <v>0</v>
      </c>
      <c r="T25" s="30">
        <v>0</v>
      </c>
      <c r="U25" s="30">
        <v>3509</v>
      </c>
      <c r="V25" s="30" t="s">
        <v>57</v>
      </c>
      <c r="W25" s="22">
        <v>707</v>
      </c>
      <c r="X25" s="22">
        <v>5425.5351499999979</v>
      </c>
      <c r="Y25" s="22">
        <v>707</v>
      </c>
      <c r="Z25" s="22">
        <v>5425.5351499999979</v>
      </c>
      <c r="AA25" s="22">
        <v>0</v>
      </c>
      <c r="AB25" s="22">
        <v>0</v>
      </c>
      <c r="AC25" s="22">
        <v>0</v>
      </c>
      <c r="AD25" s="22">
        <v>0</v>
      </c>
      <c r="AE25" s="22">
        <v>4190</v>
      </c>
      <c r="AF25" s="23">
        <v>15116.3</v>
      </c>
      <c r="AG25" s="24">
        <f t="shared" si="8"/>
        <v>2707</v>
      </c>
      <c r="AH25" s="24">
        <f t="shared" si="8"/>
        <v>10161.297833399996</v>
      </c>
      <c r="AI25" s="24">
        <f t="shared" si="8"/>
        <v>2707</v>
      </c>
      <c r="AJ25" s="24">
        <f t="shared" si="8"/>
        <v>10161.297833399996</v>
      </c>
      <c r="AK25" s="24">
        <f t="shared" si="8"/>
        <v>0</v>
      </c>
      <c r="AL25" s="24">
        <f t="shared" si="8"/>
        <v>0</v>
      </c>
      <c r="AM25" s="24">
        <f t="shared" si="8"/>
        <v>0</v>
      </c>
      <c r="AN25" s="24">
        <f t="shared" si="8"/>
        <v>0</v>
      </c>
      <c r="AO25" s="24">
        <f t="shared" si="8"/>
        <v>9452</v>
      </c>
      <c r="AP25" s="24">
        <f t="shared" si="8"/>
        <v>20342.419999999998</v>
      </c>
      <c r="AQ25" s="36"/>
      <c r="AR25" s="25">
        <v>10000</v>
      </c>
      <c r="AS25" s="22">
        <f t="shared" si="1"/>
        <v>7500</v>
      </c>
      <c r="AT25" s="22">
        <f t="shared" si="2"/>
        <v>2707</v>
      </c>
      <c r="AU25" s="22">
        <f t="shared" si="2"/>
        <v>10161.297833399996</v>
      </c>
      <c r="AV25" s="22">
        <f t="shared" si="2"/>
        <v>2707</v>
      </c>
      <c r="AW25" s="22">
        <f t="shared" si="2"/>
        <v>10161.297833399996</v>
      </c>
      <c r="AX25" s="22">
        <f t="shared" si="2"/>
        <v>0</v>
      </c>
      <c r="AY25" s="22">
        <f t="shared" si="2"/>
        <v>0</v>
      </c>
      <c r="AZ25" s="22">
        <f t="shared" si="3"/>
        <v>10161.297833399996</v>
      </c>
      <c r="BA25" s="22">
        <f t="shared" si="4"/>
        <v>3127</v>
      </c>
      <c r="BB25" s="22">
        <v>420</v>
      </c>
      <c r="BC25" s="22">
        <f t="shared" si="5"/>
        <v>2707</v>
      </c>
      <c r="BD25" s="21">
        <v>210</v>
      </c>
      <c r="BE25" s="26">
        <f t="shared" si="9"/>
        <v>1.0161297833399996</v>
      </c>
      <c r="BF25" s="22">
        <v>326</v>
      </c>
      <c r="BG25" s="22" t="s">
        <v>58</v>
      </c>
      <c r="BH25" s="27">
        <f t="shared" si="7"/>
        <v>3.2523662376452753E-2</v>
      </c>
    </row>
    <row r="26" spans="1:60" s="28" customFormat="1" ht="53.4" customHeight="1" x14ac:dyDescent="0.4">
      <c r="A26" s="16">
        <v>18</v>
      </c>
      <c r="B26" s="17" t="s">
        <v>59</v>
      </c>
      <c r="C26" s="39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30">
        <v>0</v>
      </c>
      <c r="K26" s="30">
        <v>0</v>
      </c>
      <c r="L26" s="30">
        <v>0</v>
      </c>
      <c r="M26" s="40">
        <v>14</v>
      </c>
      <c r="N26" s="40">
        <v>16</v>
      </c>
      <c r="O26" s="40">
        <v>14</v>
      </c>
      <c r="P26" s="40">
        <v>16</v>
      </c>
      <c r="Q26" s="40">
        <v>0</v>
      </c>
      <c r="R26" s="40">
        <v>0</v>
      </c>
      <c r="S26" s="40">
        <v>0</v>
      </c>
      <c r="T26" s="30">
        <v>0</v>
      </c>
      <c r="U26" s="30">
        <v>261</v>
      </c>
      <c r="V26" s="30">
        <v>90.93122799999999</v>
      </c>
      <c r="W26" s="22">
        <v>17</v>
      </c>
      <c r="X26" s="22">
        <v>30</v>
      </c>
      <c r="Y26" s="22">
        <v>17</v>
      </c>
      <c r="Z26" s="22">
        <v>30</v>
      </c>
      <c r="AA26" s="22">
        <v>0</v>
      </c>
      <c r="AB26" s="22">
        <v>0</v>
      </c>
      <c r="AC26" s="22">
        <v>0</v>
      </c>
      <c r="AD26" s="22">
        <v>0</v>
      </c>
      <c r="AE26" s="22">
        <v>467</v>
      </c>
      <c r="AF26" s="23">
        <v>411.25239620000002</v>
      </c>
      <c r="AG26" s="24">
        <f t="shared" si="8"/>
        <v>31</v>
      </c>
      <c r="AH26" s="24">
        <f t="shared" si="8"/>
        <v>46</v>
      </c>
      <c r="AI26" s="24">
        <f t="shared" si="8"/>
        <v>31</v>
      </c>
      <c r="AJ26" s="24">
        <f t="shared" si="8"/>
        <v>46</v>
      </c>
      <c r="AK26" s="24">
        <f t="shared" si="8"/>
        <v>0</v>
      </c>
      <c r="AL26" s="24">
        <f t="shared" si="8"/>
        <v>0</v>
      </c>
      <c r="AM26" s="24">
        <f t="shared" si="8"/>
        <v>0</v>
      </c>
      <c r="AN26" s="24">
        <f t="shared" si="8"/>
        <v>0</v>
      </c>
      <c r="AO26" s="24">
        <f t="shared" si="8"/>
        <v>728</v>
      </c>
      <c r="AP26" s="24">
        <f t="shared" si="8"/>
        <v>502.1836242</v>
      </c>
      <c r="AQ26" s="41"/>
      <c r="AR26" s="42">
        <v>3500</v>
      </c>
      <c r="AS26" s="22">
        <f t="shared" si="1"/>
        <v>2625</v>
      </c>
      <c r="AT26" s="22">
        <f t="shared" si="2"/>
        <v>31</v>
      </c>
      <c r="AU26" s="22">
        <f t="shared" si="2"/>
        <v>46</v>
      </c>
      <c r="AV26" s="22">
        <f t="shared" si="2"/>
        <v>31</v>
      </c>
      <c r="AW26" s="22">
        <f t="shared" si="2"/>
        <v>46</v>
      </c>
      <c r="AX26" s="22">
        <f t="shared" si="2"/>
        <v>0</v>
      </c>
      <c r="AY26" s="22">
        <f t="shared" si="2"/>
        <v>0</v>
      </c>
      <c r="AZ26" s="22">
        <f t="shared" si="3"/>
        <v>46</v>
      </c>
      <c r="BA26" s="22">
        <f t="shared" si="4"/>
        <v>32</v>
      </c>
      <c r="BB26" s="22">
        <v>1</v>
      </c>
      <c r="BC26" s="22">
        <f t="shared" si="5"/>
        <v>31</v>
      </c>
      <c r="BD26" s="21">
        <v>1</v>
      </c>
      <c r="BE26" s="26">
        <f t="shared" si="9"/>
        <v>1.3142857142857144E-2</v>
      </c>
      <c r="BF26" s="22">
        <v>0</v>
      </c>
      <c r="BG26" s="22">
        <v>0</v>
      </c>
      <c r="BH26" s="27">
        <f t="shared" si="7"/>
        <v>0</v>
      </c>
    </row>
    <row r="27" spans="1:60" s="28" customFormat="1" ht="53.4" customHeight="1" x14ac:dyDescent="0.3">
      <c r="A27" s="16">
        <v>19</v>
      </c>
      <c r="B27" s="17" t="s">
        <v>60</v>
      </c>
      <c r="C27" s="29">
        <v>2526</v>
      </c>
      <c r="D27" s="33">
        <v>934</v>
      </c>
      <c r="E27" s="34">
        <v>2526</v>
      </c>
      <c r="F27" s="34">
        <v>934</v>
      </c>
      <c r="G27" s="34">
        <v>0</v>
      </c>
      <c r="H27" s="34">
        <v>0</v>
      </c>
      <c r="I27" s="34">
        <v>0</v>
      </c>
      <c r="J27" s="30">
        <v>0</v>
      </c>
      <c r="K27" s="30">
        <v>45104</v>
      </c>
      <c r="L27" s="30">
        <v>9006</v>
      </c>
      <c r="M27" s="34">
        <v>17</v>
      </c>
      <c r="N27" s="34">
        <v>9</v>
      </c>
      <c r="O27" s="35">
        <v>17</v>
      </c>
      <c r="P27" s="35">
        <v>9</v>
      </c>
      <c r="Q27" s="35">
        <v>0</v>
      </c>
      <c r="R27" s="35">
        <v>0</v>
      </c>
      <c r="S27" s="35">
        <v>0</v>
      </c>
      <c r="T27" s="30">
        <v>0</v>
      </c>
      <c r="U27" s="30">
        <v>30</v>
      </c>
      <c r="V27" s="30">
        <v>16</v>
      </c>
      <c r="W27" s="22">
        <v>1</v>
      </c>
      <c r="X27" s="22">
        <v>9</v>
      </c>
      <c r="Y27" s="22">
        <v>1</v>
      </c>
      <c r="Z27" s="22">
        <v>9</v>
      </c>
      <c r="AA27" s="22">
        <v>0</v>
      </c>
      <c r="AB27" s="22">
        <v>0</v>
      </c>
      <c r="AC27" s="22">
        <v>0</v>
      </c>
      <c r="AD27" s="22">
        <v>0</v>
      </c>
      <c r="AE27" s="22">
        <v>6</v>
      </c>
      <c r="AF27" s="23">
        <v>38</v>
      </c>
      <c r="AG27" s="24">
        <f t="shared" si="8"/>
        <v>2544</v>
      </c>
      <c r="AH27" s="24">
        <f t="shared" si="8"/>
        <v>952</v>
      </c>
      <c r="AI27" s="24">
        <f t="shared" si="8"/>
        <v>2544</v>
      </c>
      <c r="AJ27" s="24">
        <f t="shared" si="8"/>
        <v>952</v>
      </c>
      <c r="AK27" s="24">
        <f t="shared" si="8"/>
        <v>0</v>
      </c>
      <c r="AL27" s="24">
        <f t="shared" si="8"/>
        <v>0</v>
      </c>
      <c r="AM27" s="24">
        <f t="shared" si="8"/>
        <v>0</v>
      </c>
      <c r="AN27" s="24">
        <f t="shared" si="8"/>
        <v>0</v>
      </c>
      <c r="AO27" s="24">
        <f t="shared" si="8"/>
        <v>45140</v>
      </c>
      <c r="AP27" s="24">
        <f t="shared" si="8"/>
        <v>9060</v>
      </c>
      <c r="AQ27" s="36">
        <v>0</v>
      </c>
      <c r="AR27" s="25">
        <v>3000</v>
      </c>
      <c r="AS27" s="22">
        <f t="shared" si="1"/>
        <v>2250</v>
      </c>
      <c r="AT27" s="22">
        <f t="shared" si="2"/>
        <v>2544</v>
      </c>
      <c r="AU27" s="22">
        <f t="shared" si="2"/>
        <v>952</v>
      </c>
      <c r="AV27" s="22">
        <f t="shared" si="2"/>
        <v>2544</v>
      </c>
      <c r="AW27" s="22">
        <f t="shared" si="2"/>
        <v>952</v>
      </c>
      <c r="AX27" s="22">
        <f t="shared" si="2"/>
        <v>0</v>
      </c>
      <c r="AY27" s="22">
        <f t="shared" si="2"/>
        <v>0</v>
      </c>
      <c r="AZ27" s="22">
        <f t="shared" si="3"/>
        <v>952</v>
      </c>
      <c r="BA27" s="22">
        <f t="shared" si="4"/>
        <v>2544</v>
      </c>
      <c r="BB27" s="22">
        <v>0</v>
      </c>
      <c r="BC27" s="22">
        <f t="shared" si="5"/>
        <v>2544</v>
      </c>
      <c r="BD27" s="21">
        <v>0</v>
      </c>
      <c r="BE27" s="26">
        <f t="shared" si="9"/>
        <v>0.31733333333333336</v>
      </c>
      <c r="BF27" s="22">
        <v>0</v>
      </c>
      <c r="BG27" s="22">
        <v>0</v>
      </c>
      <c r="BH27" s="27">
        <f t="shared" si="7"/>
        <v>0</v>
      </c>
    </row>
    <row r="28" spans="1:60" s="28" customFormat="1" ht="53.4" customHeight="1" x14ac:dyDescent="0.3">
      <c r="A28" s="16">
        <v>20</v>
      </c>
      <c r="B28" s="17" t="s">
        <v>61</v>
      </c>
      <c r="C28" s="29">
        <v>16</v>
      </c>
      <c r="D28" s="33">
        <v>6.5</v>
      </c>
      <c r="E28" s="33">
        <v>14</v>
      </c>
      <c r="F28" s="33">
        <v>4.6000000000000005</v>
      </c>
      <c r="G28" s="33">
        <v>0</v>
      </c>
      <c r="H28" s="33">
        <v>0</v>
      </c>
      <c r="I28" s="33">
        <v>0</v>
      </c>
      <c r="J28" s="33">
        <v>0</v>
      </c>
      <c r="K28" s="33">
        <v>68</v>
      </c>
      <c r="L28" s="33">
        <v>22.03</v>
      </c>
      <c r="M28" s="33">
        <v>84</v>
      </c>
      <c r="N28" s="33">
        <v>163.26999999999998</v>
      </c>
      <c r="O28" s="33">
        <v>84</v>
      </c>
      <c r="P28" s="33">
        <v>163.26999999999998</v>
      </c>
      <c r="Q28" s="33">
        <v>0</v>
      </c>
      <c r="R28" s="33">
        <v>0</v>
      </c>
      <c r="S28" s="33">
        <v>0</v>
      </c>
      <c r="T28" s="33">
        <v>0</v>
      </c>
      <c r="U28" s="33">
        <v>102</v>
      </c>
      <c r="V28" s="33">
        <v>172.13</v>
      </c>
      <c r="W28" s="22">
        <v>18</v>
      </c>
      <c r="X28" s="22">
        <v>137.39999999999998</v>
      </c>
      <c r="Y28" s="22">
        <v>18</v>
      </c>
      <c r="Z28" s="22">
        <v>137.39999999999998</v>
      </c>
      <c r="AA28" s="22">
        <v>0</v>
      </c>
      <c r="AB28" s="22">
        <v>0</v>
      </c>
      <c r="AC28" s="22">
        <v>0</v>
      </c>
      <c r="AD28" s="22">
        <v>0</v>
      </c>
      <c r="AE28" s="22">
        <v>32</v>
      </c>
      <c r="AF28" s="23">
        <v>163.35</v>
      </c>
      <c r="AG28" s="24">
        <f t="shared" si="8"/>
        <v>118</v>
      </c>
      <c r="AH28" s="24">
        <f t="shared" si="8"/>
        <v>307.16999999999996</v>
      </c>
      <c r="AI28" s="24">
        <f t="shared" si="8"/>
        <v>116</v>
      </c>
      <c r="AJ28" s="24">
        <f t="shared" si="8"/>
        <v>305.27</v>
      </c>
      <c r="AK28" s="24">
        <f t="shared" si="8"/>
        <v>0</v>
      </c>
      <c r="AL28" s="24">
        <f t="shared" si="8"/>
        <v>0</v>
      </c>
      <c r="AM28" s="24">
        <f t="shared" si="8"/>
        <v>0</v>
      </c>
      <c r="AN28" s="24">
        <f t="shared" si="8"/>
        <v>0</v>
      </c>
      <c r="AO28" s="24">
        <f t="shared" si="8"/>
        <v>202</v>
      </c>
      <c r="AP28" s="24">
        <f t="shared" si="8"/>
        <v>357.51</v>
      </c>
      <c r="AQ28" s="36">
        <v>0</v>
      </c>
      <c r="AR28" s="25">
        <v>3500</v>
      </c>
      <c r="AS28" s="22">
        <f t="shared" si="1"/>
        <v>2625</v>
      </c>
      <c r="AT28" s="22">
        <f t="shared" si="2"/>
        <v>118</v>
      </c>
      <c r="AU28" s="22">
        <f t="shared" si="2"/>
        <v>307.16999999999996</v>
      </c>
      <c r="AV28" s="22">
        <f t="shared" si="2"/>
        <v>116</v>
      </c>
      <c r="AW28" s="22">
        <f t="shared" si="2"/>
        <v>305.27</v>
      </c>
      <c r="AX28" s="22">
        <f t="shared" si="2"/>
        <v>0</v>
      </c>
      <c r="AY28" s="22">
        <f t="shared" si="2"/>
        <v>0</v>
      </c>
      <c r="AZ28" s="22">
        <f t="shared" si="3"/>
        <v>307.16999999999996</v>
      </c>
      <c r="BA28" s="22">
        <f t="shared" si="4"/>
        <v>466</v>
      </c>
      <c r="BB28" s="22">
        <v>348</v>
      </c>
      <c r="BC28" s="22">
        <f t="shared" si="5"/>
        <v>118</v>
      </c>
      <c r="BD28" s="21">
        <v>74</v>
      </c>
      <c r="BE28" s="26">
        <f t="shared" si="9"/>
        <v>8.7762857142857129E-2</v>
      </c>
      <c r="BF28" s="22">
        <v>0</v>
      </c>
      <c r="BG28" s="22">
        <v>0</v>
      </c>
      <c r="BH28" s="27">
        <f t="shared" si="7"/>
        <v>0</v>
      </c>
    </row>
    <row r="29" spans="1:60" s="28" customFormat="1" ht="53.4" customHeight="1" x14ac:dyDescent="0.3">
      <c r="A29" s="16">
        <v>21</v>
      </c>
      <c r="B29" s="17" t="s">
        <v>62</v>
      </c>
      <c r="C29" s="29">
        <v>159352</v>
      </c>
      <c r="D29" s="33">
        <v>44798.661419999997</v>
      </c>
      <c r="E29" s="34">
        <v>159352</v>
      </c>
      <c r="F29" s="34">
        <v>44798.661419999997</v>
      </c>
      <c r="G29" s="34">
        <v>0</v>
      </c>
      <c r="H29" s="34">
        <v>0</v>
      </c>
      <c r="I29" s="34">
        <v>153909</v>
      </c>
      <c r="J29" s="30">
        <v>43244.667319999993</v>
      </c>
      <c r="K29" s="30">
        <v>215551</v>
      </c>
      <c r="L29" s="30">
        <v>36196.152904758987</v>
      </c>
      <c r="M29" s="34">
        <v>18218</v>
      </c>
      <c r="N29" s="34">
        <v>11913.819399999998</v>
      </c>
      <c r="O29" s="35">
        <v>18218</v>
      </c>
      <c r="P29" s="35">
        <v>11913.819399999998</v>
      </c>
      <c r="Q29" s="35">
        <v>3</v>
      </c>
      <c r="R29" s="35">
        <v>7.9029500000000006</v>
      </c>
      <c r="S29" s="35">
        <v>17322</v>
      </c>
      <c r="T29" s="30">
        <v>10910.055770000001</v>
      </c>
      <c r="U29" s="30">
        <v>59678</v>
      </c>
      <c r="V29" s="30">
        <v>19605.620992704</v>
      </c>
      <c r="W29" s="22">
        <v>390</v>
      </c>
      <c r="X29" s="22">
        <v>2585.9368399999998</v>
      </c>
      <c r="Y29" s="22">
        <v>390</v>
      </c>
      <c r="Z29" s="22">
        <v>2585.9368399999998</v>
      </c>
      <c r="AA29" s="22">
        <v>9</v>
      </c>
      <c r="AB29" s="22">
        <v>58.818010000000001</v>
      </c>
      <c r="AC29" s="22">
        <v>4</v>
      </c>
      <c r="AD29" s="22">
        <v>19.105260000000001</v>
      </c>
      <c r="AE29" s="22">
        <v>121</v>
      </c>
      <c r="AF29" s="23">
        <v>400.46331165100003</v>
      </c>
      <c r="AG29" s="24">
        <f t="shared" si="8"/>
        <v>177960</v>
      </c>
      <c r="AH29" s="24">
        <f t="shared" si="8"/>
        <v>59298.417659999999</v>
      </c>
      <c r="AI29" s="24">
        <f t="shared" si="8"/>
        <v>177960</v>
      </c>
      <c r="AJ29" s="24">
        <f t="shared" si="8"/>
        <v>59298.417659999999</v>
      </c>
      <c r="AK29" s="24">
        <f t="shared" si="8"/>
        <v>12</v>
      </c>
      <c r="AL29" s="24">
        <f t="shared" si="8"/>
        <v>66.720960000000005</v>
      </c>
      <c r="AM29" s="24">
        <f t="shared" si="8"/>
        <v>171235</v>
      </c>
      <c r="AN29" s="24">
        <f t="shared" si="8"/>
        <v>54173.828349999989</v>
      </c>
      <c r="AO29" s="24">
        <f t="shared" si="8"/>
        <v>275350</v>
      </c>
      <c r="AP29" s="24">
        <f t="shared" si="8"/>
        <v>56202.237209113991</v>
      </c>
      <c r="AQ29" s="36">
        <v>0</v>
      </c>
      <c r="AR29" s="25">
        <v>10000</v>
      </c>
      <c r="AS29" s="22">
        <f t="shared" si="1"/>
        <v>7500</v>
      </c>
      <c r="AT29" s="22">
        <f t="shared" si="2"/>
        <v>177960</v>
      </c>
      <c r="AU29" s="22">
        <f t="shared" si="2"/>
        <v>59298.417659999999</v>
      </c>
      <c r="AV29" s="22">
        <f t="shared" si="2"/>
        <v>177960</v>
      </c>
      <c r="AW29" s="22">
        <f t="shared" si="2"/>
        <v>59298.417659999999</v>
      </c>
      <c r="AX29" s="22">
        <f t="shared" si="2"/>
        <v>12</v>
      </c>
      <c r="AY29" s="22">
        <f t="shared" si="2"/>
        <v>66.720960000000005</v>
      </c>
      <c r="AZ29" s="22">
        <f t="shared" si="3"/>
        <v>59298.417659999999</v>
      </c>
      <c r="BA29" s="22">
        <f t="shared" si="4"/>
        <v>398351</v>
      </c>
      <c r="BB29" s="22">
        <v>220391</v>
      </c>
      <c r="BC29" s="22">
        <f t="shared" si="5"/>
        <v>177960</v>
      </c>
      <c r="BD29" s="21">
        <v>67218</v>
      </c>
      <c r="BE29" s="26">
        <f t="shared" si="9"/>
        <v>5.929841766</v>
      </c>
      <c r="BF29" s="22">
        <v>55260</v>
      </c>
      <c r="BG29" s="22">
        <v>9544.0448316489874</v>
      </c>
      <c r="BH29" s="27">
        <f t="shared" si="7"/>
        <v>0.16981610173520431</v>
      </c>
    </row>
    <row r="30" spans="1:60" s="28" customFormat="1" ht="53.4" customHeight="1" x14ac:dyDescent="0.3">
      <c r="A30" s="16">
        <v>22</v>
      </c>
      <c r="B30" s="17" t="s">
        <v>63</v>
      </c>
      <c r="C30" s="29">
        <v>5322</v>
      </c>
      <c r="D30" s="33">
        <v>1769.4599999999998</v>
      </c>
      <c r="E30" s="34">
        <v>5322</v>
      </c>
      <c r="F30" s="34">
        <v>1769.4599999999998</v>
      </c>
      <c r="G30" s="34">
        <v>0</v>
      </c>
      <c r="H30" s="34">
        <v>0</v>
      </c>
      <c r="I30" s="34">
        <v>0</v>
      </c>
      <c r="J30" s="30">
        <v>0</v>
      </c>
      <c r="K30" s="30">
        <v>14435</v>
      </c>
      <c r="L30" s="30">
        <v>2679.4174199999998</v>
      </c>
      <c r="M30" s="34">
        <v>1920</v>
      </c>
      <c r="N30" s="34">
        <v>5132.6900000000005</v>
      </c>
      <c r="O30" s="35">
        <v>1920</v>
      </c>
      <c r="P30" s="35">
        <v>5132.6900000000005</v>
      </c>
      <c r="Q30" s="35">
        <v>0</v>
      </c>
      <c r="R30" s="35">
        <v>0</v>
      </c>
      <c r="S30" s="35">
        <v>0</v>
      </c>
      <c r="T30" s="30">
        <v>0</v>
      </c>
      <c r="U30" s="30">
        <v>3049</v>
      </c>
      <c r="V30" s="30">
        <v>5987.0799199999992</v>
      </c>
      <c r="W30" s="22">
        <v>700</v>
      </c>
      <c r="X30" s="22">
        <v>5753.0099999999993</v>
      </c>
      <c r="Y30" s="22">
        <v>700</v>
      </c>
      <c r="Z30" s="22">
        <v>5753.0099999999993</v>
      </c>
      <c r="AA30" s="22">
        <v>0</v>
      </c>
      <c r="AB30" s="22">
        <v>0</v>
      </c>
      <c r="AC30" s="22">
        <v>0</v>
      </c>
      <c r="AD30" s="22">
        <v>0</v>
      </c>
      <c r="AE30" s="22">
        <v>1263</v>
      </c>
      <c r="AF30" s="23">
        <v>7549.3665500000006</v>
      </c>
      <c r="AG30" s="24">
        <f t="shared" si="8"/>
        <v>7942</v>
      </c>
      <c r="AH30" s="24">
        <f t="shared" si="8"/>
        <v>12655.16</v>
      </c>
      <c r="AI30" s="24">
        <f t="shared" si="8"/>
        <v>7942</v>
      </c>
      <c r="AJ30" s="24">
        <f t="shared" si="8"/>
        <v>12655.16</v>
      </c>
      <c r="AK30" s="24">
        <f t="shared" si="8"/>
        <v>0</v>
      </c>
      <c r="AL30" s="24">
        <f t="shared" si="8"/>
        <v>0</v>
      </c>
      <c r="AM30" s="24">
        <f t="shared" si="8"/>
        <v>0</v>
      </c>
      <c r="AN30" s="24">
        <f t="shared" si="8"/>
        <v>0</v>
      </c>
      <c r="AO30" s="24">
        <f t="shared" si="8"/>
        <v>18747</v>
      </c>
      <c r="AP30" s="24">
        <f t="shared" si="8"/>
        <v>16215.863889999999</v>
      </c>
      <c r="AQ30" s="36"/>
      <c r="AR30" s="25">
        <v>10000</v>
      </c>
      <c r="AS30" s="22">
        <f t="shared" si="1"/>
        <v>7500</v>
      </c>
      <c r="AT30" s="22">
        <f t="shared" si="2"/>
        <v>7942</v>
      </c>
      <c r="AU30" s="22">
        <f t="shared" si="2"/>
        <v>12655.16</v>
      </c>
      <c r="AV30" s="22">
        <f t="shared" si="2"/>
        <v>7942</v>
      </c>
      <c r="AW30" s="22">
        <f t="shared" si="2"/>
        <v>12655.16</v>
      </c>
      <c r="AX30" s="22">
        <f t="shared" si="2"/>
        <v>0</v>
      </c>
      <c r="AY30" s="22">
        <f t="shared" si="2"/>
        <v>0</v>
      </c>
      <c r="AZ30" s="22">
        <f t="shared" si="3"/>
        <v>12655.16</v>
      </c>
      <c r="BA30" s="22">
        <f t="shared" si="4"/>
        <v>10852</v>
      </c>
      <c r="BB30" s="22">
        <v>2910</v>
      </c>
      <c r="BC30" s="22">
        <f t="shared" si="5"/>
        <v>7942</v>
      </c>
      <c r="BD30" s="21">
        <v>611</v>
      </c>
      <c r="BE30" s="26">
        <f t="shared" si="9"/>
        <v>1.2655160000000001</v>
      </c>
      <c r="BF30" s="22">
        <v>99</v>
      </c>
      <c r="BG30" s="22">
        <v>117.06728</v>
      </c>
      <c r="BH30" s="27">
        <f t="shared" si="7"/>
        <v>7.2193057856259554E-3</v>
      </c>
    </row>
    <row r="31" spans="1:60" s="28" customFormat="1" ht="53.4" customHeight="1" x14ac:dyDescent="0.3">
      <c r="A31" s="16">
        <v>23</v>
      </c>
      <c r="B31" s="17" t="s">
        <v>64</v>
      </c>
      <c r="C31" s="29">
        <v>0</v>
      </c>
      <c r="D31" s="33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0">
        <v>0</v>
      </c>
      <c r="K31" s="30">
        <v>0</v>
      </c>
      <c r="L31" s="30">
        <v>0</v>
      </c>
      <c r="M31" s="34">
        <v>0</v>
      </c>
      <c r="N31" s="34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0">
        <v>0</v>
      </c>
      <c r="U31" s="30">
        <v>0</v>
      </c>
      <c r="V31" s="30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3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36">
        <v>0</v>
      </c>
      <c r="AR31" s="25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1">
        <v>0</v>
      </c>
      <c r="BE31" s="26">
        <v>0</v>
      </c>
      <c r="BF31" s="22">
        <v>0</v>
      </c>
      <c r="BG31" s="22">
        <v>0</v>
      </c>
      <c r="BH31" s="27" t="e">
        <f t="shared" si="7"/>
        <v>#DIV/0!</v>
      </c>
    </row>
    <row r="32" spans="1:60" s="28" customFormat="1" ht="53.4" customHeight="1" x14ac:dyDescent="0.3">
      <c r="A32" s="16">
        <v>24</v>
      </c>
      <c r="B32" s="17" t="s">
        <v>65</v>
      </c>
      <c r="C32" s="43">
        <v>11678</v>
      </c>
      <c r="D32" s="44">
        <v>3953.76</v>
      </c>
      <c r="E32" s="45">
        <v>11678</v>
      </c>
      <c r="F32" s="45">
        <v>3953.76</v>
      </c>
      <c r="G32" s="45">
        <v>11678</v>
      </c>
      <c r="H32" s="45">
        <v>3953.76</v>
      </c>
      <c r="I32" s="45">
        <v>8965</v>
      </c>
      <c r="J32" s="46">
        <v>3027</v>
      </c>
      <c r="K32" s="46">
        <v>40074</v>
      </c>
      <c r="L32" s="46">
        <v>10492</v>
      </c>
      <c r="M32" s="45">
        <v>0</v>
      </c>
      <c r="N32" s="45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6">
        <v>0</v>
      </c>
      <c r="U32" s="46">
        <v>779</v>
      </c>
      <c r="V32" s="46">
        <v>769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51</v>
      </c>
      <c r="AF32" s="49">
        <v>149.43</v>
      </c>
      <c r="AG32" s="24">
        <f t="shared" ref="AG32:AP35" si="10">C32+M32+W32</f>
        <v>11678</v>
      </c>
      <c r="AH32" s="24">
        <f t="shared" si="10"/>
        <v>3953.76</v>
      </c>
      <c r="AI32" s="24">
        <f t="shared" si="10"/>
        <v>11678</v>
      </c>
      <c r="AJ32" s="24">
        <f t="shared" si="10"/>
        <v>3953.76</v>
      </c>
      <c r="AK32" s="24">
        <f t="shared" si="10"/>
        <v>11678</v>
      </c>
      <c r="AL32" s="24">
        <f t="shared" si="10"/>
        <v>3953.76</v>
      </c>
      <c r="AM32" s="24">
        <f t="shared" si="10"/>
        <v>8965</v>
      </c>
      <c r="AN32" s="24">
        <f t="shared" si="10"/>
        <v>3027</v>
      </c>
      <c r="AO32" s="24">
        <f t="shared" si="10"/>
        <v>40904</v>
      </c>
      <c r="AP32" s="24">
        <f t="shared" si="10"/>
        <v>11410.43</v>
      </c>
      <c r="AQ32" s="36"/>
      <c r="AR32" s="25"/>
      <c r="AS32" s="22">
        <f>AR32/4*3</f>
        <v>0</v>
      </c>
      <c r="AT32" s="22">
        <f t="shared" ref="AT32:AY38" si="11">AG32</f>
        <v>11678</v>
      </c>
      <c r="AU32" s="22">
        <f t="shared" si="11"/>
        <v>3953.76</v>
      </c>
      <c r="AV32" s="22">
        <f t="shared" si="11"/>
        <v>11678</v>
      </c>
      <c r="AW32" s="22">
        <f t="shared" si="11"/>
        <v>3953.76</v>
      </c>
      <c r="AX32" s="22">
        <f t="shared" si="11"/>
        <v>11678</v>
      </c>
      <c r="AY32" s="22">
        <f t="shared" si="11"/>
        <v>3953.76</v>
      </c>
      <c r="AZ32" s="22">
        <f t="shared" ref="AZ32:AZ38" si="12">AH32</f>
        <v>3953.76</v>
      </c>
      <c r="BA32" s="22">
        <f t="shared" ref="BA32:BA38" si="13">BB32+AG32</f>
        <v>11678</v>
      </c>
      <c r="BB32" s="22">
        <v>0</v>
      </c>
      <c r="BC32" s="22">
        <f t="shared" ref="BC32:BC38" si="14">AG32</f>
        <v>11678</v>
      </c>
      <c r="BD32" s="21">
        <v>0</v>
      </c>
      <c r="BE32" s="26">
        <v>0</v>
      </c>
      <c r="BF32" s="22">
        <v>0</v>
      </c>
      <c r="BG32" s="22">
        <v>0</v>
      </c>
      <c r="BH32" s="27">
        <f t="shared" si="7"/>
        <v>0</v>
      </c>
    </row>
    <row r="33" spans="1:60" s="28" customFormat="1" ht="53.4" customHeight="1" x14ac:dyDescent="0.3">
      <c r="A33" s="16">
        <v>25</v>
      </c>
      <c r="B33" s="17" t="s">
        <v>66</v>
      </c>
      <c r="C33" s="29">
        <v>2</v>
      </c>
      <c r="D33" s="33">
        <v>0.4</v>
      </c>
      <c r="E33" s="34">
        <v>2</v>
      </c>
      <c r="F33" s="34">
        <v>0.4</v>
      </c>
      <c r="G33" s="34">
        <v>0</v>
      </c>
      <c r="H33" s="34">
        <v>0</v>
      </c>
      <c r="I33" s="34">
        <v>0</v>
      </c>
      <c r="J33" s="30">
        <v>0</v>
      </c>
      <c r="K33" s="30">
        <v>26</v>
      </c>
      <c r="L33" s="30">
        <v>3.5466978</v>
      </c>
      <c r="M33" s="34">
        <v>346</v>
      </c>
      <c r="N33" s="34">
        <v>1100.2227200000002</v>
      </c>
      <c r="O33" s="35">
        <v>346</v>
      </c>
      <c r="P33" s="35">
        <v>1100.2227200000002</v>
      </c>
      <c r="Q33" s="35">
        <v>15</v>
      </c>
      <c r="R33" s="35">
        <v>52.570219999999999</v>
      </c>
      <c r="S33" s="35">
        <v>0</v>
      </c>
      <c r="T33" s="30">
        <v>0</v>
      </c>
      <c r="U33" s="30">
        <v>7966</v>
      </c>
      <c r="V33" s="30">
        <v>12017.825608025551</v>
      </c>
      <c r="W33" s="22">
        <v>234</v>
      </c>
      <c r="X33" s="22">
        <v>1648.6863500000002</v>
      </c>
      <c r="Y33" s="22">
        <v>234</v>
      </c>
      <c r="Z33" s="22">
        <v>1648.6863500000002</v>
      </c>
      <c r="AA33" s="22">
        <v>8</v>
      </c>
      <c r="AB33" s="22">
        <v>53.814670000000007</v>
      </c>
      <c r="AC33" s="22">
        <v>0</v>
      </c>
      <c r="AD33" s="22">
        <v>0</v>
      </c>
      <c r="AE33" s="22">
        <v>3755</v>
      </c>
      <c r="AF33" s="23">
        <v>14815.148504599996</v>
      </c>
      <c r="AG33" s="24">
        <f t="shared" si="10"/>
        <v>582</v>
      </c>
      <c r="AH33" s="24">
        <f t="shared" si="10"/>
        <v>2749.3090700000002</v>
      </c>
      <c r="AI33" s="24">
        <f t="shared" si="10"/>
        <v>582</v>
      </c>
      <c r="AJ33" s="24">
        <f t="shared" si="10"/>
        <v>2749.3090700000002</v>
      </c>
      <c r="AK33" s="24">
        <f t="shared" si="10"/>
        <v>23</v>
      </c>
      <c r="AL33" s="24">
        <f t="shared" si="10"/>
        <v>106.38489000000001</v>
      </c>
      <c r="AM33" s="24">
        <f t="shared" si="10"/>
        <v>0</v>
      </c>
      <c r="AN33" s="24">
        <f t="shared" si="10"/>
        <v>0</v>
      </c>
      <c r="AO33" s="24">
        <f t="shared" si="10"/>
        <v>11747</v>
      </c>
      <c r="AP33" s="24">
        <f t="shared" si="10"/>
        <v>26836.520810425547</v>
      </c>
      <c r="AQ33" s="36">
        <v>0</v>
      </c>
      <c r="AR33" s="25">
        <v>0</v>
      </c>
      <c r="AS33" s="22">
        <f>AR33/4*3</f>
        <v>0</v>
      </c>
      <c r="AT33" s="22">
        <f t="shared" si="11"/>
        <v>582</v>
      </c>
      <c r="AU33" s="22">
        <f t="shared" si="11"/>
        <v>2749.3090700000002</v>
      </c>
      <c r="AV33" s="22">
        <f t="shared" si="11"/>
        <v>582</v>
      </c>
      <c r="AW33" s="22">
        <f t="shared" si="11"/>
        <v>2749.3090700000002</v>
      </c>
      <c r="AX33" s="22">
        <f t="shared" si="11"/>
        <v>23</v>
      </c>
      <c r="AY33" s="22">
        <f t="shared" si="11"/>
        <v>106.38489000000001</v>
      </c>
      <c r="AZ33" s="22">
        <f t="shared" si="12"/>
        <v>2749.3090700000002</v>
      </c>
      <c r="BA33" s="22">
        <f t="shared" si="13"/>
        <v>3713</v>
      </c>
      <c r="BB33" s="22">
        <v>3131</v>
      </c>
      <c r="BC33" s="22">
        <f t="shared" si="14"/>
        <v>582</v>
      </c>
      <c r="BD33" s="21">
        <v>1668</v>
      </c>
      <c r="BE33" s="26">
        <v>0</v>
      </c>
      <c r="BF33" s="22">
        <v>1279</v>
      </c>
      <c r="BG33" s="22">
        <v>1682.4527473255498</v>
      </c>
      <c r="BH33" s="27">
        <f t="shared" si="7"/>
        <v>6.2692655251791976E-2</v>
      </c>
    </row>
    <row r="34" spans="1:60" s="28" customFormat="1" ht="53.4" customHeight="1" x14ac:dyDescent="0.3">
      <c r="A34" s="16">
        <v>26</v>
      </c>
      <c r="B34" s="38" t="s">
        <v>67</v>
      </c>
      <c r="C34" s="29">
        <v>0</v>
      </c>
      <c r="D34" s="33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0">
        <v>0</v>
      </c>
      <c r="K34" s="30">
        <v>0</v>
      </c>
      <c r="L34" s="30">
        <v>0</v>
      </c>
      <c r="M34" s="34">
        <v>0</v>
      </c>
      <c r="N34" s="34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0">
        <v>0</v>
      </c>
      <c r="U34" s="30">
        <v>0</v>
      </c>
      <c r="V34" s="30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3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f t="shared" si="10"/>
        <v>0</v>
      </c>
      <c r="AM34" s="24">
        <v>0</v>
      </c>
      <c r="AN34" s="24">
        <f t="shared" si="10"/>
        <v>0</v>
      </c>
      <c r="AO34" s="24">
        <f t="shared" si="10"/>
        <v>0</v>
      </c>
      <c r="AP34" s="24">
        <f t="shared" si="10"/>
        <v>0</v>
      </c>
      <c r="AQ34" s="36"/>
      <c r="AR34" s="25">
        <v>0</v>
      </c>
      <c r="AS34" s="22">
        <f>AR34/4*3</f>
        <v>0</v>
      </c>
      <c r="AT34" s="22">
        <f t="shared" si="11"/>
        <v>0</v>
      </c>
      <c r="AU34" s="22">
        <f t="shared" si="11"/>
        <v>0</v>
      </c>
      <c r="AV34" s="22">
        <f t="shared" si="11"/>
        <v>0</v>
      </c>
      <c r="AW34" s="22">
        <f t="shared" si="11"/>
        <v>0</v>
      </c>
      <c r="AX34" s="22">
        <f t="shared" si="11"/>
        <v>0</v>
      </c>
      <c r="AY34" s="22">
        <f t="shared" si="11"/>
        <v>0</v>
      </c>
      <c r="AZ34" s="22">
        <f t="shared" si="12"/>
        <v>0</v>
      </c>
      <c r="BA34" s="22">
        <f t="shared" si="13"/>
        <v>40360</v>
      </c>
      <c r="BB34" s="22">
        <v>40360</v>
      </c>
      <c r="BC34" s="22">
        <f t="shared" si="14"/>
        <v>0</v>
      </c>
      <c r="BD34" s="21">
        <v>20180</v>
      </c>
      <c r="BE34" s="26">
        <v>0</v>
      </c>
      <c r="BF34" s="22">
        <v>0</v>
      </c>
      <c r="BG34" s="22">
        <v>0</v>
      </c>
      <c r="BH34" s="27">
        <v>0</v>
      </c>
    </row>
    <row r="35" spans="1:60" s="28" customFormat="1" ht="53.4" customHeight="1" x14ac:dyDescent="0.3">
      <c r="A35" s="16">
        <v>27</v>
      </c>
      <c r="B35" s="38" t="s">
        <v>68</v>
      </c>
      <c r="C35" s="29">
        <v>0</v>
      </c>
      <c r="D35" s="33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0">
        <v>0</v>
      </c>
      <c r="K35" s="30">
        <v>12</v>
      </c>
      <c r="L35" s="30">
        <v>2.9979500999999997</v>
      </c>
      <c r="M35" s="34">
        <v>6</v>
      </c>
      <c r="N35" s="34">
        <v>20.41</v>
      </c>
      <c r="O35" s="35">
        <v>6</v>
      </c>
      <c r="P35" s="35">
        <v>20.41</v>
      </c>
      <c r="Q35" s="35">
        <v>5</v>
      </c>
      <c r="R35" s="35">
        <v>19.399999999999999</v>
      </c>
      <c r="S35" s="35">
        <v>1</v>
      </c>
      <c r="T35" s="30">
        <v>1.01</v>
      </c>
      <c r="U35" s="30">
        <v>112</v>
      </c>
      <c r="V35" s="30">
        <v>179.00343330000001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1</v>
      </c>
      <c r="AF35" s="23">
        <v>7.9291099999999997</v>
      </c>
      <c r="AG35" s="24">
        <f t="shared" si="10"/>
        <v>6</v>
      </c>
      <c r="AH35" s="24">
        <f t="shared" si="10"/>
        <v>20.41</v>
      </c>
      <c r="AI35" s="24">
        <f t="shared" si="10"/>
        <v>6</v>
      </c>
      <c r="AJ35" s="24">
        <f t="shared" si="10"/>
        <v>20.41</v>
      </c>
      <c r="AK35" s="24">
        <f t="shared" si="10"/>
        <v>5</v>
      </c>
      <c r="AL35" s="24">
        <f t="shared" si="10"/>
        <v>19.399999999999999</v>
      </c>
      <c r="AM35" s="24">
        <f t="shared" si="10"/>
        <v>1</v>
      </c>
      <c r="AN35" s="24">
        <f t="shared" si="10"/>
        <v>1.01</v>
      </c>
      <c r="AO35" s="24">
        <f t="shared" si="10"/>
        <v>125</v>
      </c>
      <c r="AP35" s="24">
        <f t="shared" si="10"/>
        <v>189.93049340000002</v>
      </c>
      <c r="AQ35" s="36"/>
      <c r="AR35" s="25">
        <v>0</v>
      </c>
      <c r="AS35" s="22">
        <f>AR35/4*3</f>
        <v>0</v>
      </c>
      <c r="AT35" s="22">
        <f t="shared" si="11"/>
        <v>6</v>
      </c>
      <c r="AU35" s="22">
        <f t="shared" si="11"/>
        <v>20.41</v>
      </c>
      <c r="AV35" s="22">
        <f t="shared" si="11"/>
        <v>6</v>
      </c>
      <c r="AW35" s="22">
        <f t="shared" si="11"/>
        <v>20.41</v>
      </c>
      <c r="AX35" s="22">
        <f t="shared" si="11"/>
        <v>5</v>
      </c>
      <c r="AY35" s="22">
        <f t="shared" si="11"/>
        <v>19.399999999999999</v>
      </c>
      <c r="AZ35" s="22">
        <f t="shared" si="12"/>
        <v>20.41</v>
      </c>
      <c r="BA35" s="22">
        <f t="shared" si="13"/>
        <v>6</v>
      </c>
      <c r="BB35" s="22">
        <v>0</v>
      </c>
      <c r="BC35" s="22">
        <f t="shared" si="14"/>
        <v>6</v>
      </c>
      <c r="BD35" s="21">
        <v>0</v>
      </c>
      <c r="BE35" s="26">
        <v>0</v>
      </c>
      <c r="BF35" s="22">
        <v>0</v>
      </c>
      <c r="BG35" s="22">
        <v>0</v>
      </c>
      <c r="BH35" s="27">
        <f t="shared" si="7"/>
        <v>0</v>
      </c>
    </row>
    <row r="36" spans="1:60" s="28" customFormat="1" ht="53.4" customHeight="1" x14ac:dyDescent="0.3">
      <c r="A36" s="16">
        <v>28</v>
      </c>
      <c r="B36" s="17" t="s">
        <v>69</v>
      </c>
      <c r="C36" s="50">
        <v>3746</v>
      </c>
      <c r="D36" s="51">
        <v>1661.1469999999999</v>
      </c>
      <c r="E36" s="52">
        <v>3746</v>
      </c>
      <c r="F36" s="52">
        <v>1661.1469999999999</v>
      </c>
      <c r="G36" s="52">
        <v>2317</v>
      </c>
      <c r="H36" s="52">
        <v>1028.952</v>
      </c>
      <c r="I36" s="52">
        <v>1027</v>
      </c>
      <c r="J36" s="53">
        <v>445.40999999999997</v>
      </c>
      <c r="K36" s="30">
        <v>24074</v>
      </c>
      <c r="L36" s="30">
        <v>7333.0700000000015</v>
      </c>
      <c r="M36" s="52">
        <v>9025</v>
      </c>
      <c r="N36" s="52">
        <v>15334.188249999997</v>
      </c>
      <c r="O36" s="54">
        <v>9025</v>
      </c>
      <c r="P36" s="54">
        <v>15334.188249999997</v>
      </c>
      <c r="Q36" s="54">
        <v>2563</v>
      </c>
      <c r="R36" s="54">
        <v>3729.58475</v>
      </c>
      <c r="S36" s="54">
        <v>1631</v>
      </c>
      <c r="T36" s="53">
        <v>2474.3915000000006</v>
      </c>
      <c r="U36" s="53">
        <v>49677</v>
      </c>
      <c r="V36" s="53">
        <v>61786.739999999991</v>
      </c>
      <c r="W36" s="25">
        <v>791</v>
      </c>
      <c r="X36" s="25">
        <v>5275.64</v>
      </c>
      <c r="Y36" s="25">
        <v>791</v>
      </c>
      <c r="Z36" s="25">
        <v>5275.64</v>
      </c>
      <c r="AA36" s="25">
        <v>86</v>
      </c>
      <c r="AB36" s="25">
        <v>614.39</v>
      </c>
      <c r="AC36" s="25">
        <v>21</v>
      </c>
      <c r="AD36" s="25">
        <v>137.35</v>
      </c>
      <c r="AE36" s="25">
        <v>2647</v>
      </c>
      <c r="AF36" s="55">
        <v>8822.159999999998</v>
      </c>
      <c r="AG36" s="24">
        <v>13562</v>
      </c>
      <c r="AH36" s="24">
        <v>22270.975250000003</v>
      </c>
      <c r="AI36" s="24">
        <v>13562</v>
      </c>
      <c r="AJ36" s="24">
        <v>22270.975250000003</v>
      </c>
      <c r="AK36" s="24">
        <v>4966</v>
      </c>
      <c r="AL36" s="24">
        <v>5372.9267499999996</v>
      </c>
      <c r="AM36" s="24">
        <v>2679</v>
      </c>
      <c r="AN36" s="24">
        <v>3057.1515000000004</v>
      </c>
      <c r="AO36" s="24">
        <v>76398</v>
      </c>
      <c r="AP36" s="24">
        <v>77941.970000000016</v>
      </c>
      <c r="AQ36" s="36">
        <v>0</v>
      </c>
      <c r="AR36" s="25">
        <v>14000</v>
      </c>
      <c r="AS36" s="22">
        <f>AR36/4*3</f>
        <v>10500</v>
      </c>
      <c r="AT36" s="22">
        <f t="shared" si="11"/>
        <v>13562</v>
      </c>
      <c r="AU36" s="22">
        <f t="shared" si="11"/>
        <v>22270.975250000003</v>
      </c>
      <c r="AV36" s="22">
        <f t="shared" si="11"/>
        <v>13562</v>
      </c>
      <c r="AW36" s="22">
        <f t="shared" si="11"/>
        <v>22270.975250000003</v>
      </c>
      <c r="AX36" s="22">
        <f t="shared" si="11"/>
        <v>4966</v>
      </c>
      <c r="AY36" s="22">
        <f t="shared" si="11"/>
        <v>5372.9267499999996</v>
      </c>
      <c r="AZ36" s="22">
        <f t="shared" si="12"/>
        <v>22270.975250000003</v>
      </c>
      <c r="BA36" s="22">
        <f t="shared" si="13"/>
        <v>19624</v>
      </c>
      <c r="BB36" s="22">
        <v>6062</v>
      </c>
      <c r="BC36" s="22">
        <f t="shared" si="14"/>
        <v>13562</v>
      </c>
      <c r="BD36" s="21">
        <v>3031</v>
      </c>
      <c r="BE36" s="26">
        <f>AZ36/AR36</f>
        <v>1.5907839464285716</v>
      </c>
      <c r="BF36" s="25">
        <v>11408</v>
      </c>
      <c r="BG36" s="22">
        <v>8948.8396990000019</v>
      </c>
      <c r="BH36" s="27">
        <f t="shared" si="7"/>
        <v>0.11481413286063978</v>
      </c>
    </row>
    <row r="37" spans="1:60" s="28" customFormat="1" ht="53.4" customHeight="1" thickBot="1" x14ac:dyDescent="0.35">
      <c r="A37" s="16">
        <v>29</v>
      </c>
      <c r="B37" s="56" t="s">
        <v>70</v>
      </c>
      <c r="C37" s="57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60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61">
        <v>0</v>
      </c>
      <c r="AR37" s="62">
        <v>0</v>
      </c>
      <c r="AS37" s="59">
        <v>0</v>
      </c>
      <c r="AT37" s="22">
        <f t="shared" si="11"/>
        <v>0</v>
      </c>
      <c r="AU37" s="22">
        <f t="shared" si="11"/>
        <v>0</v>
      </c>
      <c r="AV37" s="22">
        <f t="shared" si="11"/>
        <v>0</v>
      </c>
      <c r="AW37" s="22">
        <f t="shared" si="11"/>
        <v>0</v>
      </c>
      <c r="AX37" s="22">
        <f t="shared" si="11"/>
        <v>0</v>
      </c>
      <c r="AY37" s="22">
        <f t="shared" si="11"/>
        <v>0</v>
      </c>
      <c r="AZ37" s="22">
        <f t="shared" si="12"/>
        <v>0</v>
      </c>
      <c r="BA37" s="59">
        <f t="shared" si="13"/>
        <v>0</v>
      </c>
      <c r="BB37" s="59">
        <v>0</v>
      </c>
      <c r="BC37" s="59">
        <f t="shared" si="14"/>
        <v>0</v>
      </c>
      <c r="BD37" s="63">
        <v>0</v>
      </c>
      <c r="BE37" s="64">
        <v>0</v>
      </c>
      <c r="BF37" s="59">
        <v>0</v>
      </c>
      <c r="BG37" s="59">
        <v>0</v>
      </c>
      <c r="BH37" s="27" t="e">
        <f t="shared" si="7"/>
        <v>#DIV/0!</v>
      </c>
    </row>
    <row r="38" spans="1:60" s="73" customFormat="1" ht="41.4" customHeight="1" thickBot="1" x14ac:dyDescent="0.55000000000000004">
      <c r="A38" s="65"/>
      <c r="B38" s="66" t="s">
        <v>71</v>
      </c>
      <c r="C38" s="67">
        <f t="shared" ref="C38:AN38" si="15">SUM(C9:C37)</f>
        <v>250872</v>
      </c>
      <c r="D38" s="68">
        <f t="shared" si="15"/>
        <v>76481.401247899994</v>
      </c>
      <c r="E38" s="68">
        <f t="shared" si="15"/>
        <v>250765</v>
      </c>
      <c r="F38" s="68">
        <f t="shared" si="15"/>
        <v>76334.201013699989</v>
      </c>
      <c r="G38" s="68">
        <f t="shared" si="15"/>
        <v>73035</v>
      </c>
      <c r="H38" s="68">
        <f t="shared" si="15"/>
        <v>24880.316061122005</v>
      </c>
      <c r="I38" s="68">
        <f t="shared" si="15"/>
        <v>216594.25</v>
      </c>
      <c r="J38" s="68">
        <f t="shared" si="15"/>
        <v>64630.835940849996</v>
      </c>
      <c r="K38" s="68">
        <f t="shared" si="15"/>
        <v>650069</v>
      </c>
      <c r="L38" s="68">
        <f t="shared" si="15"/>
        <v>189744.53729995896</v>
      </c>
      <c r="M38" s="68">
        <f t="shared" si="15"/>
        <v>94908</v>
      </c>
      <c r="N38" s="68">
        <f t="shared" si="15"/>
        <v>145953.2912635</v>
      </c>
      <c r="O38" s="68">
        <f t="shared" si="15"/>
        <v>94745</v>
      </c>
      <c r="P38" s="68">
        <f t="shared" si="15"/>
        <v>145219.9946449</v>
      </c>
      <c r="Q38" s="68">
        <f t="shared" si="15"/>
        <v>18385.75</v>
      </c>
      <c r="R38" s="68">
        <f t="shared" si="15"/>
        <v>20313.864601975001</v>
      </c>
      <c r="S38" s="68">
        <f t="shared" si="15"/>
        <v>32407.510000000002</v>
      </c>
      <c r="T38" s="68">
        <f t="shared" si="15"/>
        <v>26940.074024147001</v>
      </c>
      <c r="U38" s="68">
        <f t="shared" si="15"/>
        <v>330775</v>
      </c>
      <c r="V38" s="68">
        <f t="shared" si="15"/>
        <v>412229.99232582952</v>
      </c>
      <c r="W38" s="68">
        <f t="shared" si="15"/>
        <v>13291</v>
      </c>
      <c r="X38" s="68">
        <f t="shared" si="15"/>
        <v>90839.143649999984</v>
      </c>
      <c r="Y38" s="68">
        <f t="shared" si="15"/>
        <v>13293</v>
      </c>
      <c r="Z38" s="68">
        <f t="shared" si="15"/>
        <v>90402.956547099981</v>
      </c>
      <c r="AA38" s="68">
        <f t="shared" si="15"/>
        <v>640.75</v>
      </c>
      <c r="AB38" s="68">
        <f t="shared" si="15"/>
        <v>4395.7991726250002</v>
      </c>
      <c r="AC38" s="68">
        <f t="shared" si="15"/>
        <v>687.62999999999988</v>
      </c>
      <c r="AD38" s="68">
        <f t="shared" si="15"/>
        <v>2671.7533526810003</v>
      </c>
      <c r="AE38" s="68">
        <f t="shared" si="15"/>
        <v>52712</v>
      </c>
      <c r="AF38" s="68">
        <f t="shared" si="15"/>
        <v>291145.29242995096</v>
      </c>
      <c r="AG38" s="68">
        <f t="shared" si="15"/>
        <v>358511</v>
      </c>
      <c r="AH38" s="68">
        <f t="shared" si="15"/>
        <v>313273.83616139996</v>
      </c>
      <c r="AI38" s="68">
        <f t="shared" si="15"/>
        <v>358803</v>
      </c>
      <c r="AJ38" s="68">
        <f t="shared" si="15"/>
        <v>311957.1522057</v>
      </c>
      <c r="AK38" s="68">
        <f t="shared" si="15"/>
        <v>92061.5</v>
      </c>
      <c r="AL38" s="68">
        <f t="shared" si="15"/>
        <v>49589.979835722006</v>
      </c>
      <c r="AM38" s="68">
        <f t="shared" si="15"/>
        <v>249689.39</v>
      </c>
      <c r="AN38" s="68">
        <f t="shared" si="15"/>
        <v>94242.663317677987</v>
      </c>
      <c r="AO38" s="24">
        <f>K38+U38+AE38</f>
        <v>1033556</v>
      </c>
      <c r="AP38" s="24">
        <f>L38+V38+AF38</f>
        <v>893119.82205573935</v>
      </c>
      <c r="AQ38" s="68">
        <f>SUM(AQ9:AQ37)</f>
        <v>21448</v>
      </c>
      <c r="AR38" s="68">
        <f>SUM(AR9:AR37)</f>
        <v>388340</v>
      </c>
      <c r="AS38" s="69">
        <f>AR38/4*3</f>
        <v>291255</v>
      </c>
      <c r="AT38" s="22">
        <f t="shared" si="11"/>
        <v>358511</v>
      </c>
      <c r="AU38" s="22">
        <f t="shared" si="11"/>
        <v>313273.83616139996</v>
      </c>
      <c r="AV38" s="22">
        <f t="shared" si="11"/>
        <v>358803</v>
      </c>
      <c r="AW38" s="22">
        <f t="shared" si="11"/>
        <v>311957.1522057</v>
      </c>
      <c r="AX38" s="22">
        <f t="shared" si="11"/>
        <v>92061.5</v>
      </c>
      <c r="AY38" s="22">
        <f t="shared" si="11"/>
        <v>49589.979835722006</v>
      </c>
      <c r="AZ38" s="22">
        <f t="shared" si="12"/>
        <v>313273.83616139996</v>
      </c>
      <c r="BA38" s="69">
        <f t="shared" si="13"/>
        <v>679330</v>
      </c>
      <c r="BB38" s="69">
        <v>320819</v>
      </c>
      <c r="BC38" s="69">
        <f t="shared" si="14"/>
        <v>358511</v>
      </c>
      <c r="BD38" s="68">
        <v>105375.65331221929</v>
      </c>
      <c r="BE38" s="70">
        <f>AZ38/AR38</f>
        <v>0.80669989226296535</v>
      </c>
      <c r="BF38" s="71">
        <f>SUM(BF9:BF37)</f>
        <v>180675.91</v>
      </c>
      <c r="BG38" s="72">
        <f>SUM(BG9:BG37)</f>
        <v>85630.943085574545</v>
      </c>
      <c r="BH38" s="27">
        <f t="shared" si="7"/>
        <v>9.5878448748873857E-2</v>
      </c>
    </row>
    <row r="39" spans="1:60" x14ac:dyDescent="0.3">
      <c r="AD39" s="78" t="s">
        <v>72</v>
      </c>
      <c r="AE39" s="78"/>
      <c r="BG39" s="78" t="s">
        <v>72</v>
      </c>
      <c r="BH39" s="78"/>
    </row>
  </sheetData>
  <mergeCells count="73">
    <mergeCell ref="A1:BH1"/>
    <mergeCell ref="A2:BH2"/>
    <mergeCell ref="A3:BH3"/>
    <mergeCell ref="A4:A7"/>
    <mergeCell ref="B4:B7"/>
    <mergeCell ref="C4:L4"/>
    <mergeCell ref="M4:V4"/>
    <mergeCell ref="W4:AF4"/>
    <mergeCell ref="AG4:AN4"/>
    <mergeCell ref="AO4:AP6"/>
    <mergeCell ref="BB4:BB7"/>
    <mergeCell ref="AQ4:AQ6"/>
    <mergeCell ref="AR4:AR7"/>
    <mergeCell ref="AS4:AS7"/>
    <mergeCell ref="AT4:AT7"/>
    <mergeCell ref="AU4:AU7"/>
    <mergeCell ref="AV4:AV7"/>
    <mergeCell ref="AW4:AW7"/>
    <mergeCell ref="AX4:AX7"/>
    <mergeCell ref="AY4:AY7"/>
    <mergeCell ref="AZ4:AZ6"/>
    <mergeCell ref="BA4:BA7"/>
    <mergeCell ref="BC4:BC7"/>
    <mergeCell ref="BD4:BD7"/>
    <mergeCell ref="BE4:BE7"/>
    <mergeCell ref="BF4:BG6"/>
    <mergeCell ref="BH4:BH7"/>
    <mergeCell ref="AE5:AF6"/>
    <mergeCell ref="AG5:AN5"/>
    <mergeCell ref="C6:D6"/>
    <mergeCell ref="E6:F6"/>
    <mergeCell ref="G6:H6"/>
    <mergeCell ref="I6:J6"/>
    <mergeCell ref="M6:N6"/>
    <mergeCell ref="O6:P6"/>
    <mergeCell ref="Q6:R6"/>
    <mergeCell ref="S6:T6"/>
    <mergeCell ref="C5:J5"/>
    <mergeCell ref="K5:L6"/>
    <mergeCell ref="M5:T5"/>
    <mergeCell ref="U5:V6"/>
    <mergeCell ref="W5:AD5"/>
    <mergeCell ref="AK6:AL6"/>
    <mergeCell ref="AM6:AN6"/>
    <mergeCell ref="C8:D8"/>
    <mergeCell ref="E8:F8"/>
    <mergeCell ref="G8:H8"/>
    <mergeCell ref="I8:J8"/>
    <mergeCell ref="K8:L8"/>
    <mergeCell ref="M8:N8"/>
    <mergeCell ref="O8:P8"/>
    <mergeCell ref="Q8:R8"/>
    <mergeCell ref="W6:X6"/>
    <mergeCell ref="Y6:Z6"/>
    <mergeCell ref="AA6:AB6"/>
    <mergeCell ref="AC6:AD6"/>
    <mergeCell ref="AG6:AH6"/>
    <mergeCell ref="AI6:AJ6"/>
    <mergeCell ref="S8:T8"/>
    <mergeCell ref="U8:V8"/>
    <mergeCell ref="W8:X8"/>
    <mergeCell ref="Y8:Z8"/>
    <mergeCell ref="AA8:AB8"/>
    <mergeCell ref="BF8:BG8"/>
    <mergeCell ref="AD39:AE39"/>
    <mergeCell ref="BG39:BH39"/>
    <mergeCell ref="AE8:AF8"/>
    <mergeCell ref="AG8:AH8"/>
    <mergeCell ref="AI8:AJ8"/>
    <mergeCell ref="AK8:AL8"/>
    <mergeCell ref="AM8:AN8"/>
    <mergeCell ref="AO8:AP8"/>
    <mergeCell ref="AC8:AD8"/>
  </mergeCells>
  <pageMargins left="0.39" right="0.18" top="1.0900000000000001" bottom="0.32" header="0.3" footer="0.17"/>
  <pageSetup scale="21" orientation="landscape" r:id="rId1"/>
  <colBreaks count="1" manualBreakCount="1">
    <brk id="2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PMMY Progress</vt:lpstr>
      <vt:lpstr>'PMMY Progress'!Print_Area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2023-05-09T08:21:06Z</cp:lastPrinted>
  <dcterms:created xsi:type="dcterms:W3CDTF">2023-05-04T12:33:23Z</dcterms:created>
  <dcterms:modified xsi:type="dcterms:W3CDTF">2023-05-09T08:21:11Z</dcterms:modified>
</cp:coreProperties>
</file>