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8496"/>
  </bookViews>
  <sheets>
    <sheet name="Comparison" sheetId="1" r:id="rId1"/>
  </sheets>
  <definedNames>
    <definedName name="_xlnm.Print_Area" localSheetId="0">Comparison!$A$1:$J$52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  <c r="H41" i="1"/>
  <c r="G41" i="1"/>
  <c r="H38" i="1"/>
  <c r="G38" i="1"/>
  <c r="E38" i="1"/>
  <c r="D38" i="1"/>
  <c r="H32" i="1"/>
  <c r="G32" i="1"/>
  <c r="H19" i="1"/>
  <c r="G19" i="1"/>
  <c r="E19" i="1" l="1"/>
  <c r="D19" i="1"/>
  <c r="G46" i="1" l="1"/>
  <c r="H46" i="1"/>
  <c r="G47" i="1"/>
  <c r="H47" i="1"/>
  <c r="H48" i="1" l="1"/>
  <c r="H50" i="1" s="1"/>
  <c r="G48" i="1"/>
  <c r="G50" i="1" s="1"/>
  <c r="F31" i="1"/>
  <c r="F48" i="1" l="1"/>
  <c r="F47" i="1"/>
  <c r="F46" i="1"/>
  <c r="K44" i="1"/>
  <c r="L44" i="1" s="1"/>
  <c r="I44" i="1"/>
  <c r="F44" i="1"/>
  <c r="K43" i="1"/>
  <c r="L43" i="1" s="1"/>
  <c r="I43" i="1"/>
  <c r="F43" i="1"/>
  <c r="K42" i="1"/>
  <c r="L42" i="1" s="1"/>
  <c r="K41" i="1"/>
  <c r="L41" i="1" s="1"/>
  <c r="I41" i="1"/>
  <c r="F41" i="1"/>
  <c r="K40" i="1"/>
  <c r="L40" i="1" s="1"/>
  <c r="I40" i="1"/>
  <c r="F40" i="1"/>
  <c r="K39" i="1"/>
  <c r="L39" i="1" s="1"/>
  <c r="K38" i="1"/>
  <c r="L38" i="1" s="1"/>
  <c r="I38" i="1"/>
  <c r="F38" i="1"/>
  <c r="K37" i="1"/>
  <c r="L37" i="1" s="1"/>
  <c r="I37" i="1"/>
  <c r="F37" i="1"/>
  <c r="K36" i="1"/>
  <c r="L36" i="1" s="1"/>
  <c r="I36" i="1"/>
  <c r="F36" i="1"/>
  <c r="K35" i="1"/>
  <c r="L35" i="1" s="1"/>
  <c r="I35" i="1"/>
  <c r="F35" i="1"/>
  <c r="K34" i="1"/>
  <c r="L34" i="1" s="1"/>
  <c r="I34" i="1"/>
  <c r="F34" i="1"/>
  <c r="K33" i="1"/>
  <c r="L33" i="1" s="1"/>
  <c r="K32" i="1"/>
  <c r="L32" i="1" s="1"/>
  <c r="I32" i="1"/>
  <c r="F32" i="1"/>
  <c r="I31" i="1"/>
  <c r="J31" i="1" s="1"/>
  <c r="K30" i="1"/>
  <c r="L30" i="1" s="1"/>
  <c r="I30" i="1"/>
  <c r="F30" i="1"/>
  <c r="K29" i="1"/>
  <c r="L29" i="1" s="1"/>
  <c r="I29" i="1"/>
  <c r="F29" i="1"/>
  <c r="K28" i="1"/>
  <c r="L28" i="1" s="1"/>
  <c r="I28" i="1"/>
  <c r="F28" i="1"/>
  <c r="K27" i="1"/>
  <c r="L27" i="1" s="1"/>
  <c r="I27" i="1"/>
  <c r="F27" i="1"/>
  <c r="K26" i="1"/>
  <c r="L26" i="1" s="1"/>
  <c r="I26" i="1"/>
  <c r="F26" i="1"/>
  <c r="K25" i="1"/>
  <c r="L25" i="1" s="1"/>
  <c r="I25" i="1"/>
  <c r="F25" i="1"/>
  <c r="K24" i="1"/>
  <c r="L24" i="1" s="1"/>
  <c r="I24" i="1"/>
  <c r="F24" i="1"/>
  <c r="K23" i="1"/>
  <c r="L23" i="1" s="1"/>
  <c r="I23" i="1"/>
  <c r="F23" i="1"/>
  <c r="K22" i="1"/>
  <c r="L22" i="1" s="1"/>
  <c r="I22" i="1"/>
  <c r="F22" i="1"/>
  <c r="K21" i="1"/>
  <c r="L21" i="1" s="1"/>
  <c r="I21" i="1"/>
  <c r="F21" i="1"/>
  <c r="K20" i="1"/>
  <c r="L20" i="1" s="1"/>
  <c r="K19" i="1"/>
  <c r="L19" i="1" s="1"/>
  <c r="I19" i="1"/>
  <c r="F19" i="1"/>
  <c r="K18" i="1"/>
  <c r="L18" i="1" s="1"/>
  <c r="I18" i="1"/>
  <c r="F18" i="1"/>
  <c r="K17" i="1"/>
  <c r="L17" i="1" s="1"/>
  <c r="I17" i="1"/>
  <c r="F17" i="1"/>
  <c r="K16" i="1"/>
  <c r="L16" i="1" s="1"/>
  <c r="I16" i="1"/>
  <c r="F16" i="1"/>
  <c r="K15" i="1"/>
  <c r="L15" i="1" s="1"/>
  <c r="I15" i="1"/>
  <c r="F15" i="1"/>
  <c r="K14" i="1"/>
  <c r="L14" i="1" s="1"/>
  <c r="I14" i="1"/>
  <c r="F14" i="1"/>
  <c r="K13" i="1"/>
  <c r="L13" i="1" s="1"/>
  <c r="I13" i="1"/>
  <c r="F13" i="1"/>
  <c r="K12" i="1"/>
  <c r="L12" i="1" s="1"/>
  <c r="I12" i="1"/>
  <c r="F12" i="1"/>
  <c r="K11" i="1"/>
  <c r="L11" i="1" s="1"/>
  <c r="I11" i="1"/>
  <c r="F11" i="1"/>
  <c r="K10" i="1"/>
  <c r="L10" i="1" s="1"/>
  <c r="I10" i="1"/>
  <c r="F10" i="1"/>
  <c r="K9" i="1"/>
  <c r="L9" i="1" s="1"/>
  <c r="I9" i="1"/>
  <c r="F9" i="1"/>
  <c r="K8" i="1"/>
  <c r="L8" i="1" s="1"/>
  <c r="I8" i="1"/>
  <c r="F8" i="1"/>
  <c r="K7" i="1"/>
  <c r="L7" i="1" s="1"/>
  <c r="I7" i="1"/>
  <c r="F7" i="1"/>
  <c r="J10" i="1" l="1"/>
  <c r="J25" i="1"/>
  <c r="J44" i="1"/>
  <c r="J8" i="1"/>
  <c r="J17" i="1"/>
  <c r="J23" i="1"/>
  <c r="J36" i="1"/>
  <c r="I47" i="1"/>
  <c r="J47" i="1" s="1"/>
  <c r="I46" i="1"/>
  <c r="J46" i="1" s="1"/>
  <c r="J16" i="1"/>
  <c r="F50" i="1"/>
  <c r="J43" i="1"/>
  <c r="J40" i="1"/>
  <c r="J41" i="1"/>
  <c r="J34" i="1"/>
  <c r="J38" i="1"/>
  <c r="J35" i="1"/>
  <c r="J37" i="1"/>
  <c r="J27" i="1"/>
  <c r="J29" i="1"/>
  <c r="J22" i="1"/>
  <c r="J24" i="1"/>
  <c r="J32" i="1"/>
  <c r="J26" i="1"/>
  <c r="J21" i="1"/>
  <c r="J28" i="1"/>
  <c r="J30" i="1"/>
  <c r="J12" i="1"/>
  <c r="J19" i="1"/>
  <c r="J14" i="1"/>
  <c r="J7" i="1"/>
  <c r="J9" i="1"/>
  <c r="J18" i="1"/>
  <c r="J11" i="1"/>
  <c r="J13" i="1"/>
  <c r="J15" i="1"/>
  <c r="I48" i="1" l="1"/>
  <c r="J48" i="1" s="1"/>
  <c r="I50" i="1"/>
  <c r="J50" i="1" s="1"/>
</calcChain>
</file>

<file path=xl/sharedStrings.xml><?xml version="1.0" encoding="utf-8"?>
<sst xmlns="http://schemas.openxmlformats.org/spreadsheetml/2006/main" count="64" uniqueCount="57">
  <si>
    <t>(Amount in Lakhs)</t>
  </si>
  <si>
    <t>Sr. No</t>
  </si>
  <si>
    <t>BANK NAME</t>
  </si>
  <si>
    <t>OVERALL  CD RATIO</t>
  </si>
  <si>
    <t>DIFF. OF CD RATIO</t>
  </si>
  <si>
    <t>DEPOSITS</t>
  </si>
  <si>
    <t>ADVANCES</t>
  </si>
  <si>
    <t>Change in deposit</t>
  </si>
  <si>
    <t>A.</t>
  </si>
  <si>
    <t>PUBLIC SECTOR BANKS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</si>
  <si>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</si>
  <si>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</si>
  <si>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</si>
  <si>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</si>
  <si>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</si>
  <si>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</si>
  <si>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</si>
  <si>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</si>
  <si>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</si>
  <si>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</si>
  <si>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PRIVATE SECTOR BANKS</t>
  </si>
  <si>
    <t>SMALL FINANCE BANKS</t>
  </si>
  <si>
    <t>AU SMALL FINANCE BANK</t>
  </si>
  <si>
    <t>CAPITAL SMALL FINANCE BK.</t>
  </si>
  <si>
    <t>UJJIVAN SMALL FINANCE BANK</t>
  </si>
  <si>
    <t xml:space="preserve">JANA SMALL FINANCE BANK </t>
  </si>
  <si>
    <t>D.</t>
  </si>
  <si>
    <t>REGIONAL RURAL BANKS</t>
  </si>
  <si>
    <t>E.</t>
  </si>
  <si>
    <t xml:space="preserve">COOPERATIVE BANKS 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</si>
  <si>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</si>
  <si>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</si>
  <si>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</si>
  <si>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</si>
  <si>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</si>
  <si>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</si>
  <si>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</si>
  <si>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PB. STATE COOPERATIVE BANK</t>
  </si>
  <si>
    <t>PUNJAB GRAMIN BANK</t>
  </si>
  <si>
    <t>IDBI BK LTD</t>
  </si>
  <si>
    <t>J&amp;K BK LTD</t>
  </si>
  <si>
    <t>HDFC BK LTD</t>
  </si>
  <si>
    <t>ICICI BK LTD</t>
  </si>
  <si>
    <t>KOTAK MAHINDRA BK. LTD.</t>
  </si>
  <si>
    <t>YES BANK</t>
  </si>
  <si>
    <t>FEDERAL BANK LTD.</t>
  </si>
  <si>
    <t>INDUSIND BANK</t>
  </si>
  <si>
    <t>AXIS BANK</t>
  </si>
  <si>
    <t>BANDHAN BANK</t>
  </si>
  <si>
    <t>RBL BANK</t>
  </si>
  <si>
    <t>PUNJAB &amp; SIND BANK</t>
  </si>
  <si>
    <t>BANK OF INDIA</t>
  </si>
  <si>
    <t>BANK OF MAHARASHTRA</t>
  </si>
  <si>
    <t>BANKWISE CD RATIO MARCH 2022/ MARCH 2023(YOY)</t>
  </si>
  <si>
    <t>AGG. TOTAL MARCH 2022</t>
  </si>
  <si>
    <t>AGG. TOTAL MARCH 2023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</si>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</sst>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3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/>
    <xf numFmtId="1" fontId="10" fillId="0" borderId="20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0" fontId="5" fillId="0" borderId="22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/>
    </xf>
    <xf numFmtId="1" fontId="6" fillId="0" borderId="0" xfId="0" applyNumberFormat="1" applyFont="1"/>
    <xf numFmtId="2" fontId="6" fillId="0" borderId="0" xfId="0" applyNumberFormat="1" applyFont="1"/>
    <xf numFmtId="1" fontId="10" fillId="0" borderId="20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vertical="center"/>
    </xf>
    <xf numFmtId="1" fontId="10" fillId="0" borderId="27" xfId="0" applyNumberFormat="1" applyFont="1" applyFill="1" applyBorder="1" applyAlignment="1">
      <alignment vertical="center"/>
    </xf>
    <xf numFmtId="10" fontId="5" fillId="0" borderId="28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/>
    </xf>
    <xf numFmtId="1" fontId="8" fillId="0" borderId="2" xfId="0" applyNumberFormat="1" applyFont="1" applyFill="1" applyBorder="1"/>
    <xf numFmtId="1" fontId="8" fillId="0" borderId="31" xfId="0" applyNumberFormat="1" applyFont="1" applyFill="1" applyBorder="1"/>
    <xf numFmtId="10" fontId="5" fillId="0" borderId="3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/>
    </xf>
    <xf numFmtId="0" fontId="11" fillId="0" borderId="0" xfId="0" applyFont="1"/>
    <xf numFmtId="1" fontId="10" fillId="0" borderId="23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vertical="center"/>
    </xf>
    <xf numFmtId="1" fontId="10" fillId="0" borderId="31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/>
    </xf>
    <xf numFmtId="0" fontId="8" fillId="0" borderId="3" xfId="0" applyFont="1" applyFill="1" applyBorder="1"/>
    <xf numFmtId="1" fontId="8" fillId="0" borderId="13" xfId="0" applyNumberFormat="1" applyFont="1" applyFill="1" applyBorder="1"/>
    <xf numFmtId="1" fontId="8" fillId="0" borderId="3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vertical="center"/>
    </xf>
    <xf numFmtId="1" fontId="12" fillId="0" borderId="27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center"/>
    </xf>
    <xf numFmtId="0" fontId="8" fillId="0" borderId="0" xfId="0" applyFont="1" applyFill="1" applyBorder="1"/>
    <xf numFmtId="1" fontId="5" fillId="0" borderId="13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1" fontId="5" fillId="0" borderId="34" xfId="0" applyNumberFormat="1" applyFont="1" applyFill="1" applyBorder="1" applyAlignment="1">
      <alignment horizontal="center"/>
    </xf>
    <xf numFmtId="10" fontId="5" fillId="0" borderId="3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10" fontId="5" fillId="0" borderId="4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0" borderId="19" xfId="0" applyFont="1" applyFill="1" applyBorder="1" applyAlignment="1"/>
    <xf numFmtId="0" fontId="0" fillId="0" borderId="6" xfId="0" applyBorder="1" applyAlignment="1"/>
    <xf numFmtId="0" fontId="0" fillId="0" borderId="10" xfId="0" applyBorder="1" applyAlignment="1"/>
    <xf numFmtId="1" fontId="8" fillId="0" borderId="19" xfId="0" applyNumberFormat="1" applyFont="1" applyFill="1" applyBorder="1" applyAlignment="1"/>
    <xf numFmtId="1" fontId="8" fillId="0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SheetLayoutView="100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N4" sqref="N4"/>
    </sheetView>
  </sheetViews>
  <sheetFormatPr defaultRowHeight="16.8" x14ac:dyDescent="0.3"/>
  <cols>
    <col min="1" max="1" width="3.44140625" customWidth="1"/>
    <col min="2" max="2" width="6.109375" style="1" customWidth="1"/>
    <col min="3" max="3" width="36.109375" style="2" customWidth="1"/>
    <col min="4" max="4" width="15.77734375" style="2" customWidth="1"/>
    <col min="5" max="5" width="14.6640625" style="2" customWidth="1"/>
    <col min="6" max="6" width="12.6640625" style="1" customWidth="1"/>
    <col min="7" max="7" width="14" style="1" customWidth="1"/>
    <col min="8" max="8" width="14.6640625" style="1" customWidth="1"/>
    <col min="9" max="9" width="13.109375" style="3" customWidth="1"/>
    <col min="10" max="10" width="13.5546875" style="3" customWidth="1"/>
    <col min="11" max="11" width="15.88671875" hidden="1" customWidth="1"/>
    <col min="12" max="12" width="11.6640625" hidden="1" customWidth="1"/>
  </cols>
  <sheetData>
    <row r="1" spans="2:12" ht="26.4" customHeight="1" thickBot="1" x14ac:dyDescent="0.35">
      <c r="B1" s="4"/>
      <c r="C1" s="5"/>
      <c r="D1" s="5"/>
      <c r="E1" s="5"/>
      <c r="F1" s="5"/>
      <c r="G1" s="5"/>
      <c r="H1" s="5"/>
      <c r="I1" s="68" t="s">
        <v>56</v>
      </c>
      <c r="J1" s="68"/>
      <c r="K1" s="6"/>
      <c r="L1" s="6"/>
    </row>
    <row r="2" spans="2:12" ht="36.6" customHeight="1" thickBot="1" x14ac:dyDescent="0.3">
      <c r="B2" s="69" t="s">
        <v>53</v>
      </c>
      <c r="C2" s="70"/>
      <c r="D2" s="70"/>
      <c r="E2" s="70"/>
      <c r="F2" s="70"/>
      <c r="G2" s="70"/>
      <c r="H2" s="70"/>
      <c r="I2" s="70"/>
      <c r="J2" s="71"/>
      <c r="K2" s="6"/>
      <c r="L2" s="6"/>
    </row>
    <row r="3" spans="2:12" ht="20.25" customHeight="1" thickBot="1" x14ac:dyDescent="0.35">
      <c r="B3" s="7"/>
      <c r="C3" s="8"/>
      <c r="D3" s="9"/>
      <c r="E3" s="8"/>
      <c r="F3" s="8"/>
      <c r="G3" s="8"/>
      <c r="H3" s="8"/>
      <c r="I3" s="72" t="s">
        <v>0</v>
      </c>
      <c r="J3" s="73"/>
      <c r="K3" s="6"/>
      <c r="L3" s="6"/>
    </row>
    <row r="4" spans="2:12" ht="18" customHeight="1" thickBot="1" x14ac:dyDescent="0.3">
      <c r="B4" s="74" t="s">
        <v>1</v>
      </c>
      <c r="C4" s="76" t="s">
        <v>2</v>
      </c>
      <c r="D4" s="78" t="s">
        <v>54</v>
      </c>
      <c r="E4" s="79"/>
      <c r="F4" s="80" t="s">
        <v>3</v>
      </c>
      <c r="G4" s="78" t="s">
        <v>55</v>
      </c>
      <c r="H4" s="82"/>
      <c r="I4" s="83" t="s">
        <v>3</v>
      </c>
      <c r="J4" s="83" t="s">
        <v>4</v>
      </c>
      <c r="K4" s="6"/>
      <c r="L4" s="6"/>
    </row>
    <row r="5" spans="2:12" ht="21.75" customHeight="1" thickBot="1" x14ac:dyDescent="0.3">
      <c r="B5" s="75"/>
      <c r="C5" s="77"/>
      <c r="D5" s="10" t="s">
        <v>5</v>
      </c>
      <c r="E5" s="11" t="s">
        <v>6</v>
      </c>
      <c r="F5" s="81"/>
      <c r="G5" s="12" t="s">
        <v>5</v>
      </c>
      <c r="H5" s="13" t="s">
        <v>6</v>
      </c>
      <c r="I5" s="84"/>
      <c r="J5" s="84"/>
      <c r="K5" s="6" t="s">
        <v>7</v>
      </c>
      <c r="L5" s="6"/>
    </row>
    <row r="6" spans="2:12" ht="18" customHeight="1" x14ac:dyDescent="0.3">
      <c r="B6" s="14" t="s">
        <v>8</v>
      </c>
      <c r="C6" s="15" t="s">
        <v>9</v>
      </c>
      <c r="D6" s="88"/>
      <c r="E6" s="89"/>
      <c r="F6" s="89"/>
      <c r="G6" s="89"/>
      <c r="H6" s="89"/>
      <c r="I6" s="89"/>
      <c r="J6" s="90"/>
      <c r="K6" s="6"/>
      <c r="L6" s="6"/>
    </row>
    <row r="7" spans="2:12" ht="25.2" customHeight="1" x14ac:dyDescent="0.3">
      <c r="B7" s="67">
        <v>1</v>
      </c>
      <c r="C7" s="66" t="s">
        <v>10</v>
      </c>
      <c r="D7" s="16">
        <v>10790754.117519401</v>
      </c>
      <c r="E7" s="17">
        <v>4834840.9540483002</v>
      </c>
      <c r="F7" s="18">
        <f>E7/D7</f>
        <v>0.44805403787291026</v>
      </c>
      <c r="G7" s="19">
        <v>11492970.692517299</v>
      </c>
      <c r="H7" s="20">
        <v>4551239.1436419003</v>
      </c>
      <c r="I7" s="21">
        <f>H7/G7</f>
        <v>0.39600197941904303</v>
      </c>
      <c r="J7" s="21">
        <f>I7-F7</f>
        <v>-5.2052058453867234E-2</v>
      </c>
      <c r="K7" s="22" t="e">
        <f>G7-#REF!</f>
        <v>#REF!</v>
      </c>
      <c r="L7" s="23" t="e">
        <f>K7/#REF!*100</f>
        <v>#REF!</v>
      </c>
    </row>
    <row r="8" spans="2:12" ht="25.2" customHeight="1" x14ac:dyDescent="0.3">
      <c r="B8" s="67">
        <v>2</v>
      </c>
      <c r="C8" s="66" t="s">
        <v>50</v>
      </c>
      <c r="D8" s="16">
        <v>3248146</v>
      </c>
      <c r="E8" s="17">
        <v>1360983.6938700001</v>
      </c>
      <c r="F8" s="18">
        <f t="shared" ref="F8:F19" si="0">E8/D8</f>
        <v>0.41900323873064821</v>
      </c>
      <c r="G8" s="24">
        <v>3524489</v>
      </c>
      <c r="H8" s="20">
        <v>1412906.5337499999</v>
      </c>
      <c r="I8" s="21">
        <f t="shared" ref="I8:I50" si="1">H8/G8</f>
        <v>0.40088266235190406</v>
      </c>
      <c r="J8" s="21">
        <f t="shared" ref="J8:J50" si="2">I8-F8</f>
        <v>-1.8120576378744147E-2</v>
      </c>
      <c r="K8" s="22" t="e">
        <f>G8-#REF!</f>
        <v>#REF!</v>
      </c>
      <c r="L8" s="23" t="e">
        <f>K8/#REF!*100</f>
        <v>#REF!</v>
      </c>
    </row>
    <row r="9" spans="2:12" ht="25.2" customHeight="1" x14ac:dyDescent="0.3">
      <c r="B9" s="67">
        <v>3</v>
      </c>
      <c r="C9" s="66" t="s">
        <v>11</v>
      </c>
      <c r="D9" s="16">
        <v>863999.50646910002</v>
      </c>
      <c r="E9" s="17">
        <v>613138.00000000012</v>
      </c>
      <c r="F9" s="18">
        <f t="shared" si="0"/>
        <v>0.70965086832712021</v>
      </c>
      <c r="G9" s="24">
        <v>927039.86774809996</v>
      </c>
      <c r="H9" s="20">
        <v>400565.93019269989</v>
      </c>
      <c r="I9" s="21">
        <f t="shared" si="1"/>
        <v>0.43209137398343661</v>
      </c>
      <c r="J9" s="21">
        <f t="shared" si="2"/>
        <v>-0.2775594943436836</v>
      </c>
      <c r="K9" s="22" t="e">
        <f>G9-#REF!</f>
        <v>#REF!</v>
      </c>
      <c r="L9" s="23" t="e">
        <f>K9/#REF!*100</f>
        <v>#REF!</v>
      </c>
    </row>
    <row r="10" spans="2:12" ht="25.2" customHeight="1" x14ac:dyDescent="0.3">
      <c r="B10" s="67">
        <v>4</v>
      </c>
      <c r="C10" s="66" t="s">
        <v>12</v>
      </c>
      <c r="D10" s="16">
        <v>1210848.7897799998</v>
      </c>
      <c r="E10" s="17">
        <v>612194.36917249998</v>
      </c>
      <c r="F10" s="18">
        <f t="shared" si="0"/>
        <v>0.50559109802944935</v>
      </c>
      <c r="G10" s="24">
        <v>1386478.88381</v>
      </c>
      <c r="H10" s="20">
        <v>668706.97993200005</v>
      </c>
      <c r="I10" s="21">
        <f t="shared" si="1"/>
        <v>0.48230592455502419</v>
      </c>
      <c r="J10" s="21">
        <f t="shared" si="2"/>
        <v>-2.3285173474425158E-2</v>
      </c>
      <c r="K10" s="22" t="e">
        <f>G10-#REF!</f>
        <v>#REF!</v>
      </c>
      <c r="L10" s="23" t="e">
        <f>K10/#REF!*100</f>
        <v>#REF!</v>
      </c>
    </row>
    <row r="11" spans="2:12" ht="25.2" customHeight="1" x14ac:dyDescent="0.3">
      <c r="B11" s="67">
        <v>5</v>
      </c>
      <c r="C11" s="66" t="s">
        <v>51</v>
      </c>
      <c r="D11" s="16">
        <v>1389783</v>
      </c>
      <c r="E11" s="17">
        <v>677611</v>
      </c>
      <c r="F11" s="18">
        <f t="shared" si="0"/>
        <v>0.48756604448320351</v>
      </c>
      <c r="G11" s="24">
        <v>1433587</v>
      </c>
      <c r="H11" s="20">
        <v>686263.50567730004</v>
      </c>
      <c r="I11" s="21">
        <f t="shared" si="1"/>
        <v>0.47870377289784299</v>
      </c>
      <c r="J11" s="21">
        <f t="shared" si="2"/>
        <v>-8.862271585360515E-3</v>
      </c>
      <c r="K11" s="22" t="e">
        <f>G11-#REF!</f>
        <v>#REF!</v>
      </c>
      <c r="L11" s="23" t="e">
        <f>K11/#REF!*100</f>
        <v>#REF!</v>
      </c>
    </row>
    <row r="12" spans="2:12" ht="25.2" customHeight="1" x14ac:dyDescent="0.3">
      <c r="B12" s="67">
        <v>6</v>
      </c>
      <c r="C12" s="66" t="s">
        <v>52</v>
      </c>
      <c r="D12" s="16">
        <v>107116</v>
      </c>
      <c r="E12" s="17">
        <v>79746.583335500007</v>
      </c>
      <c r="F12" s="18">
        <f t="shared" si="0"/>
        <v>0.74448806280574342</v>
      </c>
      <c r="G12" s="24">
        <v>122236.64799000001</v>
      </c>
      <c r="H12" s="20">
        <v>95354.126390000005</v>
      </c>
      <c r="I12" s="21">
        <f t="shared" si="1"/>
        <v>0.78007805316946166</v>
      </c>
      <c r="J12" s="21">
        <f t="shared" si="2"/>
        <v>3.5589990363718238E-2</v>
      </c>
      <c r="K12" s="22" t="e">
        <f>G12-#REF!</f>
        <v>#REF!</v>
      </c>
      <c r="L12" s="23" t="e">
        <f>K12/#REF!*100</f>
        <v>#REF!</v>
      </c>
    </row>
    <row r="13" spans="2:12" ht="25.2" customHeight="1" x14ac:dyDescent="0.3">
      <c r="B13" s="67">
        <v>7</v>
      </c>
      <c r="C13" s="66" t="s">
        <v>13</v>
      </c>
      <c r="D13" s="16">
        <v>1942892.5299999996</v>
      </c>
      <c r="E13" s="17">
        <v>985253.46212889999</v>
      </c>
      <c r="F13" s="18">
        <f t="shared" si="0"/>
        <v>0.50710651614317559</v>
      </c>
      <c r="G13" s="24">
        <v>2201361.0980743002</v>
      </c>
      <c r="H13" s="20">
        <v>1086263.6858210999</v>
      </c>
      <c r="I13" s="21">
        <f t="shared" si="1"/>
        <v>0.49345093213981944</v>
      </c>
      <c r="J13" s="21">
        <f t="shared" si="2"/>
        <v>-1.3655584003356147E-2</v>
      </c>
      <c r="K13" s="22" t="e">
        <f>G13-#REF!</f>
        <v>#REF!</v>
      </c>
      <c r="L13" s="23" t="e">
        <f>K13/#REF!*100</f>
        <v>#REF!</v>
      </c>
    </row>
    <row r="14" spans="2:12" ht="25.2" customHeight="1" x14ac:dyDescent="0.3">
      <c r="B14" s="67">
        <v>8</v>
      </c>
      <c r="C14" s="66" t="s">
        <v>14</v>
      </c>
      <c r="D14" s="16">
        <v>881827.98958480009</v>
      </c>
      <c r="E14" s="17">
        <v>416710.81381880003</v>
      </c>
      <c r="F14" s="18">
        <f t="shared" si="0"/>
        <v>0.47255339900812648</v>
      </c>
      <c r="G14" s="24">
        <v>943053.58222600003</v>
      </c>
      <c r="H14" s="20">
        <v>429213.38087690005</v>
      </c>
      <c r="I14" s="21">
        <f t="shared" si="1"/>
        <v>0.45513148877901227</v>
      </c>
      <c r="J14" s="21">
        <f t="shared" si="2"/>
        <v>-1.7421910229114212E-2</v>
      </c>
      <c r="K14" s="22" t="e">
        <f>G14-#REF!</f>
        <v>#REF!</v>
      </c>
      <c r="L14" s="23" t="e">
        <f>K14/#REF!*100</f>
        <v>#REF!</v>
      </c>
    </row>
    <row r="15" spans="2:12" ht="25.2" customHeight="1" x14ac:dyDescent="0.3">
      <c r="B15" s="67">
        <v>9</v>
      </c>
      <c r="C15" s="66" t="s">
        <v>15</v>
      </c>
      <c r="D15" s="16">
        <v>1227791.5184614002</v>
      </c>
      <c r="E15" s="17">
        <v>672451.46969509986</v>
      </c>
      <c r="F15" s="18">
        <f t="shared" si="0"/>
        <v>0.54769190011817193</v>
      </c>
      <c r="G15" s="24">
        <v>1163273.0351714999</v>
      </c>
      <c r="H15" s="20">
        <v>707466.87493250007</v>
      </c>
      <c r="I15" s="21">
        <f t="shared" si="1"/>
        <v>0.60816923760998132</v>
      </c>
      <c r="J15" s="21">
        <f t="shared" si="2"/>
        <v>6.0477337491809391E-2</v>
      </c>
      <c r="K15" s="22" t="e">
        <f>G15-#REF!</f>
        <v>#REF!</v>
      </c>
      <c r="L15" s="23" t="e">
        <f>K15/#REF!*100</f>
        <v>#REF!</v>
      </c>
    </row>
    <row r="16" spans="2:12" ht="25.2" customHeight="1" x14ac:dyDescent="0.3">
      <c r="B16" s="67">
        <v>10</v>
      </c>
      <c r="C16" s="66" t="s">
        <v>16</v>
      </c>
      <c r="D16" s="16">
        <v>836551.554688</v>
      </c>
      <c r="E16" s="17">
        <v>648601.09078800003</v>
      </c>
      <c r="F16" s="18">
        <f t="shared" si="0"/>
        <v>0.77532709987001591</v>
      </c>
      <c r="G16" s="24">
        <v>719339</v>
      </c>
      <c r="H16" s="20">
        <v>273173</v>
      </c>
      <c r="I16" s="21">
        <f t="shared" si="1"/>
        <v>0.37975558116548663</v>
      </c>
      <c r="J16" s="21">
        <f t="shared" si="2"/>
        <v>-0.39557151870452928</v>
      </c>
      <c r="K16" s="22" t="e">
        <f>G16-#REF!</f>
        <v>#REF!</v>
      </c>
      <c r="L16" s="23" t="e">
        <f>K16/#REF!*100</f>
        <v>#REF!</v>
      </c>
    </row>
    <row r="17" spans="1:12" ht="25.2" customHeight="1" x14ac:dyDescent="0.3">
      <c r="B17" s="67">
        <v>11</v>
      </c>
      <c r="C17" s="66" t="s">
        <v>17</v>
      </c>
      <c r="D17" s="16">
        <v>12069075</v>
      </c>
      <c r="E17" s="17">
        <v>6281804</v>
      </c>
      <c r="F17" s="18">
        <f t="shared" si="0"/>
        <v>0.52048760986239628</v>
      </c>
      <c r="G17" s="24">
        <v>12789996</v>
      </c>
      <c r="H17" s="20">
        <v>7063090.5999999996</v>
      </c>
      <c r="I17" s="21">
        <f t="shared" si="1"/>
        <v>0.55223555972965122</v>
      </c>
      <c r="J17" s="21">
        <f t="shared" si="2"/>
        <v>3.1747949867254932E-2</v>
      </c>
      <c r="K17" s="22" t="e">
        <f>G17-#REF!</f>
        <v>#REF!</v>
      </c>
      <c r="L17" s="23" t="e">
        <f>K17/#REF!*100</f>
        <v>#REF!</v>
      </c>
    </row>
    <row r="18" spans="1:12" ht="25.2" customHeight="1" thickBot="1" x14ac:dyDescent="0.35">
      <c r="B18" s="49">
        <v>12</v>
      </c>
      <c r="C18" s="65" t="s">
        <v>18</v>
      </c>
      <c r="D18" s="25">
        <v>1713441.9615316999</v>
      </c>
      <c r="E18" s="26">
        <v>906677</v>
      </c>
      <c r="F18" s="27">
        <f t="shared" si="0"/>
        <v>0.52915536117108564</v>
      </c>
      <c r="G18" s="28">
        <v>1839103.4126837999</v>
      </c>
      <c r="H18" s="29">
        <v>1430690.7856068998</v>
      </c>
      <c r="I18" s="30">
        <f t="shared" si="1"/>
        <v>0.77792840562407284</v>
      </c>
      <c r="J18" s="30">
        <f t="shared" si="2"/>
        <v>0.2487730444529872</v>
      </c>
      <c r="K18" s="22" t="e">
        <f>G18-#REF!</f>
        <v>#REF!</v>
      </c>
      <c r="L18" s="23" t="e">
        <f>K18/#REF!*100</f>
        <v>#REF!</v>
      </c>
    </row>
    <row r="19" spans="1:12" s="36" customFormat="1" ht="25.2" customHeight="1" thickBot="1" x14ac:dyDescent="0.35">
      <c r="A19"/>
      <c r="B19" s="44"/>
      <c r="C19" s="45" t="s">
        <v>19</v>
      </c>
      <c r="D19" s="31">
        <f>SUM(D7:D18)</f>
        <v>36282227.968034402</v>
      </c>
      <c r="E19" s="31">
        <f>SUM(E7:E18)</f>
        <v>18090012.436857101</v>
      </c>
      <c r="F19" s="33">
        <f t="shared" si="0"/>
        <v>0.49859155432226704</v>
      </c>
      <c r="G19" s="34">
        <f>SUM(G7:G18)</f>
        <v>38542928.220220998</v>
      </c>
      <c r="H19" s="34">
        <f>SUM(H7:H18)</f>
        <v>18804934.546821296</v>
      </c>
      <c r="I19" s="63">
        <f t="shared" si="1"/>
        <v>0.4878958453643269</v>
      </c>
      <c r="J19" s="63">
        <f t="shared" si="2"/>
        <v>-1.0695708957940142E-2</v>
      </c>
      <c r="K19" s="22" t="e">
        <f>G19-#REF!</f>
        <v>#REF!</v>
      </c>
      <c r="L19" s="23" t="e">
        <f>K19/#REF!*100</f>
        <v>#REF!</v>
      </c>
    </row>
    <row r="20" spans="1:12" ht="25.2" customHeight="1" x14ac:dyDescent="0.3">
      <c r="B20" s="48"/>
      <c r="C20" s="15" t="s">
        <v>20</v>
      </c>
      <c r="D20" s="91"/>
      <c r="E20" s="89"/>
      <c r="F20" s="89"/>
      <c r="G20" s="89"/>
      <c r="H20" s="89"/>
      <c r="I20" s="89"/>
      <c r="J20" s="90"/>
      <c r="K20" s="22" t="e">
        <f>G20-#REF!</f>
        <v>#REF!</v>
      </c>
      <c r="L20" s="23" t="e">
        <f>K20/#REF!*100</f>
        <v>#REF!</v>
      </c>
    </row>
    <row r="21" spans="1:12" ht="25.2" customHeight="1" x14ac:dyDescent="0.3">
      <c r="B21" s="67">
        <v>13</v>
      </c>
      <c r="C21" s="66" t="s">
        <v>39</v>
      </c>
      <c r="D21" s="16">
        <v>497807.08596217097</v>
      </c>
      <c r="E21" s="17">
        <v>204631.86044409999</v>
      </c>
      <c r="F21" s="27">
        <f>E21/D21</f>
        <v>0.41106658827200832</v>
      </c>
      <c r="G21" s="28">
        <v>517036.65293749305</v>
      </c>
      <c r="H21" s="29">
        <v>239293.42636338095</v>
      </c>
      <c r="I21" s="21">
        <f t="shared" si="1"/>
        <v>0.4628171426606969</v>
      </c>
      <c r="J21" s="21">
        <f t="shared" si="2"/>
        <v>5.1750554388688585E-2</v>
      </c>
      <c r="K21" s="22" t="e">
        <f>G21-#REF!</f>
        <v>#REF!</v>
      </c>
      <c r="L21" s="23" t="e">
        <f>K21/#REF!*100</f>
        <v>#REF!</v>
      </c>
    </row>
    <row r="22" spans="1:12" ht="25.2" customHeight="1" x14ac:dyDescent="0.3">
      <c r="B22" s="67">
        <v>14</v>
      </c>
      <c r="C22" s="66" t="s">
        <v>40</v>
      </c>
      <c r="D22" s="16">
        <v>91991.150182172991</v>
      </c>
      <c r="E22" s="17">
        <v>68582.358462000018</v>
      </c>
      <c r="F22" s="27">
        <f t="shared" ref="F22:F32" si="3">E22/D22</f>
        <v>0.74553213353876102</v>
      </c>
      <c r="G22" s="24">
        <v>90322.36315431798</v>
      </c>
      <c r="H22" s="37">
        <v>101375.67522200001</v>
      </c>
      <c r="I22" s="21">
        <f t="shared" si="1"/>
        <v>1.1223762497090246</v>
      </c>
      <c r="J22" s="21">
        <f t="shared" si="2"/>
        <v>0.37684411617026359</v>
      </c>
      <c r="K22" s="22" t="e">
        <f>G22-#REF!</f>
        <v>#REF!</v>
      </c>
      <c r="L22" s="23" t="e">
        <f>K22/#REF!*100</f>
        <v>#REF!</v>
      </c>
    </row>
    <row r="23" spans="1:12" ht="25.2" customHeight="1" x14ac:dyDescent="0.3">
      <c r="B23" s="67">
        <v>15</v>
      </c>
      <c r="C23" s="66" t="s">
        <v>41</v>
      </c>
      <c r="D23" s="16">
        <v>5488357.3092039004</v>
      </c>
      <c r="E23" s="17">
        <v>5406077.3057827335</v>
      </c>
      <c r="F23" s="27">
        <f t="shared" si="3"/>
        <v>0.98500826407872821</v>
      </c>
      <c r="G23" s="24">
        <v>6755616.4866996994</v>
      </c>
      <c r="H23" s="37">
        <v>6549170.2970312471</v>
      </c>
      <c r="I23" s="21">
        <f t="shared" si="1"/>
        <v>0.96944080676058231</v>
      </c>
      <c r="J23" s="21">
        <f t="shared" si="2"/>
        <v>-1.5567457318145905E-2</v>
      </c>
      <c r="K23" s="22" t="e">
        <f>G23-#REF!</f>
        <v>#REF!</v>
      </c>
      <c r="L23" s="23" t="e">
        <f>K23/#REF!*100</f>
        <v>#REF!</v>
      </c>
    </row>
    <row r="24" spans="1:12" ht="25.2" customHeight="1" x14ac:dyDescent="0.3">
      <c r="B24" s="67">
        <v>16</v>
      </c>
      <c r="C24" s="66" t="s">
        <v>42</v>
      </c>
      <c r="D24" s="16">
        <v>1995565.3848503004</v>
      </c>
      <c r="E24" s="17">
        <v>1953766.6633156</v>
      </c>
      <c r="F24" s="27">
        <f t="shared" si="3"/>
        <v>0.97905419594265219</v>
      </c>
      <c r="G24" s="24">
        <v>2346179.1730284998</v>
      </c>
      <c r="H24" s="37">
        <v>2373893.6552440743</v>
      </c>
      <c r="I24" s="21">
        <f t="shared" si="1"/>
        <v>1.0118126026069014</v>
      </c>
      <c r="J24" s="21">
        <f t="shared" si="2"/>
        <v>3.2758406664249229E-2</v>
      </c>
      <c r="K24" s="22" t="e">
        <f>G24-#REF!</f>
        <v>#REF!</v>
      </c>
      <c r="L24" s="23" t="e">
        <f>K24/#REF!*100</f>
        <v>#REF!</v>
      </c>
    </row>
    <row r="25" spans="1:12" ht="25.2" customHeight="1" x14ac:dyDescent="0.3">
      <c r="B25" s="67">
        <v>17</v>
      </c>
      <c r="C25" s="66" t="s">
        <v>43</v>
      </c>
      <c r="D25" s="16">
        <v>385804.54342249996</v>
      </c>
      <c r="E25" s="17">
        <v>459497.4166686823</v>
      </c>
      <c r="F25" s="27">
        <f t="shared" si="3"/>
        <v>1.1910109004742337</v>
      </c>
      <c r="G25" s="24">
        <v>457150.18600489991</v>
      </c>
      <c r="H25" s="37">
        <v>516074.89956999995</v>
      </c>
      <c r="I25" s="21">
        <f t="shared" si="1"/>
        <v>1.1288957444818113</v>
      </c>
      <c r="J25" s="21">
        <f t="shared" si="2"/>
        <v>-6.2115155992422455E-2</v>
      </c>
      <c r="K25" s="22" t="e">
        <f>G25-#REF!</f>
        <v>#REF!</v>
      </c>
      <c r="L25" s="23" t="e">
        <f>K25/#REF!*100</f>
        <v>#REF!</v>
      </c>
    </row>
    <row r="26" spans="1:12" ht="25.2" customHeight="1" x14ac:dyDescent="0.3">
      <c r="B26" s="67">
        <v>18</v>
      </c>
      <c r="C26" s="66" t="s">
        <v>44</v>
      </c>
      <c r="D26" s="16">
        <v>621135.1325999999</v>
      </c>
      <c r="E26" s="17">
        <v>371360.93339999998</v>
      </c>
      <c r="F26" s="27">
        <f t="shared" si="3"/>
        <v>0.59787462326519192</v>
      </c>
      <c r="G26" s="24">
        <v>727117.875</v>
      </c>
      <c r="H26" s="37">
        <v>465343.09301124146</v>
      </c>
      <c r="I26" s="21">
        <f t="shared" si="1"/>
        <v>0.63998301927488921</v>
      </c>
      <c r="J26" s="21">
        <f t="shared" si="2"/>
        <v>4.2108396009697291E-2</v>
      </c>
      <c r="K26" s="22" t="e">
        <f>G26-#REF!</f>
        <v>#REF!</v>
      </c>
      <c r="L26" s="23" t="e">
        <f>K26/#REF!*100</f>
        <v>#REF!</v>
      </c>
    </row>
    <row r="27" spans="1:12" ht="25.2" customHeight="1" x14ac:dyDescent="0.3">
      <c r="B27" s="67">
        <v>19</v>
      </c>
      <c r="C27" s="66" t="s">
        <v>45</v>
      </c>
      <c r="D27" s="16">
        <v>110112</v>
      </c>
      <c r="E27" s="17">
        <v>123417.22150000001</v>
      </c>
      <c r="F27" s="27">
        <f t="shared" si="3"/>
        <v>1.1208335285890731</v>
      </c>
      <c r="G27" s="24">
        <v>122957.73</v>
      </c>
      <c r="H27" s="37">
        <v>119836.94</v>
      </c>
      <c r="I27" s="21">
        <f t="shared" si="1"/>
        <v>0.97461900118032441</v>
      </c>
      <c r="J27" s="21">
        <f t="shared" si="2"/>
        <v>-0.14621452740874874</v>
      </c>
      <c r="K27" s="22" t="e">
        <f>G27-#REF!</f>
        <v>#REF!</v>
      </c>
      <c r="L27" s="23" t="e">
        <f>K27/#REF!*100</f>
        <v>#REF!</v>
      </c>
    </row>
    <row r="28" spans="1:12" ht="25.2" customHeight="1" x14ac:dyDescent="0.3">
      <c r="B28" s="67">
        <v>20</v>
      </c>
      <c r="C28" s="66" t="s">
        <v>46</v>
      </c>
      <c r="D28" s="16">
        <v>770883.72166740801</v>
      </c>
      <c r="E28" s="17">
        <v>443934.91949927702</v>
      </c>
      <c r="F28" s="27">
        <f t="shared" si="3"/>
        <v>0.57587792687988471</v>
      </c>
      <c r="G28" s="24">
        <v>887233.80951560312</v>
      </c>
      <c r="H28" s="37">
        <v>570017.08913985791</v>
      </c>
      <c r="I28" s="21">
        <f t="shared" si="1"/>
        <v>0.64246547305390245</v>
      </c>
      <c r="J28" s="21">
        <f t="shared" si="2"/>
        <v>6.6587546174017742E-2</v>
      </c>
      <c r="K28" s="22" t="e">
        <f>G28-#REF!</f>
        <v>#REF!</v>
      </c>
      <c r="L28" s="23" t="e">
        <f>K28/#REF!*100</f>
        <v>#REF!</v>
      </c>
    </row>
    <row r="29" spans="1:12" ht="25.2" customHeight="1" x14ac:dyDescent="0.3">
      <c r="B29" s="67">
        <v>21</v>
      </c>
      <c r="C29" s="66" t="s">
        <v>47</v>
      </c>
      <c r="D29" s="16">
        <v>2100621.68194</v>
      </c>
      <c r="E29" s="17">
        <v>1437916</v>
      </c>
      <c r="F29" s="27">
        <f t="shared" si="3"/>
        <v>0.68451926035155108</v>
      </c>
      <c r="G29" s="28">
        <v>2441000.9674071735</v>
      </c>
      <c r="H29" s="38">
        <v>1832614.3011646001</v>
      </c>
      <c r="I29" s="21">
        <f t="shared" si="1"/>
        <v>0.75076344730465205</v>
      </c>
      <c r="J29" s="21">
        <f t="shared" si="2"/>
        <v>6.624418695310097E-2</v>
      </c>
      <c r="K29" s="22" t="e">
        <f>G29-#REF!</f>
        <v>#REF!</v>
      </c>
      <c r="L29" s="23" t="e">
        <f>K29/#REF!*100</f>
        <v>#REF!</v>
      </c>
    </row>
    <row r="30" spans="1:12" ht="25.2" customHeight="1" thickBot="1" x14ac:dyDescent="0.35">
      <c r="B30" s="49">
        <v>22</v>
      </c>
      <c r="C30" s="65" t="s">
        <v>48</v>
      </c>
      <c r="D30" s="25">
        <v>143763</v>
      </c>
      <c r="E30" s="26">
        <v>21111</v>
      </c>
      <c r="F30" s="27">
        <f t="shared" si="3"/>
        <v>0.14684585046221907</v>
      </c>
      <c r="G30" s="28">
        <v>190375</v>
      </c>
      <c r="H30" s="38">
        <v>41572</v>
      </c>
      <c r="I30" s="30">
        <f t="shared" si="1"/>
        <v>0.21836900853578464</v>
      </c>
      <c r="J30" s="30">
        <f t="shared" si="2"/>
        <v>7.1523158073565574E-2</v>
      </c>
      <c r="K30" s="22" t="e">
        <f>G30-#REF!</f>
        <v>#REF!</v>
      </c>
      <c r="L30" s="23" t="e">
        <f>K30/#REF!*100</f>
        <v>#REF!</v>
      </c>
    </row>
    <row r="31" spans="1:12" ht="25.2" customHeight="1" thickBot="1" x14ac:dyDescent="0.35">
      <c r="B31" s="49">
        <v>23</v>
      </c>
      <c r="C31" s="65" t="s">
        <v>49</v>
      </c>
      <c r="D31" s="25">
        <v>114604.12058230001</v>
      </c>
      <c r="E31" s="26">
        <v>213258.98822930001</v>
      </c>
      <c r="F31" s="39">
        <f>D31/E31/100%</f>
        <v>0.53739409313466091</v>
      </c>
      <c r="G31" s="40">
        <v>99479.741816310998</v>
      </c>
      <c r="H31" s="41">
        <v>204440.92093659975</v>
      </c>
      <c r="I31" s="33">
        <f t="shared" si="1"/>
        <v>2.055101040713387</v>
      </c>
      <c r="J31" s="30">
        <f t="shared" si="2"/>
        <v>1.5177069475787262</v>
      </c>
      <c r="K31" s="22"/>
      <c r="L31" s="23"/>
    </row>
    <row r="32" spans="1:12" s="36" customFormat="1" ht="25.2" customHeight="1" thickBot="1" x14ac:dyDescent="0.35">
      <c r="A32"/>
      <c r="B32" s="44"/>
      <c r="C32" s="45" t="s">
        <v>19</v>
      </c>
      <c r="D32" s="42">
        <v>12320645</v>
      </c>
      <c r="E32" s="43">
        <v>10703553</v>
      </c>
      <c r="F32" s="33">
        <f t="shared" si="3"/>
        <v>0.86874940394760181</v>
      </c>
      <c r="G32" s="34">
        <f>SUM(G21:G31)</f>
        <v>14634469.985563999</v>
      </c>
      <c r="H32" s="34">
        <f>SUM(H21:H31)</f>
        <v>13013632.297683001</v>
      </c>
      <c r="I32" s="33">
        <f t="shared" si="1"/>
        <v>0.88924520741237267</v>
      </c>
      <c r="J32" s="63">
        <f t="shared" si="2"/>
        <v>2.0495803464770868E-2</v>
      </c>
      <c r="K32" s="22" t="e">
        <f>G32-#REF!</f>
        <v>#REF!</v>
      </c>
      <c r="L32" s="23" t="e">
        <f>K32/#REF!*100</f>
        <v>#REF!</v>
      </c>
    </row>
    <row r="33" spans="1:12" ht="25.2" customHeight="1" x14ac:dyDescent="0.3">
      <c r="B33" s="48"/>
      <c r="C33" s="15" t="s">
        <v>21</v>
      </c>
      <c r="D33" s="91"/>
      <c r="E33" s="89"/>
      <c r="F33" s="89"/>
      <c r="G33" s="89"/>
      <c r="H33" s="89"/>
      <c r="I33" s="89"/>
      <c r="J33" s="90"/>
      <c r="K33" s="22" t="e">
        <f>G33-#REF!</f>
        <v>#REF!</v>
      </c>
      <c r="L33" s="23" t="e">
        <f>K33/#REF!*100</f>
        <v>#REF!</v>
      </c>
    </row>
    <row r="34" spans="1:12" ht="25.2" customHeight="1" x14ac:dyDescent="0.3">
      <c r="B34" s="67">
        <v>24</v>
      </c>
      <c r="C34" s="66" t="s">
        <v>22</v>
      </c>
      <c r="D34" s="16">
        <v>370019.99802090001</v>
      </c>
      <c r="E34" s="17">
        <v>230297.62</v>
      </c>
      <c r="F34" s="18">
        <f>E34/D34</f>
        <v>0.62239236049882907</v>
      </c>
      <c r="G34" s="24">
        <v>529239.95805590018</v>
      </c>
      <c r="H34" s="37">
        <v>306241.44697151333</v>
      </c>
      <c r="I34" s="21">
        <f t="shared" si="1"/>
        <v>0.57864385012888053</v>
      </c>
      <c r="J34" s="21">
        <f t="shared" si="2"/>
        <v>-4.3748510369948534E-2</v>
      </c>
      <c r="K34" s="22" t="e">
        <f>G34-#REF!</f>
        <v>#REF!</v>
      </c>
      <c r="L34" s="23" t="e">
        <f>K34/#REF!*100</f>
        <v>#REF!</v>
      </c>
    </row>
    <row r="35" spans="1:12" ht="25.2" customHeight="1" x14ac:dyDescent="0.3">
      <c r="B35" s="67">
        <v>25</v>
      </c>
      <c r="C35" s="66" t="s">
        <v>23</v>
      </c>
      <c r="D35" s="16">
        <v>580696.07410560013</v>
      </c>
      <c r="E35" s="17">
        <v>434994.6</v>
      </c>
      <c r="F35" s="18">
        <f t="shared" ref="F35:F38" si="4">E35/D35</f>
        <v>0.74909168392431014</v>
      </c>
      <c r="G35" s="24">
        <v>628315.89399909996</v>
      </c>
      <c r="H35" s="37">
        <v>507614.6346838997</v>
      </c>
      <c r="I35" s="21">
        <f t="shared" si="1"/>
        <v>0.8078971732722503</v>
      </c>
      <c r="J35" s="21">
        <f t="shared" si="2"/>
        <v>5.8805489347940165E-2</v>
      </c>
      <c r="K35" s="22" t="e">
        <f>G35-#REF!</f>
        <v>#REF!</v>
      </c>
      <c r="L35" s="23" t="e">
        <f>K35/#REF!*100</f>
        <v>#REF!</v>
      </c>
    </row>
    <row r="36" spans="1:12" ht="25.2" customHeight="1" x14ac:dyDescent="0.3">
      <c r="B36" s="67">
        <v>26</v>
      </c>
      <c r="C36" s="66" t="s">
        <v>24</v>
      </c>
      <c r="D36" s="16">
        <v>195984.55475020001</v>
      </c>
      <c r="E36" s="17">
        <v>42218.700560199999</v>
      </c>
      <c r="F36" s="18">
        <f t="shared" si="4"/>
        <v>0.21541850894327638</v>
      </c>
      <c r="G36" s="24">
        <v>244806</v>
      </c>
      <c r="H36" s="37">
        <v>61640</v>
      </c>
      <c r="I36" s="21">
        <f t="shared" si="1"/>
        <v>0.25179121426762419</v>
      </c>
      <c r="J36" s="21">
        <f t="shared" si="2"/>
        <v>3.6372705324347804E-2</v>
      </c>
      <c r="K36" s="22" t="e">
        <f>G36-#REF!</f>
        <v>#REF!</v>
      </c>
      <c r="L36" s="23" t="e">
        <f>K36/#REF!*100</f>
        <v>#REF!</v>
      </c>
    </row>
    <row r="37" spans="1:12" ht="25.2" customHeight="1" thickBot="1" x14ac:dyDescent="0.35">
      <c r="B37" s="49">
        <v>27</v>
      </c>
      <c r="C37" s="65" t="s">
        <v>25</v>
      </c>
      <c r="D37" s="25">
        <v>109732.72969000001</v>
      </c>
      <c r="E37" s="26">
        <v>32608</v>
      </c>
      <c r="F37" s="27">
        <f t="shared" si="4"/>
        <v>0.29715837828986025</v>
      </c>
      <c r="G37" s="28">
        <v>119560.84463000001</v>
      </c>
      <c r="H37" s="38">
        <v>49103.419491700028</v>
      </c>
      <c r="I37" s="30">
        <f t="shared" si="1"/>
        <v>0.41069816496912803</v>
      </c>
      <c r="J37" s="30">
        <f t="shared" si="2"/>
        <v>0.11353978667926778</v>
      </c>
      <c r="K37" s="22" t="e">
        <f>G37-#REF!</f>
        <v>#REF!</v>
      </c>
      <c r="L37" s="23" t="e">
        <f>K37/#REF!*100</f>
        <v>#REF!</v>
      </c>
    </row>
    <row r="38" spans="1:12" s="36" customFormat="1" ht="25.2" customHeight="1" thickBot="1" x14ac:dyDescent="0.35">
      <c r="A38"/>
      <c r="B38" s="44"/>
      <c r="C38" s="45" t="s">
        <v>19</v>
      </c>
      <c r="D38" s="46">
        <f>SUM(D34:D37)</f>
        <v>1256433.3565667002</v>
      </c>
      <c r="E38" s="46">
        <f>SUM(E34:E37)</f>
        <v>740118.9205602</v>
      </c>
      <c r="F38" s="33">
        <f t="shared" si="4"/>
        <v>0.58906341246990712</v>
      </c>
      <c r="G38" s="34">
        <f>SUM(G34:G37)</f>
        <v>1521922.6966850001</v>
      </c>
      <c r="H38" s="34">
        <f>SUM(H34:H37)</f>
        <v>924599.50114711304</v>
      </c>
      <c r="I38" s="33">
        <f t="shared" si="1"/>
        <v>0.60752067313342784</v>
      </c>
      <c r="J38" s="63">
        <f t="shared" si="2"/>
        <v>1.8457260663520714E-2</v>
      </c>
      <c r="K38" s="22" t="e">
        <f>G38-#REF!</f>
        <v>#REF!</v>
      </c>
      <c r="L38" s="23" t="e">
        <f>K38/#REF!*100</f>
        <v>#REF!</v>
      </c>
    </row>
    <row r="39" spans="1:12" ht="25.2" customHeight="1" x14ac:dyDescent="0.3">
      <c r="B39" s="48" t="s">
        <v>26</v>
      </c>
      <c r="C39" s="15" t="s">
        <v>27</v>
      </c>
      <c r="D39" s="91"/>
      <c r="E39" s="89"/>
      <c r="F39" s="89"/>
      <c r="G39" s="89"/>
      <c r="H39" s="89"/>
      <c r="I39" s="89"/>
      <c r="J39" s="90"/>
      <c r="K39" s="22" t="e">
        <f>G39-#REF!</f>
        <v>#REF!</v>
      </c>
      <c r="L39" s="23" t="e">
        <f>K39/#REF!*100</f>
        <v>#REF!</v>
      </c>
    </row>
    <row r="40" spans="1:12" ht="25.2" customHeight="1" thickBot="1" x14ac:dyDescent="0.35">
      <c r="B40" s="49">
        <v>28</v>
      </c>
      <c r="C40" s="65" t="s">
        <v>38</v>
      </c>
      <c r="D40" s="25">
        <v>1220813</v>
      </c>
      <c r="E40" s="26">
        <v>872454.6</v>
      </c>
      <c r="F40" s="27">
        <f>E40/D40</f>
        <v>0.71465048291589295</v>
      </c>
      <c r="G40" s="28">
        <v>1339129</v>
      </c>
      <c r="H40" s="38">
        <v>971393</v>
      </c>
      <c r="I40" s="30">
        <f t="shared" si="1"/>
        <v>0.72539165382872006</v>
      </c>
      <c r="J40" s="30">
        <f t="shared" si="2"/>
        <v>1.0741170912827114E-2</v>
      </c>
      <c r="K40" s="22" t="e">
        <f>G40-#REF!</f>
        <v>#REF!</v>
      </c>
      <c r="L40" s="23" t="e">
        <f>K40/#REF!*100</f>
        <v>#REF!</v>
      </c>
    </row>
    <row r="41" spans="1:12" s="36" customFormat="1" ht="25.2" customHeight="1" thickBot="1" x14ac:dyDescent="0.35">
      <c r="A41"/>
      <c r="B41" s="44"/>
      <c r="C41" s="45" t="s">
        <v>19</v>
      </c>
      <c r="D41" s="25">
        <v>1220813</v>
      </c>
      <c r="E41" s="26">
        <v>872454.6</v>
      </c>
      <c r="F41" s="33">
        <f>E41/D41</f>
        <v>0.71465048291589295</v>
      </c>
      <c r="G41" s="61">
        <f>G40</f>
        <v>1339129</v>
      </c>
      <c r="H41" s="61">
        <f>H40</f>
        <v>971393</v>
      </c>
      <c r="I41" s="33">
        <f t="shared" si="1"/>
        <v>0.72539165382872006</v>
      </c>
      <c r="J41" s="30">
        <f t="shared" si="2"/>
        <v>1.0741170912827114E-2</v>
      </c>
      <c r="K41" s="22" t="e">
        <f>G41-#REF!</f>
        <v>#REF!</v>
      </c>
      <c r="L41" s="23" t="e">
        <f>K41/#REF!*100</f>
        <v>#REF!</v>
      </c>
    </row>
    <row r="42" spans="1:12" ht="25.2" customHeight="1" x14ac:dyDescent="0.3">
      <c r="B42" s="48" t="s">
        <v>28</v>
      </c>
      <c r="C42" s="15" t="s">
        <v>29</v>
      </c>
      <c r="D42" s="91"/>
      <c r="E42" s="89"/>
      <c r="F42" s="89"/>
      <c r="G42" s="89"/>
      <c r="H42" s="89"/>
      <c r="I42" s="89"/>
      <c r="J42" s="90"/>
      <c r="K42" s="22" t="e">
        <f>G42-#REF!</f>
        <v>#REF!</v>
      </c>
      <c r="L42" s="23" t="e">
        <f>K42/#REF!*100</f>
        <v>#REF!</v>
      </c>
    </row>
    <row r="43" spans="1:12" ht="25.2" customHeight="1" thickBot="1" x14ac:dyDescent="0.35">
      <c r="B43" s="49">
        <v>29</v>
      </c>
      <c r="C43" s="65" t="s">
        <v>37</v>
      </c>
      <c r="D43" s="50">
        <v>1799199.1638062</v>
      </c>
      <c r="E43" s="51">
        <v>1183959.8406238002</v>
      </c>
      <c r="F43" s="27">
        <f>E43/D43</f>
        <v>0.6580482385947406</v>
      </c>
      <c r="G43" s="28">
        <v>1856976.2209386001</v>
      </c>
      <c r="H43" s="38">
        <v>1164145</v>
      </c>
      <c r="I43" s="30">
        <f t="shared" si="1"/>
        <v>0.62690355798502806</v>
      </c>
      <c r="J43" s="30">
        <f t="shared" si="2"/>
        <v>-3.1144680609712538E-2</v>
      </c>
      <c r="K43" s="22" t="e">
        <f>G43-#REF!</f>
        <v>#REF!</v>
      </c>
      <c r="L43" s="23" t="e">
        <f>K43/#REF!*100</f>
        <v>#REF!</v>
      </c>
    </row>
    <row r="44" spans="1:12" s="36" customFormat="1" ht="25.2" customHeight="1" thickBot="1" x14ac:dyDescent="0.35">
      <c r="B44" s="44"/>
      <c r="C44" s="45" t="s">
        <v>19</v>
      </c>
      <c r="D44" s="50">
        <v>1799199.1638062</v>
      </c>
      <c r="E44" s="51">
        <v>1183959.8406238002</v>
      </c>
      <c r="F44" s="33">
        <f>E44/D44</f>
        <v>0.6580482385947406</v>
      </c>
      <c r="G44" s="61">
        <f>G43</f>
        <v>1856976.2209386001</v>
      </c>
      <c r="H44" s="61">
        <f>H43</f>
        <v>1164145</v>
      </c>
      <c r="I44" s="33">
        <f t="shared" si="1"/>
        <v>0.62690355798502806</v>
      </c>
      <c r="J44" s="30">
        <f t="shared" si="2"/>
        <v>-3.1144680609712538E-2</v>
      </c>
      <c r="K44" s="22" t="e">
        <f>G44-#REF!</f>
        <v>#REF!</v>
      </c>
      <c r="L44" s="23" t="e">
        <f>K44/#REF!*100</f>
        <v>#REF!</v>
      </c>
    </row>
    <row r="45" spans="1:12" ht="37.799999999999997" customHeight="1" thickBot="1" x14ac:dyDescent="0.35">
      <c r="B45" s="52"/>
      <c r="C45" s="62" t="s">
        <v>30</v>
      </c>
      <c r="D45" s="92"/>
      <c r="E45" s="86"/>
      <c r="F45" s="86"/>
      <c r="G45" s="86"/>
      <c r="H45" s="86"/>
      <c r="I45" s="86"/>
      <c r="J45" s="87"/>
      <c r="K45" s="6"/>
      <c r="L45" s="6"/>
    </row>
    <row r="46" spans="1:12" ht="25.2" customHeight="1" thickBot="1" x14ac:dyDescent="0.35">
      <c r="B46" s="44"/>
      <c r="C46" s="45" t="s">
        <v>31</v>
      </c>
      <c r="D46" s="32">
        <v>49859306.324601099</v>
      </c>
      <c r="E46" s="47">
        <v>29533684.3574173</v>
      </c>
      <c r="F46" s="33">
        <f>E46/D46</f>
        <v>0.59234045827157999</v>
      </c>
      <c r="G46" s="54">
        <f>G19+G32+G38</f>
        <v>54699320.90247</v>
      </c>
      <c r="H46" s="54">
        <f>H19+H32+H38</f>
        <v>32743166.345651411</v>
      </c>
      <c r="I46" s="33">
        <f t="shared" si="1"/>
        <v>0.59860279443017472</v>
      </c>
      <c r="J46" s="63">
        <f t="shared" si="2"/>
        <v>6.2623361585947279E-3</v>
      </c>
      <c r="K46" s="6"/>
      <c r="L46" s="6"/>
    </row>
    <row r="47" spans="1:12" ht="25.2" customHeight="1" thickBot="1" x14ac:dyDescent="0.35">
      <c r="B47" s="52"/>
      <c r="C47" s="53" t="s">
        <v>32</v>
      </c>
      <c r="D47" s="32">
        <v>1220813</v>
      </c>
      <c r="E47" s="55">
        <v>872454.6</v>
      </c>
      <c r="F47" s="33">
        <f t="shared" ref="F47:F50" si="5">E47/D47</f>
        <v>0.71465048291589295</v>
      </c>
      <c r="G47" s="56">
        <f>G41</f>
        <v>1339129</v>
      </c>
      <c r="H47" s="56">
        <f>H41</f>
        <v>971393</v>
      </c>
      <c r="I47" s="33">
        <f t="shared" si="1"/>
        <v>0.72539165382872006</v>
      </c>
      <c r="J47" s="57">
        <f t="shared" si="2"/>
        <v>1.0741170912827114E-2</v>
      </c>
      <c r="K47" s="6"/>
      <c r="L47" s="6"/>
    </row>
    <row r="48" spans="1:12" ht="25.2" customHeight="1" thickBot="1" x14ac:dyDescent="0.35">
      <c r="B48" s="44"/>
      <c r="C48" s="45" t="s">
        <v>33</v>
      </c>
      <c r="D48" s="32">
        <v>51080119.324601099</v>
      </c>
      <c r="E48" s="47">
        <v>30406138.957417302</v>
      </c>
      <c r="F48" s="33">
        <f t="shared" si="5"/>
        <v>0.59526366342635306</v>
      </c>
      <c r="G48" s="54">
        <f>G46+G47</f>
        <v>56038449.90247</v>
      </c>
      <c r="H48" s="54">
        <f>H46+H47</f>
        <v>33714559.345651411</v>
      </c>
      <c r="I48" s="33">
        <f t="shared" si="1"/>
        <v>0.60163261839555948</v>
      </c>
      <c r="J48" s="63">
        <f t="shared" si="2"/>
        <v>6.3689549692064196E-3</v>
      </c>
      <c r="K48" s="6"/>
      <c r="L48" s="6"/>
    </row>
    <row r="49" spans="2:12" ht="25.2" customHeight="1" thickBot="1" x14ac:dyDescent="0.35">
      <c r="B49" s="52"/>
      <c r="C49" s="85" t="s">
        <v>34</v>
      </c>
      <c r="D49" s="86"/>
      <c r="E49" s="86"/>
      <c r="F49" s="86"/>
      <c r="G49" s="86"/>
      <c r="H49" s="86"/>
      <c r="I49" s="86"/>
      <c r="J49" s="87"/>
      <c r="K49" s="6"/>
      <c r="L49" s="6"/>
    </row>
    <row r="50" spans="2:12" ht="25.2" customHeight="1" thickBot="1" x14ac:dyDescent="0.35">
      <c r="B50" s="44"/>
      <c r="C50" s="45" t="s">
        <v>35</v>
      </c>
      <c r="D50" s="32">
        <v>52879318.488407299</v>
      </c>
      <c r="E50" s="32">
        <v>31590098.798041102</v>
      </c>
      <c r="F50" s="33">
        <f t="shared" si="5"/>
        <v>0.597399885268313</v>
      </c>
      <c r="G50" s="54">
        <f>G48+G44</f>
        <v>57895426.123408601</v>
      </c>
      <c r="H50" s="54">
        <f>H48+H44</f>
        <v>34878704.345651411</v>
      </c>
      <c r="I50" s="33">
        <f t="shared" si="1"/>
        <v>0.60244317523986679</v>
      </c>
      <c r="J50" s="35">
        <f t="shared" si="2"/>
        <v>5.0432899715537882E-3</v>
      </c>
      <c r="K50" s="6"/>
      <c r="L50" s="6"/>
    </row>
    <row r="51" spans="2:12" x14ac:dyDescent="0.3">
      <c r="B51" s="58"/>
      <c r="C51" s="59"/>
      <c r="D51" s="59"/>
      <c r="E51" s="59"/>
      <c r="F51" s="60"/>
      <c r="G51" s="3"/>
      <c r="H51" s="60"/>
      <c r="J51" s="64" t="s">
        <v>36</v>
      </c>
    </row>
    <row r="52" spans="2:12" x14ac:dyDescent="0.3">
      <c r="G52" s="3"/>
    </row>
    <row r="53" spans="2:12" x14ac:dyDescent="0.3">
      <c r="G53" s="3"/>
    </row>
    <row r="54" spans="2:12" x14ac:dyDescent="0.3">
      <c r="G54" s="3"/>
    </row>
    <row r="55" spans="2:12" x14ac:dyDescent="0.3">
      <c r="G55" s="3"/>
    </row>
    <row r="56" spans="2:12" x14ac:dyDescent="0.3">
      <c r="G56" s="3"/>
    </row>
    <row r="57" spans="2:12" x14ac:dyDescent="0.3">
      <c r="G57" s="3"/>
    </row>
    <row r="58" spans="2:12" x14ac:dyDescent="0.3">
      <c r="G58" s="3"/>
    </row>
    <row r="59" spans="2:12" x14ac:dyDescent="0.3">
      <c r="G59" s="3"/>
    </row>
    <row r="60" spans="2:12" x14ac:dyDescent="0.3">
      <c r="G60" s="3"/>
    </row>
    <row r="61" spans="2:12" x14ac:dyDescent="0.3">
      <c r="G61" s="3"/>
    </row>
  </sheetData>
  <mergeCells count="17">
    <mergeCell ref="C49:J49"/>
    <mergeCell ref="D6:J6"/>
    <mergeCell ref="D20:J20"/>
    <mergeCell ref="D33:J33"/>
    <mergeCell ref="D39:J39"/>
    <mergeCell ref="D42:J42"/>
    <mergeCell ref="D45:J45"/>
    <mergeCell ref="I1:J1"/>
    <mergeCell ref="B2:J2"/>
    <mergeCell ref="I3:J3"/>
    <mergeCell ref="B4:B5"/>
    <mergeCell ref="C4:C5"/>
    <mergeCell ref="D4:E4"/>
    <mergeCell ref="F4:F5"/>
    <mergeCell ref="G4:H4"/>
    <mergeCell ref="I4:I5"/>
    <mergeCell ref="J4:J5"/>
  </mergeCells>
  <pageMargins left="0.75" right="0.24" top="0.66" bottom="0" header="0.17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2022-11-15T06:22:12Z</cp:lastPrinted>
  <dcterms:created xsi:type="dcterms:W3CDTF">2022-11-03T10:05:01Z</dcterms:created>
  <dcterms:modified xsi:type="dcterms:W3CDTF">2023-05-09T06:05:48Z</dcterms:modified>
</cp:coreProperties>
</file>