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SLBC 164\Final SLBC Annexures\"/>
    </mc:Choice>
  </mc:AlternateContent>
  <bookViews>
    <workbookView xWindow="240" yWindow="132" windowWidth="11340" windowHeight="6288"/>
  </bookViews>
  <sheets>
    <sheet name="Sheet1" sheetId="2" r:id="rId1"/>
  </sheets>
  <definedNames>
    <definedName name="_xlnm.Print_Area" localSheetId="0">Sheet1!$A$1:$X$53</definedName>
  </definedNames>
  <calcPr calcId="162913"/>
</workbook>
</file>

<file path=xl/calcChain.xml><?xml version="1.0" encoding="utf-8"?>
<calcChain xmlns="http://schemas.openxmlformats.org/spreadsheetml/2006/main">
  <c r="G41" i="2" l="1"/>
  <c r="H41" i="2"/>
  <c r="I41" i="2"/>
  <c r="N41" i="2"/>
  <c r="P41" i="2" s="1"/>
  <c r="O41" i="2"/>
  <c r="U41" i="2"/>
  <c r="V41" i="2"/>
  <c r="W41" i="2"/>
  <c r="O23" i="2" l="1"/>
  <c r="P23" i="2" s="1"/>
  <c r="H35" i="2"/>
  <c r="H36" i="2"/>
  <c r="H37" i="2"/>
  <c r="H38" i="2"/>
  <c r="H39" i="2"/>
  <c r="H33" i="2"/>
  <c r="T46" i="2" l="1"/>
  <c r="S46" i="2"/>
  <c r="F43" i="2"/>
  <c r="E43" i="2"/>
  <c r="M43" i="2"/>
  <c r="L43" i="2"/>
  <c r="T43" i="2"/>
  <c r="T49" i="2" s="1"/>
  <c r="S43" i="2"/>
  <c r="S49" i="2" s="1"/>
  <c r="T39" i="2"/>
  <c r="S39" i="2"/>
  <c r="M49" i="2"/>
  <c r="M46" i="2"/>
  <c r="L46" i="2"/>
  <c r="M39" i="2"/>
  <c r="L39" i="2"/>
  <c r="T20" i="2"/>
  <c r="S20" i="2"/>
  <c r="M20" i="2"/>
  <c r="L20" i="2"/>
  <c r="F20" i="2"/>
  <c r="E20" i="2"/>
  <c r="E48" i="2" s="1"/>
  <c r="F39" i="2"/>
  <c r="E39" i="2"/>
  <c r="E33" i="2"/>
  <c r="U32" i="2"/>
  <c r="N45" i="2"/>
  <c r="N32" i="2"/>
  <c r="K46" i="2"/>
  <c r="J46" i="2"/>
  <c r="K43" i="2"/>
  <c r="J43" i="2"/>
  <c r="K39" i="2"/>
  <c r="J39" i="2"/>
  <c r="K33" i="2"/>
  <c r="N33" i="2" s="1"/>
  <c r="J33" i="2"/>
  <c r="O43" i="2" l="1"/>
  <c r="M48" i="2"/>
  <c r="M50" i="2" s="1"/>
  <c r="M52" i="2" s="1"/>
  <c r="T48" i="2"/>
  <c r="T50" i="2" s="1"/>
  <c r="T52" i="2" s="1"/>
  <c r="S48" i="2"/>
  <c r="S50" i="2" s="1"/>
  <c r="S52" i="2" s="1"/>
  <c r="L48" i="2"/>
  <c r="E50" i="2"/>
  <c r="E52" i="2" s="1"/>
  <c r="L49" i="2"/>
  <c r="E46" i="2"/>
  <c r="F46" i="2"/>
  <c r="F33" i="2"/>
  <c r="F48" i="2" s="1"/>
  <c r="F50" i="2" s="1"/>
  <c r="F52" i="2" s="1"/>
  <c r="L50" i="2" l="1"/>
  <c r="L52" i="2" s="1"/>
  <c r="N28" i="2"/>
  <c r="N13" i="2"/>
  <c r="W21" i="2" l="1"/>
  <c r="V9" i="2" l="1"/>
  <c r="V10" i="2"/>
  <c r="V11" i="2"/>
  <c r="V12" i="2"/>
  <c r="V13" i="2"/>
  <c r="V14" i="2"/>
  <c r="V15" i="2"/>
  <c r="V16" i="2"/>
  <c r="V17" i="2"/>
  <c r="V18" i="2"/>
  <c r="V19" i="2"/>
  <c r="V22" i="2"/>
  <c r="V23" i="2"/>
  <c r="V24" i="2"/>
  <c r="V25" i="2"/>
  <c r="V26" i="2"/>
  <c r="V27" i="2"/>
  <c r="V28" i="2"/>
  <c r="V29" i="2"/>
  <c r="V30" i="2"/>
  <c r="V31" i="2"/>
  <c r="V32" i="2"/>
  <c r="W32" i="2" s="1"/>
  <c r="V35" i="2"/>
  <c r="V36" i="2"/>
  <c r="V37" i="2"/>
  <c r="V38" i="2"/>
  <c r="V39" i="2"/>
  <c r="V43" i="2"/>
  <c r="V45" i="2"/>
  <c r="V49" i="2"/>
  <c r="V8" i="2"/>
  <c r="U9" i="2"/>
  <c r="U10" i="2"/>
  <c r="U11" i="2"/>
  <c r="U12" i="2"/>
  <c r="U13" i="2"/>
  <c r="U14" i="2"/>
  <c r="U15" i="2"/>
  <c r="U16" i="2"/>
  <c r="U17" i="2"/>
  <c r="U18" i="2"/>
  <c r="U19" i="2"/>
  <c r="U22" i="2"/>
  <c r="U23" i="2"/>
  <c r="U24" i="2"/>
  <c r="U25" i="2"/>
  <c r="U26" i="2"/>
  <c r="U27" i="2"/>
  <c r="U28" i="2"/>
  <c r="U29" i="2"/>
  <c r="U30" i="2"/>
  <c r="U31" i="2"/>
  <c r="U35" i="2"/>
  <c r="U36" i="2"/>
  <c r="U37" i="2"/>
  <c r="U38" i="2"/>
  <c r="U45" i="2"/>
  <c r="U8" i="2"/>
  <c r="W31" i="2" l="1"/>
  <c r="W25" i="2"/>
  <c r="W37" i="2"/>
  <c r="W35" i="2"/>
  <c r="W30" i="2"/>
  <c r="W24" i="2"/>
  <c r="W29" i="2"/>
  <c r="W23" i="2"/>
  <c r="W38" i="2"/>
  <c r="W28" i="2"/>
  <c r="W22" i="2"/>
  <c r="W8" i="2"/>
  <c r="W16" i="2"/>
  <c r="W10" i="2"/>
  <c r="W15" i="2"/>
  <c r="W9" i="2"/>
  <c r="W45" i="2"/>
  <c r="W36" i="2"/>
  <c r="W27" i="2"/>
  <c r="W26" i="2"/>
  <c r="W14" i="2"/>
  <c r="W19" i="2"/>
  <c r="W18" i="2"/>
  <c r="W12" i="2"/>
  <c r="W13" i="2"/>
  <c r="W17" i="2"/>
  <c r="W11" i="2"/>
  <c r="V20" i="2"/>
  <c r="V46" i="2" l="1"/>
  <c r="O32" i="2" l="1"/>
  <c r="V33" i="2" l="1"/>
  <c r="O52" i="2"/>
  <c r="O49" i="2"/>
  <c r="O50" i="2"/>
  <c r="O48" i="2"/>
  <c r="O46" i="2"/>
  <c r="O45" i="2"/>
  <c r="O36" i="2"/>
  <c r="O37" i="2"/>
  <c r="O38" i="2"/>
  <c r="O39" i="2"/>
  <c r="O35" i="2"/>
  <c r="O24" i="2"/>
  <c r="O25" i="2"/>
  <c r="O26" i="2"/>
  <c r="O27" i="2"/>
  <c r="O28" i="2"/>
  <c r="P28" i="2" s="1"/>
  <c r="O29" i="2"/>
  <c r="O30" i="2"/>
  <c r="O33" i="2"/>
  <c r="O22" i="2"/>
  <c r="O9" i="2"/>
  <c r="O10" i="2"/>
  <c r="O11" i="2"/>
  <c r="O12" i="2"/>
  <c r="O13" i="2"/>
  <c r="P13" i="2" s="1"/>
  <c r="O14" i="2"/>
  <c r="O15" i="2"/>
  <c r="O16" i="2"/>
  <c r="O17" i="2"/>
  <c r="O18" i="2"/>
  <c r="O19" i="2"/>
  <c r="O20" i="2"/>
  <c r="O8" i="2"/>
  <c r="N49" i="2"/>
  <c r="N36" i="2"/>
  <c r="N37" i="2"/>
  <c r="N38" i="2"/>
  <c r="N35" i="2"/>
  <c r="N23" i="2"/>
  <c r="N24" i="2"/>
  <c r="N25" i="2"/>
  <c r="N26" i="2"/>
  <c r="N27" i="2"/>
  <c r="N29" i="2"/>
  <c r="N30" i="2"/>
  <c r="N22" i="2"/>
  <c r="N20" i="2"/>
  <c r="N9" i="2"/>
  <c r="N10" i="2"/>
  <c r="N11" i="2"/>
  <c r="N12" i="2"/>
  <c r="N14" i="2"/>
  <c r="N15" i="2"/>
  <c r="N16" i="2"/>
  <c r="N17" i="2"/>
  <c r="N18" i="2"/>
  <c r="N19" i="2"/>
  <c r="N8" i="2"/>
  <c r="G49" i="2"/>
  <c r="G45" i="2"/>
  <c r="G39" i="2"/>
  <c r="G36" i="2"/>
  <c r="G24" i="2"/>
  <c r="G25" i="2"/>
  <c r="G26" i="2"/>
  <c r="G27" i="2"/>
  <c r="G29" i="2"/>
  <c r="G30" i="2"/>
  <c r="G33" i="2"/>
  <c r="G22" i="2"/>
  <c r="G9" i="2"/>
  <c r="G10" i="2"/>
  <c r="G11" i="2"/>
  <c r="G12" i="2"/>
  <c r="G13" i="2"/>
  <c r="G14" i="2"/>
  <c r="G15" i="2"/>
  <c r="G16" i="2"/>
  <c r="G17" i="2"/>
  <c r="G18" i="2"/>
  <c r="G19" i="2"/>
  <c r="H49" i="2"/>
  <c r="H46" i="2"/>
  <c r="H45" i="2"/>
  <c r="H43" i="2"/>
  <c r="I37" i="2"/>
  <c r="I38" i="2"/>
  <c r="H24" i="2"/>
  <c r="H25" i="2"/>
  <c r="H26" i="2"/>
  <c r="H27" i="2"/>
  <c r="I28" i="2"/>
  <c r="H29" i="2"/>
  <c r="H30" i="2"/>
  <c r="H22" i="2"/>
  <c r="H9" i="2"/>
  <c r="H10" i="2"/>
  <c r="H11" i="2"/>
  <c r="H12" i="2"/>
  <c r="H13" i="2"/>
  <c r="H14" i="2"/>
  <c r="H15" i="2"/>
  <c r="H16" i="2"/>
  <c r="H17" i="2"/>
  <c r="H18" i="2"/>
  <c r="H19" i="2"/>
  <c r="H20" i="2"/>
  <c r="H8" i="2"/>
  <c r="I35" i="2"/>
  <c r="P8" i="2" l="1"/>
  <c r="V48" i="2"/>
  <c r="P22" i="2"/>
  <c r="P18" i="2"/>
  <c r="P49" i="2"/>
  <c r="I49" i="2"/>
  <c r="I9" i="2"/>
  <c r="I26" i="2"/>
  <c r="P15" i="2"/>
  <c r="P35" i="2"/>
  <c r="I45" i="2"/>
  <c r="I16" i="2"/>
  <c r="I10" i="2"/>
  <c r="P26" i="2"/>
  <c r="P27" i="2"/>
  <c r="P45" i="2"/>
  <c r="I12" i="2"/>
  <c r="P12" i="2"/>
  <c r="P38" i="2"/>
  <c r="P20" i="2"/>
  <c r="I18" i="2"/>
  <c r="I14" i="2"/>
  <c r="I22" i="2"/>
  <c r="P9" i="2"/>
  <c r="P29" i="2"/>
  <c r="P10" i="2"/>
  <c r="I25" i="2"/>
  <c r="P30" i="2"/>
  <c r="P17" i="2"/>
  <c r="P11" i="2"/>
  <c r="P19" i="2"/>
  <c r="I29" i="2"/>
  <c r="P14" i="2"/>
  <c r="P25" i="2"/>
  <c r="I17" i="2"/>
  <c r="I11" i="2"/>
  <c r="P24" i="2"/>
  <c r="I15" i="2"/>
  <c r="I33" i="2"/>
  <c r="P16" i="2"/>
  <c r="P37" i="2"/>
  <c r="P36" i="2"/>
  <c r="I24" i="2"/>
  <c r="I36" i="2"/>
  <c r="I30" i="2"/>
  <c r="I27" i="2"/>
  <c r="I19" i="2"/>
  <c r="I13" i="2"/>
  <c r="V52" i="2" l="1"/>
  <c r="V50" i="2"/>
  <c r="U20" i="2" l="1"/>
  <c r="W20" i="2" s="1"/>
  <c r="U43" i="2"/>
  <c r="W43" i="2" s="1"/>
  <c r="U39" i="2"/>
  <c r="W39" i="2" s="1"/>
  <c r="U33" i="2"/>
  <c r="W33" i="2" s="1"/>
  <c r="N43" i="2"/>
  <c r="P43" i="2" s="1"/>
  <c r="N46" i="2"/>
  <c r="P46" i="2" s="1"/>
  <c r="G43" i="2"/>
  <c r="I43" i="2" s="1"/>
  <c r="P33" i="2"/>
  <c r="G20" i="2"/>
  <c r="I20" i="2" s="1"/>
  <c r="N39" i="2"/>
  <c r="P39" i="2" s="1"/>
  <c r="G8" i="2"/>
  <c r="I8" i="2" s="1"/>
  <c r="U49" i="2" l="1"/>
  <c r="W49" i="2" s="1"/>
  <c r="U46" i="2"/>
  <c r="W46" i="2" s="1"/>
  <c r="G46" i="2"/>
  <c r="I46" i="2" s="1"/>
  <c r="U48" i="2"/>
  <c r="W48" i="2" s="1"/>
  <c r="N48" i="2" l="1"/>
  <c r="P48" i="2" s="1"/>
  <c r="U50" i="2"/>
  <c r="W50" i="2" s="1"/>
  <c r="U52" i="2" l="1"/>
  <c r="W52" i="2" s="1"/>
  <c r="N52" i="2"/>
  <c r="P52" i="2" s="1"/>
  <c r="N50" i="2"/>
  <c r="P50" i="2" s="1"/>
  <c r="G48" i="2"/>
  <c r="G52" i="2" l="1"/>
  <c r="G50" i="2"/>
  <c r="I39" i="2" l="1"/>
  <c r="H48" i="2"/>
  <c r="I48" i="2" s="1"/>
  <c r="H50" i="2" l="1"/>
  <c r="I50" i="2" s="1"/>
  <c r="H52" i="2"/>
  <c r="I52" i="2" s="1"/>
</calcChain>
</file>

<file path=xl/sharedStrings.xml><?xml version="1.0" encoding="utf-8"?>
<sst xmlns="http://schemas.openxmlformats.org/spreadsheetml/2006/main" count="77" uniqueCount="59">
  <si>
    <t>BANK NAME</t>
  </si>
  <si>
    <t>TOTAL</t>
  </si>
  <si>
    <t>Sr. No</t>
  </si>
  <si>
    <t>PUBLIC SECTOR BANKS</t>
  </si>
  <si>
    <t>UCO BANK</t>
  </si>
  <si>
    <t>B.</t>
  </si>
  <si>
    <t>PRIVATE SECTOR BANKS</t>
  </si>
  <si>
    <t>REGIONAL RURAL BANKS</t>
  </si>
  <si>
    <t xml:space="preserve">COOPERATIVE BANKS </t>
  </si>
  <si>
    <t>SCHEDULED COMMERCIAL BANKS</t>
  </si>
  <si>
    <t xml:space="preserve">SYSTEM                                                            </t>
  </si>
  <si>
    <t>A.</t>
  </si>
  <si>
    <t xml:space="preserve">CD RATIO </t>
  </si>
  <si>
    <t>CAPITAL SMALL FINANCE BANK</t>
  </si>
  <si>
    <t>PUNJAB NATIONAL BANK</t>
  </si>
  <si>
    <t>PUNJAB &amp; SIND BANK</t>
  </si>
  <si>
    <t>BANK OF BARODA</t>
  </si>
  <si>
    <t>BANK OF INDIA</t>
  </si>
  <si>
    <t>BANK OF MAHARASHTRA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</si>
  <si>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</si>
  <si>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</si>
  <si>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</si>
  <si>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</si>
  <si>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</si>
  <si>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</si>
  <si>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</si>
  <si>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</si>
  <si>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KOTAK MAHINDRA BANK</t>
  </si>
  <si>
    <t>YES BANK</t>
  </si>
  <si>
    <t xml:space="preserve">FEDERAL BANK </t>
  </si>
  <si>
    <t>INDUSIND BANK</t>
  </si>
  <si>
    <t>AXIS BANK</t>
  </si>
  <si>
    <t>BANDHAN BANK</t>
  </si>
  <si>
    <t>PUNJAB GRAMIN BANK</t>
  </si>
  <si>
    <t>PB. STATE COOPERATIVE BANK</t>
  </si>
  <si>
    <t>AU SMALL FINANCE BANK</t>
  </si>
  <si>
    <t>UJJIVAN SMALL FINANCE BANK</t>
  </si>
  <si>
    <t>JANA SMALL FINANCE BANK</t>
  </si>
  <si>
    <t xml:space="preserve">HDFC BANK </t>
  </si>
  <si>
    <t>ICICI BANK</t>
  </si>
  <si>
    <t>SMALL FINANCE BANK</t>
  </si>
  <si>
    <t>C</t>
  </si>
  <si>
    <t>D</t>
  </si>
  <si>
    <t>E</t>
  </si>
  <si>
    <t>Comm.Bks (A+B+C)</t>
  </si>
  <si>
    <t>RRBs ( D)</t>
  </si>
  <si>
    <t>TOTAL (A+B+C+D)</t>
  </si>
  <si>
    <t>G. TOTAL (A+B+C+D+E)</t>
  </si>
  <si>
    <t>YOY</t>
  </si>
  <si>
    <t>Deposits</t>
  </si>
  <si>
    <t>Advances</t>
  </si>
  <si>
    <t>Semi-Urban</t>
  </si>
  <si>
    <t>Urban</t>
  </si>
  <si>
    <t>Amount in Lakhs</t>
  </si>
  <si>
    <t>Rural Area</t>
  </si>
  <si>
    <t>SLBC Punjab</t>
  </si>
  <si>
    <t>RBL Bank</t>
  </si>
  <si>
    <t xml:space="preserve">                                                Bank  Wise Y-o-Y CD Ratio Comparision (AREA WISE) </t>
  </si>
  <si>
    <t>Annexure-7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</si>
</sst>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5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22"/>
      <name val="Arial"/>
      <family val="2"/>
    </font>
    <font>
      <sz val="16"/>
      <name val="Arial"/>
      <family val="2"/>
    </font>
    <font>
      <b/>
      <sz val="20"/>
      <name val="Tahoma"/>
      <family val="2"/>
    </font>
    <font>
      <sz val="20"/>
      <name val="Tahoma"/>
      <family val="2"/>
    </font>
    <font>
      <b/>
      <sz val="22"/>
      <name val="Tahoma"/>
      <family val="2"/>
    </font>
    <font>
      <sz val="22"/>
      <name val="Tahoma"/>
      <family val="2"/>
    </font>
    <font>
      <b/>
      <sz val="28"/>
      <name val="Tahoma"/>
      <family val="2"/>
    </font>
    <font>
      <sz val="2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9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5" xfId="0" applyFont="1" applyBorder="1"/>
    <xf numFmtId="0" fontId="0" fillId="2" borderId="0" xfId="0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3" borderId="28" xfId="0" applyFont="1" applyFill="1" applyBorder="1"/>
    <xf numFmtId="9" fontId="7" fillId="3" borderId="28" xfId="1" applyFont="1" applyFill="1" applyBorder="1"/>
    <xf numFmtId="2" fontId="7" fillId="3" borderId="28" xfId="0" applyNumberFormat="1" applyFont="1" applyFill="1" applyBorder="1"/>
    <xf numFmtId="0" fontId="7" fillId="3" borderId="0" xfId="0" applyFont="1" applyFill="1" applyBorder="1"/>
    <xf numFmtId="0" fontId="6" fillId="3" borderId="0" xfId="0" applyFont="1" applyFill="1" applyBorder="1"/>
    <xf numFmtId="0" fontId="9" fillId="3" borderId="47" xfId="0" applyFont="1" applyFill="1" applyBorder="1"/>
    <xf numFmtId="0" fontId="9" fillId="3" borderId="28" xfId="0" applyFont="1" applyFill="1" applyBorder="1"/>
    <xf numFmtId="9" fontId="9" fillId="3" borderId="28" xfId="1" applyFont="1" applyFill="1" applyBorder="1"/>
    <xf numFmtId="2" fontId="9" fillId="3" borderId="28" xfId="0" applyNumberFormat="1" applyFont="1" applyFill="1" applyBorder="1"/>
    <xf numFmtId="0" fontId="4" fillId="3" borderId="0" xfId="0" applyFont="1" applyFill="1" applyBorder="1"/>
    <xf numFmtId="0" fontId="3" fillId="3" borderId="0" xfId="0" applyFont="1" applyFill="1" applyBorder="1"/>
    <xf numFmtId="0" fontId="8" fillId="3" borderId="32" xfId="0" applyFont="1" applyFill="1" applyBorder="1" applyAlignment="1">
      <alignment horizontal="center" vertical="top" wrapText="1"/>
    </xf>
    <xf numFmtId="0" fontId="8" fillId="3" borderId="41" xfId="0" applyFont="1" applyFill="1" applyBorder="1" applyAlignment="1">
      <alignment horizontal="center" vertical="top" wrapText="1"/>
    </xf>
    <xf numFmtId="0" fontId="8" fillId="3" borderId="34" xfId="0" applyFont="1" applyFill="1" applyBorder="1" applyAlignment="1">
      <alignment horizontal="center" vertical="top" wrapText="1"/>
    </xf>
    <xf numFmtId="0" fontId="8" fillId="3" borderId="14" xfId="0" applyFont="1" applyFill="1" applyBorder="1" applyAlignment="1">
      <alignment horizontal="center" vertical="top" wrapText="1"/>
    </xf>
    <xf numFmtId="0" fontId="8" fillId="3" borderId="7" xfId="0" applyFont="1" applyFill="1" applyBorder="1" applyAlignment="1">
      <alignment horizontal="center" vertical="top" wrapText="1"/>
    </xf>
    <xf numFmtId="0" fontId="0" fillId="3" borderId="0" xfId="0" applyFill="1" applyBorder="1"/>
    <xf numFmtId="17" fontId="8" fillId="3" borderId="7" xfId="1" quotePrefix="1" applyNumberFormat="1" applyFont="1" applyFill="1" applyBorder="1" applyAlignment="1">
      <alignment horizontal="center" vertical="center" wrapText="1"/>
    </xf>
    <xf numFmtId="9" fontId="8" fillId="3" borderId="8" xfId="1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/>
    </xf>
    <xf numFmtId="0" fontId="10" fillId="3" borderId="45" xfId="0" applyFont="1" applyFill="1" applyBorder="1"/>
    <xf numFmtId="0" fontId="8" fillId="3" borderId="3" xfId="0" applyFont="1" applyFill="1" applyBorder="1"/>
    <xf numFmtId="0" fontId="8" fillId="3" borderId="4" xfId="0" applyFont="1" applyFill="1" applyBorder="1"/>
    <xf numFmtId="0" fontId="8" fillId="3" borderId="5" xfId="0" applyFont="1" applyFill="1" applyBorder="1"/>
    <xf numFmtId="9" fontId="8" fillId="3" borderId="3" xfId="1" quotePrefix="1" applyFont="1" applyFill="1" applyBorder="1"/>
    <xf numFmtId="9" fontId="8" fillId="3" borderId="4" xfId="1" quotePrefix="1" applyFont="1" applyFill="1" applyBorder="1"/>
    <xf numFmtId="9" fontId="8" fillId="3" borderId="5" xfId="1" applyFont="1" applyFill="1" applyBorder="1"/>
    <xf numFmtId="9" fontId="8" fillId="3" borderId="31" xfId="1" applyFont="1" applyFill="1" applyBorder="1"/>
    <xf numFmtId="9" fontId="8" fillId="3" borderId="18" xfId="1" applyFont="1" applyFill="1" applyBorder="1"/>
    <xf numFmtId="9" fontId="8" fillId="3" borderId="46" xfId="1" quotePrefix="1" applyFont="1" applyFill="1" applyBorder="1"/>
    <xf numFmtId="9" fontId="8" fillId="3" borderId="37" xfId="1" quotePrefix="1" applyFont="1" applyFill="1" applyBorder="1"/>
    <xf numFmtId="9" fontId="8" fillId="3" borderId="38" xfId="1" applyFont="1" applyFill="1" applyBorder="1"/>
    <xf numFmtId="9" fontId="8" fillId="3" borderId="36" xfId="1" applyFont="1" applyFill="1" applyBorder="1"/>
    <xf numFmtId="9" fontId="8" fillId="3" borderId="37" xfId="1" applyFont="1" applyFill="1" applyBorder="1"/>
    <xf numFmtId="2" fontId="8" fillId="3" borderId="37" xfId="1" quotePrefix="1" applyNumberFormat="1" applyFont="1" applyFill="1" applyBorder="1"/>
    <xf numFmtId="1" fontId="9" fillId="3" borderId="38" xfId="1" applyNumberFormat="1" applyFont="1" applyFill="1" applyBorder="1"/>
    <xf numFmtId="0" fontId="8" fillId="3" borderId="2" xfId="0" applyFont="1" applyFill="1" applyBorder="1" applyAlignment="1">
      <alignment horizontal="center"/>
    </xf>
    <xf numFmtId="0" fontId="11" fillId="3" borderId="21" xfId="0" applyFont="1" applyFill="1" applyBorder="1" applyAlignment="1">
      <alignment vertical="center"/>
    </xf>
    <xf numFmtId="1" fontId="11" fillId="3" borderId="2" xfId="0" applyNumberFormat="1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vertical="center"/>
    </xf>
    <xf numFmtId="1" fontId="11" fillId="3" borderId="11" xfId="0" applyNumberFormat="1" applyFont="1" applyFill="1" applyBorder="1" applyAlignment="1">
      <alignment vertical="center"/>
    </xf>
    <xf numFmtId="10" fontId="10" fillId="3" borderId="2" xfId="1" applyNumberFormat="1" applyFont="1" applyFill="1" applyBorder="1" applyAlignment="1">
      <alignment vertical="center"/>
    </xf>
    <xf numFmtId="9" fontId="10" fillId="3" borderId="11" xfId="1" applyFont="1" applyFill="1" applyBorder="1" applyAlignment="1">
      <alignment horizontal="right" vertical="center" wrapText="1"/>
    </xf>
    <xf numFmtId="1" fontId="11" fillId="3" borderId="1" xfId="1" applyNumberFormat="1" applyFont="1" applyFill="1" applyBorder="1" applyAlignment="1">
      <alignment horizontal="right" vertical="center" wrapText="1"/>
    </xf>
    <xf numFmtId="10" fontId="10" fillId="3" borderId="19" xfId="0" applyNumberFormat="1" applyFont="1" applyFill="1" applyBorder="1" applyAlignment="1">
      <alignment vertical="center"/>
    </xf>
    <xf numFmtId="1" fontId="11" fillId="3" borderId="1" xfId="0" applyNumberFormat="1" applyFont="1" applyFill="1" applyBorder="1" applyAlignment="1">
      <alignment vertical="center" wrapText="1"/>
    </xf>
    <xf numFmtId="1" fontId="11" fillId="3" borderId="19" xfId="0" applyNumberFormat="1" applyFont="1" applyFill="1" applyBorder="1" applyAlignment="1">
      <alignment vertical="center"/>
    </xf>
    <xf numFmtId="9" fontId="10" fillId="3" borderId="11" xfId="1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/>
    </xf>
    <xf numFmtId="0" fontId="11" fillId="3" borderId="42" xfId="0" applyFont="1" applyFill="1" applyBorder="1" applyAlignment="1">
      <alignment vertical="center"/>
    </xf>
    <xf numFmtId="1" fontId="11" fillId="3" borderId="9" xfId="0" applyNumberFormat="1" applyFont="1" applyFill="1" applyBorder="1" applyAlignment="1">
      <alignment vertical="center"/>
    </xf>
    <xf numFmtId="1" fontId="11" fillId="3" borderId="10" xfId="0" applyNumberFormat="1" applyFont="1" applyFill="1" applyBorder="1" applyAlignment="1">
      <alignment vertical="center"/>
    </xf>
    <xf numFmtId="1" fontId="11" fillId="3" borderId="12" xfId="0" applyNumberFormat="1" applyFont="1" applyFill="1" applyBorder="1" applyAlignment="1">
      <alignment vertical="center"/>
    </xf>
    <xf numFmtId="10" fontId="10" fillId="3" borderId="9" xfId="1" applyNumberFormat="1" applyFont="1" applyFill="1" applyBorder="1" applyAlignment="1">
      <alignment vertical="center"/>
    </xf>
    <xf numFmtId="9" fontId="10" fillId="3" borderId="12" xfId="1" applyFont="1" applyFill="1" applyBorder="1" applyAlignment="1">
      <alignment horizontal="right" vertical="center" wrapText="1"/>
    </xf>
    <xf numFmtId="1" fontId="11" fillId="3" borderId="10" xfId="1" applyNumberFormat="1" applyFont="1" applyFill="1" applyBorder="1" applyAlignment="1">
      <alignment horizontal="right" vertical="center" wrapText="1"/>
    </xf>
    <xf numFmtId="10" fontId="10" fillId="3" borderId="20" xfId="0" applyNumberFormat="1" applyFont="1" applyFill="1" applyBorder="1" applyAlignment="1">
      <alignment vertical="center"/>
    </xf>
    <xf numFmtId="1" fontId="11" fillId="3" borderId="20" xfId="0" applyNumberFormat="1" applyFont="1" applyFill="1" applyBorder="1" applyAlignment="1">
      <alignment vertical="center"/>
    </xf>
    <xf numFmtId="9" fontId="10" fillId="3" borderId="12" xfId="1" applyFont="1" applyFill="1" applyBorder="1" applyAlignment="1">
      <alignment vertical="center" wrapText="1"/>
    </xf>
    <xf numFmtId="0" fontId="8" fillId="3" borderId="6" xfId="0" applyFont="1" applyFill="1" applyBorder="1" applyAlignment="1">
      <alignment horizontal="center"/>
    </xf>
    <xf numFmtId="0" fontId="10" fillId="3" borderId="39" xfId="0" applyFont="1" applyFill="1" applyBorder="1"/>
    <xf numFmtId="1" fontId="10" fillId="3" borderId="6" xfId="0" applyNumberFormat="1" applyFont="1" applyFill="1" applyBorder="1" applyAlignment="1">
      <alignment horizontal="right"/>
    </xf>
    <xf numFmtId="1" fontId="10" fillId="3" borderId="17" xfId="0" applyNumberFormat="1" applyFont="1" applyFill="1" applyBorder="1" applyAlignment="1">
      <alignment horizontal="right"/>
    </xf>
    <xf numFmtId="10" fontId="10" fillId="3" borderId="17" xfId="1" applyNumberFormat="1" applyFont="1" applyFill="1" applyBorder="1" applyAlignment="1">
      <alignment vertical="center"/>
    </xf>
    <xf numFmtId="9" fontId="10" fillId="3" borderId="17" xfId="1" applyFont="1" applyFill="1" applyBorder="1" applyAlignment="1">
      <alignment horizontal="right" vertical="center" wrapText="1"/>
    </xf>
    <xf numFmtId="1" fontId="10" fillId="3" borderId="7" xfId="1" applyNumberFormat="1" applyFont="1" applyFill="1" applyBorder="1" applyAlignment="1">
      <alignment horizontal="right" vertical="center" wrapText="1"/>
    </xf>
    <xf numFmtId="10" fontId="10" fillId="3" borderId="14" xfId="0" applyNumberFormat="1" applyFont="1" applyFill="1" applyBorder="1" applyAlignment="1">
      <alignment vertical="center"/>
    </xf>
    <xf numFmtId="9" fontId="10" fillId="3" borderId="8" xfId="1" applyFont="1" applyFill="1" applyBorder="1" applyAlignment="1">
      <alignment horizontal="right" vertical="center" wrapText="1"/>
    </xf>
    <xf numFmtId="1" fontId="10" fillId="3" borderId="6" xfId="0" applyNumberFormat="1" applyFont="1" applyFill="1" applyBorder="1" applyAlignment="1">
      <alignment horizontal="center"/>
    </xf>
    <xf numFmtId="1" fontId="10" fillId="3" borderId="14" xfId="0" applyNumberFormat="1" applyFont="1" applyFill="1" applyBorder="1" applyAlignment="1">
      <alignment horizontal="center"/>
    </xf>
    <xf numFmtId="9" fontId="10" fillId="3" borderId="8" xfId="1" applyFont="1" applyFill="1" applyBorder="1" applyAlignment="1">
      <alignment vertical="center" wrapText="1"/>
    </xf>
    <xf numFmtId="0" fontId="2" fillId="3" borderId="0" xfId="0" applyFont="1" applyFill="1" applyBorder="1"/>
    <xf numFmtId="0" fontId="8" fillId="3" borderId="3" xfId="0" applyFont="1" applyFill="1" applyBorder="1" applyAlignment="1">
      <alignment horizontal="center"/>
    </xf>
    <xf numFmtId="0" fontId="11" fillId="3" borderId="3" xfId="0" applyFont="1" applyFill="1" applyBorder="1"/>
    <xf numFmtId="0" fontId="11" fillId="3" borderId="4" xfId="0" applyFont="1" applyFill="1" applyBorder="1"/>
    <xf numFmtId="0" fontId="11" fillId="3" borderId="5" xfId="0" applyFont="1" applyFill="1" applyBorder="1"/>
    <xf numFmtId="10" fontId="10" fillId="3" borderId="3" xfId="1" applyNumberFormat="1" applyFont="1" applyFill="1" applyBorder="1"/>
    <xf numFmtId="9" fontId="10" fillId="3" borderId="5" xfId="1" applyFont="1" applyFill="1" applyBorder="1" applyAlignment="1">
      <alignment horizontal="right" vertical="center" wrapText="1"/>
    </xf>
    <xf numFmtId="9" fontId="11" fillId="3" borderId="4" xfId="1" applyFont="1" applyFill="1" applyBorder="1" applyAlignment="1">
      <alignment horizontal="right" vertical="center" wrapText="1"/>
    </xf>
    <xf numFmtId="10" fontId="10" fillId="3" borderId="13" xfId="0" applyNumberFormat="1" applyFont="1" applyFill="1" applyBorder="1"/>
    <xf numFmtId="10" fontId="10" fillId="3" borderId="13" xfId="0" applyNumberFormat="1" applyFont="1" applyFill="1" applyBorder="1" applyAlignment="1">
      <alignment vertical="center"/>
    </xf>
    <xf numFmtId="0" fontId="11" fillId="3" borderId="3" xfId="0" applyFont="1" applyFill="1" applyBorder="1" applyAlignment="1">
      <alignment vertical="center" wrapText="1"/>
    </xf>
    <xf numFmtId="0" fontId="11" fillId="3" borderId="13" xfId="0" applyFont="1" applyFill="1" applyBorder="1" applyAlignment="1">
      <alignment vertical="center" wrapText="1"/>
    </xf>
    <xf numFmtId="9" fontId="11" fillId="3" borderId="13" xfId="1" applyFont="1" applyFill="1" applyBorder="1" applyAlignment="1">
      <alignment vertical="center" wrapText="1"/>
    </xf>
    <xf numFmtId="9" fontId="11" fillId="3" borderId="4" xfId="1" applyFont="1" applyFill="1" applyBorder="1" applyAlignment="1">
      <alignment vertical="center" wrapText="1"/>
    </xf>
    <xf numFmtId="9" fontId="10" fillId="3" borderId="5" xfId="1" applyFont="1" applyFill="1" applyBorder="1" applyAlignment="1">
      <alignment vertical="center" wrapText="1"/>
    </xf>
    <xf numFmtId="1" fontId="11" fillId="3" borderId="20" xfId="0" applyNumberFormat="1" applyFont="1" applyFill="1" applyBorder="1" applyAlignment="1">
      <alignment horizontal="right" vertical="center"/>
    </xf>
    <xf numFmtId="1" fontId="11" fillId="3" borderId="12" xfId="0" applyNumberFormat="1" applyFont="1" applyFill="1" applyBorder="1" applyAlignment="1">
      <alignment horizontal="right" vertical="center"/>
    </xf>
    <xf numFmtId="1" fontId="11" fillId="3" borderId="10" xfId="0" applyNumberFormat="1" applyFont="1" applyFill="1" applyBorder="1" applyAlignment="1">
      <alignment horizontal="center" vertical="center"/>
    </xf>
    <xf numFmtId="1" fontId="11" fillId="3" borderId="19" xfId="0" applyNumberFormat="1" applyFont="1" applyFill="1" applyBorder="1" applyAlignment="1">
      <alignment horizontal="right" vertical="center"/>
    </xf>
    <xf numFmtId="1" fontId="11" fillId="3" borderId="11" xfId="0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right" vertical="center"/>
    </xf>
    <xf numFmtId="1" fontId="11" fillId="3" borderId="1" xfId="0" applyNumberFormat="1" applyFont="1" applyFill="1" applyBorder="1" applyAlignment="1">
      <alignment horizontal="center" vertical="center"/>
    </xf>
    <xf numFmtId="10" fontId="10" fillId="3" borderId="1" xfId="1" applyNumberFormat="1" applyFont="1" applyFill="1" applyBorder="1" applyAlignment="1">
      <alignment vertical="center"/>
    </xf>
    <xf numFmtId="10" fontId="10" fillId="3" borderId="1" xfId="0" applyNumberFormat="1" applyFont="1" applyFill="1" applyBorder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11" fillId="3" borderId="44" xfId="0" applyFont="1" applyFill="1" applyBorder="1" applyAlignment="1">
      <alignment vertical="center"/>
    </xf>
    <xf numFmtId="1" fontId="11" fillId="3" borderId="22" xfId="0" applyNumberFormat="1" applyFont="1" applyFill="1" applyBorder="1" applyAlignment="1">
      <alignment vertical="center"/>
    </xf>
    <xf numFmtId="1" fontId="11" fillId="3" borderId="23" xfId="0" applyNumberFormat="1" applyFont="1" applyFill="1" applyBorder="1" applyAlignment="1">
      <alignment vertical="center"/>
    </xf>
    <xf numFmtId="1" fontId="11" fillId="3" borderId="25" xfId="0" applyNumberFormat="1" applyFont="1" applyFill="1" applyBorder="1" applyAlignment="1">
      <alignment horizontal="right" vertical="center"/>
    </xf>
    <xf numFmtId="1" fontId="11" fillId="3" borderId="40" xfId="0" applyNumberFormat="1" applyFont="1" applyFill="1" applyBorder="1" applyAlignment="1">
      <alignment horizontal="right" vertical="center"/>
    </xf>
    <xf numFmtId="10" fontId="10" fillId="3" borderId="22" xfId="1" applyNumberFormat="1" applyFont="1" applyFill="1" applyBorder="1" applyAlignment="1">
      <alignment vertical="center"/>
    </xf>
    <xf numFmtId="9" fontId="10" fillId="3" borderId="40" xfId="1" applyFont="1" applyFill="1" applyBorder="1" applyAlignment="1">
      <alignment horizontal="right" vertical="center" wrapText="1"/>
    </xf>
    <xf numFmtId="9" fontId="0" fillId="3" borderId="0" xfId="1" applyFont="1" applyFill="1"/>
    <xf numFmtId="1" fontId="11" fillId="3" borderId="23" xfId="0" applyNumberFormat="1" applyFont="1" applyFill="1" applyBorder="1" applyAlignment="1">
      <alignment horizontal="center" vertical="center"/>
    </xf>
    <xf numFmtId="10" fontId="10" fillId="3" borderId="25" xfId="0" applyNumberFormat="1" applyFont="1" applyFill="1" applyBorder="1" applyAlignment="1">
      <alignment vertical="center"/>
    </xf>
    <xf numFmtId="9" fontId="10" fillId="3" borderId="24" xfId="1" applyFont="1" applyFill="1" applyBorder="1" applyAlignment="1">
      <alignment horizontal="right" vertical="center" wrapText="1"/>
    </xf>
    <xf numFmtId="1" fontId="11" fillId="3" borderId="25" xfId="0" applyNumberFormat="1" applyFont="1" applyFill="1" applyBorder="1" applyAlignment="1">
      <alignment vertical="center"/>
    </xf>
    <xf numFmtId="1" fontId="10" fillId="3" borderId="6" xfId="0" applyNumberFormat="1" applyFont="1" applyFill="1" applyBorder="1"/>
    <xf numFmtId="1" fontId="10" fillId="3" borderId="7" xfId="0" applyNumberFormat="1" applyFont="1" applyFill="1" applyBorder="1"/>
    <xf numFmtId="10" fontId="10" fillId="3" borderId="6" xfId="1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right" vertical="center"/>
    </xf>
    <xf numFmtId="1" fontId="10" fillId="3" borderId="6" xfId="0" applyNumberFormat="1" applyFont="1" applyFill="1" applyBorder="1" applyAlignment="1"/>
    <xf numFmtId="1" fontId="10" fillId="3" borderId="14" xfId="0" applyNumberFormat="1" applyFont="1" applyFill="1" applyBorder="1" applyAlignment="1"/>
    <xf numFmtId="1" fontId="11" fillId="3" borderId="3" xfId="0" applyNumberFormat="1" applyFont="1" applyFill="1" applyBorder="1" applyAlignment="1">
      <alignment vertical="center" wrapText="1"/>
    </xf>
    <xf numFmtId="1" fontId="11" fillId="3" borderId="13" xfId="0" applyNumberFormat="1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/>
    </xf>
    <xf numFmtId="0" fontId="11" fillId="3" borderId="10" xfId="0" applyFont="1" applyFill="1" applyBorder="1" applyAlignment="1">
      <alignment vertical="center"/>
    </xf>
    <xf numFmtId="0" fontId="11" fillId="3" borderId="12" xfId="0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horizontal="right"/>
    </xf>
    <xf numFmtId="1" fontId="10" fillId="3" borderId="6" xfId="0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>
      <alignment vertical="center"/>
    </xf>
    <xf numFmtId="1" fontId="10" fillId="3" borderId="7" xfId="0" applyNumberFormat="1" applyFont="1" applyFill="1" applyBorder="1" applyAlignment="1"/>
    <xf numFmtId="0" fontId="11" fillId="3" borderId="3" xfId="0" applyFont="1" applyFill="1" applyBorder="1" applyAlignment="1">
      <alignment horizontal="right"/>
    </xf>
    <xf numFmtId="0" fontId="11" fillId="3" borderId="4" xfId="0" applyFont="1" applyFill="1" applyBorder="1" applyAlignment="1">
      <alignment horizontal="right"/>
    </xf>
    <xf numFmtId="0" fontId="11" fillId="3" borderId="5" xfId="0" applyFont="1" applyFill="1" applyBorder="1" applyAlignment="1">
      <alignment horizontal="right"/>
    </xf>
    <xf numFmtId="1" fontId="11" fillId="3" borderId="4" xfId="0" applyNumberFormat="1" applyFont="1" applyFill="1" applyBorder="1" applyAlignment="1">
      <alignment vertical="center"/>
    </xf>
    <xf numFmtId="1" fontId="11" fillId="3" borderId="9" xfId="0" applyNumberFormat="1" applyFont="1" applyFill="1" applyBorder="1" applyAlignment="1">
      <alignment horizontal="right"/>
    </xf>
    <xf numFmtId="1" fontId="11" fillId="3" borderId="12" xfId="0" applyNumberFormat="1" applyFont="1" applyFill="1" applyBorder="1" applyAlignment="1">
      <alignment horizontal="right"/>
    </xf>
    <xf numFmtId="1" fontId="11" fillId="3" borderId="22" xfId="0" applyNumberFormat="1" applyFont="1" applyFill="1" applyBorder="1" applyAlignment="1">
      <alignment horizontal="right"/>
    </xf>
    <xf numFmtId="1" fontId="11" fillId="3" borderId="24" xfId="0" applyNumberFormat="1" applyFont="1" applyFill="1" applyBorder="1" applyAlignment="1">
      <alignment horizontal="right"/>
    </xf>
    <xf numFmtId="1" fontId="10" fillId="3" borderId="14" xfId="0" applyNumberFormat="1" applyFont="1" applyFill="1" applyBorder="1" applyAlignment="1">
      <alignment horizontal="right"/>
    </xf>
    <xf numFmtId="1" fontId="10" fillId="3" borderId="14" xfId="0" applyNumberFormat="1" applyFont="1" applyFill="1" applyBorder="1" applyAlignment="1">
      <alignment vertical="center"/>
    </xf>
    <xf numFmtId="0" fontId="10" fillId="3" borderId="4" xfId="0" applyFont="1" applyFill="1" applyBorder="1" applyAlignment="1">
      <alignment horizontal="center"/>
    </xf>
    <xf numFmtId="1" fontId="11" fillId="3" borderId="10" xfId="0" applyNumberFormat="1" applyFont="1" applyFill="1" applyBorder="1" applyAlignment="1">
      <alignment horizontal="right"/>
    </xf>
    <xf numFmtId="1" fontId="10" fillId="3" borderId="39" xfId="0" applyNumberFormat="1" applyFont="1" applyFill="1" applyBorder="1" applyAlignment="1">
      <alignment horizontal="right"/>
    </xf>
    <xf numFmtId="1" fontId="10" fillId="3" borderId="6" xfId="0" applyNumberFormat="1" applyFont="1" applyFill="1" applyBorder="1" applyAlignment="1">
      <alignment wrapText="1"/>
    </xf>
    <xf numFmtId="0" fontId="10" fillId="3" borderId="44" xfId="0" applyFont="1" applyFill="1" applyBorder="1"/>
    <xf numFmtId="0" fontId="11" fillId="3" borderId="22" xfId="0" applyFont="1" applyFill="1" applyBorder="1" applyAlignment="1">
      <alignment horizontal="right"/>
    </xf>
    <xf numFmtId="0" fontId="11" fillId="3" borderId="23" xfId="0" applyFont="1" applyFill="1" applyBorder="1" applyAlignment="1">
      <alignment horizontal="right"/>
    </xf>
    <xf numFmtId="0" fontId="11" fillId="3" borderId="24" xfId="0" applyFont="1" applyFill="1" applyBorder="1" applyAlignment="1">
      <alignment horizontal="right"/>
    </xf>
    <xf numFmtId="10" fontId="10" fillId="3" borderId="22" xfId="1" applyNumberFormat="1" applyFont="1" applyFill="1" applyBorder="1"/>
    <xf numFmtId="10" fontId="10" fillId="3" borderId="25" xfId="0" applyNumberFormat="1" applyFont="1" applyFill="1" applyBorder="1"/>
    <xf numFmtId="0" fontId="10" fillId="3" borderId="23" xfId="0" applyFont="1" applyFill="1" applyBorder="1" applyAlignment="1">
      <alignment horizontal="center"/>
    </xf>
    <xf numFmtId="1" fontId="11" fillId="3" borderId="22" xfId="0" applyNumberFormat="1" applyFont="1" applyFill="1" applyBorder="1" applyAlignment="1">
      <alignment vertical="center" wrapText="1"/>
    </xf>
    <xf numFmtId="1" fontId="11" fillId="3" borderId="25" xfId="0" applyNumberFormat="1" applyFont="1" applyFill="1" applyBorder="1" applyAlignment="1">
      <alignment vertical="center" wrapText="1"/>
    </xf>
    <xf numFmtId="9" fontId="10" fillId="3" borderId="24" xfId="1" applyFont="1" applyFill="1" applyBorder="1" applyAlignment="1">
      <alignment vertical="center" wrapText="1"/>
    </xf>
    <xf numFmtId="10" fontId="10" fillId="3" borderId="6" xfId="1" applyNumberFormat="1" applyFont="1" applyFill="1" applyBorder="1"/>
    <xf numFmtId="10" fontId="10" fillId="3" borderId="14" xfId="0" applyNumberFormat="1" applyFont="1" applyFill="1" applyBorder="1"/>
    <xf numFmtId="10" fontId="10" fillId="3" borderId="7" xfId="0" applyNumberFormat="1" applyFont="1" applyFill="1" applyBorder="1" applyAlignment="1">
      <alignment horizontal="center"/>
    </xf>
    <xf numFmtId="0" fontId="10" fillId="3" borderId="6" xfId="0" applyFont="1" applyFill="1" applyBorder="1" applyAlignment="1">
      <alignment horizontal="right"/>
    </xf>
    <xf numFmtId="0" fontId="10" fillId="3" borderId="7" xfId="0" applyFont="1" applyFill="1" applyBorder="1" applyAlignment="1">
      <alignment horizontal="right"/>
    </xf>
    <xf numFmtId="1" fontId="11" fillId="3" borderId="22" xfId="0" applyNumberFormat="1" applyFont="1" applyFill="1" applyBorder="1" applyAlignment="1">
      <alignment wrapText="1"/>
    </xf>
    <xf numFmtId="1" fontId="11" fillId="3" borderId="25" xfId="0" applyNumberFormat="1" applyFont="1" applyFill="1" applyBorder="1" applyAlignment="1">
      <alignment wrapText="1"/>
    </xf>
    <xf numFmtId="1" fontId="11" fillId="3" borderId="25" xfId="0" applyNumberFormat="1" applyFont="1" applyFill="1" applyBorder="1" applyAlignment="1"/>
    <xf numFmtId="1" fontId="11" fillId="3" borderId="22" xfId="0" applyNumberFormat="1" applyFont="1" applyFill="1" applyBorder="1" applyAlignment="1"/>
    <xf numFmtId="0" fontId="0" fillId="3" borderId="0" xfId="0" applyFill="1"/>
    <xf numFmtId="9" fontId="2" fillId="3" borderId="0" xfId="1" applyFont="1" applyFill="1"/>
    <xf numFmtId="0" fontId="2" fillId="3" borderId="0" xfId="0" applyFont="1" applyFill="1"/>
    <xf numFmtId="2" fontId="0" fillId="3" borderId="0" xfId="0" applyNumberFormat="1" applyFill="1"/>
    <xf numFmtId="1" fontId="1" fillId="3" borderId="0" xfId="0" applyNumberFormat="1" applyFont="1" applyFill="1"/>
    <xf numFmtId="1" fontId="11" fillId="3" borderId="4" xfId="0" applyNumberFormat="1" applyFont="1" applyFill="1" applyBorder="1"/>
    <xf numFmtId="1" fontId="11" fillId="3" borderId="9" xfId="0" applyNumberFormat="1" applyFont="1" applyFill="1" applyBorder="1" applyAlignment="1"/>
    <xf numFmtId="1" fontId="11" fillId="3" borderId="12" xfId="0" applyNumberFormat="1" applyFont="1" applyFill="1" applyBorder="1" applyAlignment="1"/>
    <xf numFmtId="10" fontId="10" fillId="3" borderId="10" xfId="0" applyNumberFormat="1" applyFont="1" applyFill="1" applyBorder="1" applyAlignment="1">
      <alignment vertical="center"/>
    </xf>
    <xf numFmtId="1" fontId="11" fillId="3" borderId="26" xfId="0" applyNumberFormat="1" applyFont="1" applyFill="1" applyBorder="1" applyAlignment="1"/>
    <xf numFmtId="1" fontId="11" fillId="3" borderId="48" xfId="0" applyNumberFormat="1" applyFont="1" applyFill="1" applyBorder="1" applyAlignment="1"/>
    <xf numFmtId="1" fontId="11" fillId="3" borderId="49" xfId="0" applyNumberFormat="1" applyFont="1" applyFill="1" applyBorder="1" applyAlignment="1">
      <alignment vertical="center"/>
    </xf>
    <xf numFmtId="10" fontId="10" fillId="3" borderId="49" xfId="0" applyNumberFormat="1" applyFont="1" applyFill="1" applyBorder="1" applyAlignment="1">
      <alignment vertical="center"/>
    </xf>
    <xf numFmtId="17" fontId="8" fillId="3" borderId="27" xfId="0" applyNumberFormat="1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10" fontId="10" fillId="3" borderId="10" xfId="0" applyNumberFormat="1" applyFont="1" applyFill="1" applyBorder="1" applyAlignment="1">
      <alignment horizontal="center" vertical="center"/>
    </xf>
    <xf numFmtId="10" fontId="10" fillId="3" borderId="49" xfId="0" applyNumberFormat="1" applyFont="1" applyFill="1" applyBorder="1" applyAlignment="1">
      <alignment horizontal="center" vertical="center"/>
    </xf>
    <xf numFmtId="9" fontId="10" fillId="3" borderId="12" xfId="1" applyFont="1" applyFill="1" applyBorder="1" applyAlignment="1">
      <alignment horizontal="center" vertical="center" wrapText="1"/>
    </xf>
    <xf numFmtId="9" fontId="10" fillId="3" borderId="48" xfId="1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17" fontId="8" fillId="3" borderId="39" xfId="0" applyNumberFormat="1" applyFont="1" applyFill="1" applyBorder="1" applyAlignment="1">
      <alignment horizontal="center" vertical="top" wrapText="1"/>
    </xf>
    <xf numFmtId="9" fontId="8" fillId="3" borderId="35" xfId="1" applyFont="1" applyFill="1" applyBorder="1" applyAlignment="1">
      <alignment horizontal="center" vertical="center"/>
    </xf>
    <xf numFmtId="9" fontId="8" fillId="3" borderId="33" xfId="1" applyFont="1" applyFill="1" applyBorder="1" applyAlignment="1">
      <alignment horizontal="center" vertical="center"/>
    </xf>
    <xf numFmtId="9" fontId="8" fillId="3" borderId="29" xfId="1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left" vertical="top" wrapText="1"/>
    </xf>
    <xf numFmtId="0" fontId="8" fillId="3" borderId="48" xfId="0" applyFont="1" applyFill="1" applyBorder="1" applyAlignment="1">
      <alignment horizontal="left" vertical="top" wrapText="1"/>
    </xf>
    <xf numFmtId="9" fontId="8" fillId="3" borderId="28" xfId="1" applyFont="1" applyFill="1" applyBorder="1" applyAlignment="1">
      <alignment horizontal="center"/>
    </xf>
    <xf numFmtId="9" fontId="8" fillId="3" borderId="30" xfId="1" applyFont="1" applyFill="1" applyBorder="1" applyAlignment="1">
      <alignment horizontal="center"/>
    </xf>
    <xf numFmtId="9" fontId="5" fillId="3" borderId="28" xfId="1" applyFont="1" applyFill="1" applyBorder="1" applyAlignment="1">
      <alignment horizontal="center"/>
    </xf>
    <xf numFmtId="0" fontId="5" fillId="3" borderId="28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3" fillId="3" borderId="15" xfId="0" applyFont="1" applyFill="1" applyBorder="1" applyAlignment="1">
      <alignment horizontal="center"/>
    </xf>
    <xf numFmtId="0" fontId="13" fillId="3" borderId="16" xfId="0" applyFont="1" applyFill="1" applyBorder="1" applyAlignment="1">
      <alignment horizontal="center"/>
    </xf>
    <xf numFmtId="0" fontId="8" fillId="3" borderId="32" xfId="0" applyFont="1" applyFill="1" applyBorder="1" applyAlignment="1">
      <alignment horizontal="left" vertical="top" wrapText="1"/>
    </xf>
    <xf numFmtId="0" fontId="8" fillId="3" borderId="22" xfId="0" applyFont="1" applyFill="1" applyBorder="1" applyAlignment="1">
      <alignment horizontal="left" vertical="top" wrapText="1"/>
    </xf>
    <xf numFmtId="0" fontId="8" fillId="3" borderId="26" xfId="0" applyFont="1" applyFill="1" applyBorder="1" applyAlignment="1">
      <alignment horizontal="left" vertical="top" wrapText="1"/>
    </xf>
    <xf numFmtId="0" fontId="8" fillId="3" borderId="33" xfId="0" applyFont="1" applyFill="1" applyBorder="1" applyAlignment="1">
      <alignment horizontal="center"/>
    </xf>
    <xf numFmtId="0" fontId="8" fillId="3" borderId="29" xfId="0" applyFont="1" applyFill="1" applyBorder="1" applyAlignment="1">
      <alignment horizontal="center"/>
    </xf>
    <xf numFmtId="9" fontId="8" fillId="3" borderId="43" xfId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/>
    </xf>
    <xf numFmtId="9" fontId="8" fillId="3" borderId="39" xfId="1" applyFont="1" applyFill="1" applyBorder="1" applyAlignment="1">
      <alignment horizontal="center" vertical="center"/>
    </xf>
    <xf numFmtId="9" fontId="8" fillId="3" borderId="15" xfId="1" applyFont="1" applyFill="1" applyBorder="1" applyAlignment="1">
      <alignment horizontal="center" vertical="center"/>
    </xf>
    <xf numFmtId="9" fontId="8" fillId="3" borderId="16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3"/>
  <sheetViews>
    <sheetView tabSelected="1" view="pageBreakPreview" zoomScale="43" zoomScaleNormal="70" zoomScaleSheetLayoutView="43" workbookViewId="0">
      <pane xSplit="2" ySplit="12" topLeftCell="H13" activePane="bottomRight" state="frozen"/>
      <selection pane="topRight" activeCell="C1" sqref="C1"/>
      <selection pane="bottomLeft" activeCell="A10" sqref="A10"/>
      <selection pane="bottomRight" activeCell="Z7" sqref="Z7"/>
    </sheetView>
  </sheetViews>
  <sheetFormatPr defaultRowHeight="13.2" x14ac:dyDescent="0.25"/>
  <cols>
    <col min="1" max="1" width="8.88671875" style="164"/>
    <col min="2" max="2" width="72.77734375" style="164" customWidth="1"/>
    <col min="3" max="3" width="33" style="164" customWidth="1"/>
    <col min="4" max="4" width="20.21875" style="164" customWidth="1"/>
    <col min="5" max="5" width="23.33203125" style="164" customWidth="1"/>
    <col min="6" max="6" width="20.21875" style="164" customWidth="1"/>
    <col min="7" max="7" width="23.33203125" style="111" customWidth="1"/>
    <col min="8" max="8" width="27" style="111" customWidth="1"/>
    <col min="9" max="9" width="20.21875" style="111" customWidth="1"/>
    <col min="10" max="10" width="22.77734375" style="111" customWidth="1"/>
    <col min="11" max="11" width="20.21875" style="111" customWidth="1"/>
    <col min="12" max="12" width="23.88671875" style="111" customWidth="1"/>
    <col min="13" max="13" width="23.33203125" style="111" customWidth="1"/>
    <col min="14" max="14" width="23.5546875" style="164" customWidth="1"/>
    <col min="15" max="15" width="26.109375" style="164" customWidth="1"/>
    <col min="16" max="16" width="20.21875" style="164" customWidth="1"/>
    <col min="17" max="17" width="24.88671875" style="164" customWidth="1"/>
    <col min="18" max="18" width="24.6640625" style="164" customWidth="1"/>
    <col min="19" max="20" width="26.109375" style="164" customWidth="1"/>
    <col min="21" max="21" width="22.5546875" style="167" customWidth="1"/>
    <col min="22" max="22" width="22.5546875" style="164" customWidth="1"/>
    <col min="23" max="23" width="20.21875" style="168" customWidth="1"/>
    <col min="24" max="24" width="8.88671875" style="24" customWidth="1"/>
  </cols>
  <sheetData>
    <row r="1" spans="1:24" s="7" customFormat="1" ht="25.2" thickBot="1" x14ac:dyDescent="0.45">
      <c r="A1" s="8"/>
      <c r="B1" s="8"/>
      <c r="C1" s="8"/>
      <c r="D1" s="8"/>
      <c r="E1" s="8"/>
      <c r="F1" s="8"/>
      <c r="G1" s="9"/>
      <c r="H1" s="194"/>
      <c r="I1" s="194"/>
      <c r="J1" s="9"/>
      <c r="K1" s="9"/>
      <c r="L1" s="9"/>
      <c r="M1" s="9"/>
      <c r="N1" s="8"/>
      <c r="O1" s="195"/>
      <c r="P1" s="195"/>
      <c r="Q1" s="8"/>
      <c r="R1" s="8"/>
      <c r="S1" s="8"/>
      <c r="T1" s="8"/>
      <c r="U1" s="10"/>
      <c r="V1" s="183" t="s">
        <v>58</v>
      </c>
      <c r="W1" s="184"/>
      <c r="X1" s="11"/>
    </row>
    <row r="2" spans="1:24" s="6" customFormat="1" ht="53.4" customHeight="1" thickBot="1" x14ac:dyDescent="0.6">
      <c r="A2" s="196" t="s">
        <v>57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8"/>
      <c r="X2" s="12"/>
    </row>
    <row r="3" spans="1:24" s="5" customFormat="1" ht="25.2" thickBot="1" x14ac:dyDescent="0.45">
      <c r="A3" s="13"/>
      <c r="B3" s="14"/>
      <c r="C3" s="14"/>
      <c r="D3" s="14"/>
      <c r="E3" s="14"/>
      <c r="F3" s="14"/>
      <c r="G3" s="15"/>
      <c r="H3" s="192"/>
      <c r="I3" s="193"/>
      <c r="J3" s="15"/>
      <c r="K3" s="15"/>
      <c r="L3" s="15"/>
      <c r="M3" s="15"/>
      <c r="N3" s="14"/>
      <c r="O3" s="183"/>
      <c r="P3" s="184"/>
      <c r="Q3" s="14"/>
      <c r="R3" s="14"/>
      <c r="S3" s="14"/>
      <c r="T3" s="14"/>
      <c r="U3" s="16"/>
      <c r="V3" s="183" t="s">
        <v>53</v>
      </c>
      <c r="W3" s="184"/>
      <c r="X3" s="17"/>
    </row>
    <row r="4" spans="1:24" s="1" customFormat="1" ht="25.2" thickBot="1" x14ac:dyDescent="0.45">
      <c r="A4" s="199" t="s">
        <v>2</v>
      </c>
      <c r="B4" s="189" t="s">
        <v>0</v>
      </c>
      <c r="C4" s="205" t="s">
        <v>54</v>
      </c>
      <c r="D4" s="202"/>
      <c r="E4" s="202"/>
      <c r="F4" s="202"/>
      <c r="G4" s="202"/>
      <c r="H4" s="202"/>
      <c r="I4" s="203"/>
      <c r="J4" s="202" t="s">
        <v>51</v>
      </c>
      <c r="K4" s="202"/>
      <c r="L4" s="202"/>
      <c r="M4" s="202"/>
      <c r="N4" s="202"/>
      <c r="O4" s="202"/>
      <c r="P4" s="203"/>
      <c r="Q4" s="202" t="s">
        <v>52</v>
      </c>
      <c r="R4" s="202"/>
      <c r="S4" s="202"/>
      <c r="T4" s="202"/>
      <c r="U4" s="202"/>
      <c r="V4" s="202"/>
      <c r="W4" s="203"/>
      <c r="X4" s="18"/>
    </row>
    <row r="5" spans="1:24" ht="63.6" customHeight="1" thickBot="1" x14ac:dyDescent="0.3">
      <c r="A5" s="200"/>
      <c r="B5" s="190"/>
      <c r="C5" s="19" t="s">
        <v>49</v>
      </c>
      <c r="D5" s="20" t="s">
        <v>50</v>
      </c>
      <c r="E5" s="20" t="s">
        <v>49</v>
      </c>
      <c r="F5" s="21" t="s">
        <v>50</v>
      </c>
      <c r="G5" s="186" t="s">
        <v>12</v>
      </c>
      <c r="H5" s="187"/>
      <c r="I5" s="188"/>
      <c r="J5" s="22" t="s">
        <v>49</v>
      </c>
      <c r="K5" s="23" t="s">
        <v>50</v>
      </c>
      <c r="L5" s="23" t="s">
        <v>49</v>
      </c>
      <c r="M5" s="23" t="s">
        <v>50</v>
      </c>
      <c r="N5" s="206" t="s">
        <v>12</v>
      </c>
      <c r="O5" s="207"/>
      <c r="P5" s="208"/>
      <c r="Q5" s="20" t="s">
        <v>49</v>
      </c>
      <c r="R5" s="20" t="s">
        <v>50</v>
      </c>
      <c r="S5" s="20" t="s">
        <v>49</v>
      </c>
      <c r="T5" s="20" t="s">
        <v>50</v>
      </c>
      <c r="U5" s="204" t="s">
        <v>12</v>
      </c>
      <c r="V5" s="187"/>
      <c r="W5" s="188"/>
    </row>
    <row r="6" spans="1:24" ht="25.2" thickBot="1" x14ac:dyDescent="0.3">
      <c r="A6" s="201"/>
      <c r="B6" s="191"/>
      <c r="C6" s="177">
        <v>44621</v>
      </c>
      <c r="D6" s="178"/>
      <c r="E6" s="185">
        <v>44986</v>
      </c>
      <c r="F6" s="178"/>
      <c r="G6" s="25">
        <v>44621</v>
      </c>
      <c r="H6" s="25">
        <v>44986</v>
      </c>
      <c r="I6" s="26" t="s">
        <v>48</v>
      </c>
      <c r="J6" s="177">
        <v>44621</v>
      </c>
      <c r="K6" s="178"/>
      <c r="L6" s="185">
        <v>44986</v>
      </c>
      <c r="M6" s="178"/>
      <c r="N6" s="25">
        <v>44621</v>
      </c>
      <c r="O6" s="25">
        <v>44986</v>
      </c>
      <c r="P6" s="26" t="s">
        <v>48</v>
      </c>
      <c r="Q6" s="177">
        <v>44621</v>
      </c>
      <c r="R6" s="178"/>
      <c r="S6" s="185">
        <v>44986</v>
      </c>
      <c r="T6" s="178"/>
      <c r="U6" s="25">
        <v>44621</v>
      </c>
      <c r="V6" s="25">
        <v>44986</v>
      </c>
      <c r="W6" s="26" t="s">
        <v>48</v>
      </c>
    </row>
    <row r="7" spans="1:24" ht="44.4" customHeight="1" x14ac:dyDescent="0.45">
      <c r="A7" s="27" t="s">
        <v>11</v>
      </c>
      <c r="B7" s="28" t="s">
        <v>3</v>
      </c>
      <c r="C7" s="29"/>
      <c r="D7" s="30"/>
      <c r="E7" s="30"/>
      <c r="F7" s="31"/>
      <c r="G7" s="32"/>
      <c r="H7" s="33"/>
      <c r="I7" s="34"/>
      <c r="J7" s="35"/>
      <c r="K7" s="36"/>
      <c r="L7" s="36"/>
      <c r="M7" s="36"/>
      <c r="N7" s="37"/>
      <c r="O7" s="38"/>
      <c r="P7" s="39"/>
      <c r="Q7" s="40"/>
      <c r="R7" s="41"/>
      <c r="S7" s="41"/>
      <c r="T7" s="41"/>
      <c r="U7" s="42"/>
      <c r="V7" s="38"/>
      <c r="W7" s="43"/>
    </row>
    <row r="8" spans="1:24" ht="44.4" customHeight="1" x14ac:dyDescent="0.4">
      <c r="A8" s="44">
        <v>1</v>
      </c>
      <c r="B8" s="45" t="s">
        <v>14</v>
      </c>
      <c r="C8" s="46">
        <v>3244916.8221142003</v>
      </c>
      <c r="D8" s="47">
        <v>1330220.0498349001</v>
      </c>
      <c r="E8" s="47">
        <v>3480514.7492376999</v>
      </c>
      <c r="F8" s="48">
        <v>1032096.440158</v>
      </c>
      <c r="G8" s="49">
        <f>D8/C8</f>
        <v>0.40993964491459772</v>
      </c>
      <c r="H8" s="49">
        <f>F8/E8</f>
        <v>0.29653557433826394</v>
      </c>
      <c r="I8" s="50">
        <f>H8-G8</f>
        <v>-0.11340407057633378</v>
      </c>
      <c r="J8" s="51">
        <v>3347707.7262086999</v>
      </c>
      <c r="K8" s="51">
        <v>1141657.9042134001</v>
      </c>
      <c r="L8" s="51">
        <v>3570179.6615397995</v>
      </c>
      <c r="M8" s="51">
        <v>1125200.6275148001</v>
      </c>
      <c r="N8" s="52">
        <f>K8/J8</f>
        <v>0.34102675549467243</v>
      </c>
      <c r="O8" s="52">
        <f>M8/L8</f>
        <v>0.31516638774125644</v>
      </c>
      <c r="P8" s="50">
        <f>O8-N8</f>
        <v>-2.5860367753415991E-2</v>
      </c>
      <c r="Q8" s="46">
        <v>4198129.5691964999</v>
      </c>
      <c r="R8" s="53">
        <v>2362963</v>
      </c>
      <c r="S8" s="54">
        <v>4442276.2817398002</v>
      </c>
      <c r="T8" s="53">
        <v>2393942.0759691</v>
      </c>
      <c r="U8" s="52">
        <f>R8/Q8</f>
        <v>0.56286090294546554</v>
      </c>
      <c r="V8" s="52">
        <f>T8/S8</f>
        <v>0.53889986217415586</v>
      </c>
      <c r="W8" s="55">
        <f>V8-U8</f>
        <v>-2.3961040771309672E-2</v>
      </c>
    </row>
    <row r="9" spans="1:24" ht="44.4" customHeight="1" x14ac:dyDescent="0.4">
      <c r="A9" s="44">
        <v>2</v>
      </c>
      <c r="B9" s="45" t="s">
        <v>15</v>
      </c>
      <c r="C9" s="46">
        <v>1152786</v>
      </c>
      <c r="D9" s="47">
        <v>445040</v>
      </c>
      <c r="E9" s="47">
        <v>1290444</v>
      </c>
      <c r="F9" s="48">
        <v>512039.52231000003</v>
      </c>
      <c r="G9" s="49">
        <f t="shared" ref="G9:G20" si="0">D9/C9</f>
        <v>0.38605604162437779</v>
      </c>
      <c r="H9" s="49">
        <f t="shared" ref="H9:H20" si="1">F9/E9</f>
        <v>0.39679329154151599</v>
      </c>
      <c r="I9" s="50">
        <f t="shared" ref="I9:I20" si="2">H9-G9</f>
        <v>1.0737249917138203E-2</v>
      </c>
      <c r="J9" s="51">
        <v>914834</v>
      </c>
      <c r="K9" s="51">
        <v>431630.69387000008</v>
      </c>
      <c r="L9" s="51">
        <v>996621</v>
      </c>
      <c r="M9" s="51">
        <v>424004.64740999998</v>
      </c>
      <c r="N9" s="52">
        <f t="shared" ref="N9:N20" si="3">K9/J9</f>
        <v>0.471813130983326</v>
      </c>
      <c r="O9" s="52">
        <f t="shared" ref="O9:O20" si="4">M9/L9</f>
        <v>0.42544221666009441</v>
      </c>
      <c r="P9" s="50">
        <f t="shared" ref="P9:P20" si="5">O9-N9</f>
        <v>-4.6370914323231593E-2</v>
      </c>
      <c r="Q9" s="46">
        <v>1180526</v>
      </c>
      <c r="R9" s="47">
        <v>484313</v>
      </c>
      <c r="S9" s="54">
        <v>1237424</v>
      </c>
      <c r="T9" s="47">
        <v>476862.36402999994</v>
      </c>
      <c r="U9" s="52">
        <f t="shared" ref="U9:U50" si="6">R9/Q9</f>
        <v>0.4102518707762472</v>
      </c>
      <c r="V9" s="52">
        <f t="shared" ref="V9:V52" si="7">T9/S9</f>
        <v>0.3853669914515962</v>
      </c>
      <c r="W9" s="55">
        <f t="shared" ref="W9:W52" si="8">V9-U9</f>
        <v>-2.4884879324650999E-2</v>
      </c>
    </row>
    <row r="10" spans="1:24" s="4" customFormat="1" ht="44.4" customHeight="1" x14ac:dyDescent="0.4">
      <c r="A10" s="44">
        <v>3</v>
      </c>
      <c r="B10" s="45" t="s">
        <v>4</v>
      </c>
      <c r="C10" s="46">
        <v>297750.60581249994</v>
      </c>
      <c r="D10" s="47">
        <v>40620</v>
      </c>
      <c r="E10" s="47">
        <v>316826.86370540003</v>
      </c>
      <c r="F10" s="48">
        <v>84078.16522000001</v>
      </c>
      <c r="G10" s="49">
        <f t="shared" si="0"/>
        <v>0.13642289623275963</v>
      </c>
      <c r="H10" s="49">
        <f t="shared" si="1"/>
        <v>0.26537574572015993</v>
      </c>
      <c r="I10" s="50">
        <f t="shared" si="2"/>
        <v>0.1289528494874003</v>
      </c>
      <c r="J10" s="51">
        <v>251824.06651530002</v>
      </c>
      <c r="K10" s="51">
        <v>194708</v>
      </c>
      <c r="L10" s="51">
        <v>269583.78415969998</v>
      </c>
      <c r="M10" s="51">
        <v>109890.7519415</v>
      </c>
      <c r="N10" s="52">
        <f t="shared" si="3"/>
        <v>0.77319059569777127</v>
      </c>
      <c r="O10" s="52">
        <f t="shared" si="4"/>
        <v>0.40763116477510869</v>
      </c>
      <c r="P10" s="50">
        <f t="shared" si="5"/>
        <v>-0.36555943092266258</v>
      </c>
      <c r="Q10" s="46">
        <v>314424.8341413</v>
      </c>
      <c r="R10" s="47">
        <v>377810</v>
      </c>
      <c r="S10" s="54">
        <v>340629.21988300007</v>
      </c>
      <c r="T10" s="47">
        <v>206597.01303119987</v>
      </c>
      <c r="U10" s="52">
        <f t="shared" si="6"/>
        <v>1.201590838178562</v>
      </c>
      <c r="V10" s="52">
        <f t="shared" si="7"/>
        <v>0.60651582709833929</v>
      </c>
      <c r="W10" s="55">
        <f t="shared" si="8"/>
        <v>-0.59507501108022276</v>
      </c>
      <c r="X10" s="24"/>
    </row>
    <row r="11" spans="1:24" ht="44.4" customHeight="1" x14ac:dyDescent="0.4">
      <c r="A11" s="44">
        <v>4</v>
      </c>
      <c r="B11" s="45" t="s">
        <v>16</v>
      </c>
      <c r="C11" s="46">
        <v>77434.588710000011</v>
      </c>
      <c r="D11" s="47">
        <v>33707.314528399998</v>
      </c>
      <c r="E11" s="47">
        <v>85831.415370000002</v>
      </c>
      <c r="F11" s="48">
        <v>43253.601887800003</v>
      </c>
      <c r="G11" s="49">
        <f t="shared" si="0"/>
        <v>0.43530049154954686</v>
      </c>
      <c r="H11" s="49">
        <f t="shared" si="1"/>
        <v>0.50393671945573093</v>
      </c>
      <c r="I11" s="50">
        <f t="shared" si="2"/>
        <v>6.8636227906184066E-2</v>
      </c>
      <c r="J11" s="51">
        <v>411562.82341000001</v>
      </c>
      <c r="K11" s="51">
        <v>168708.69986190001</v>
      </c>
      <c r="L11" s="51">
        <v>462635.89128999988</v>
      </c>
      <c r="M11" s="51">
        <v>215722.86066089998</v>
      </c>
      <c r="N11" s="52">
        <f t="shared" si="3"/>
        <v>0.40992210730810336</v>
      </c>
      <c r="O11" s="52">
        <f t="shared" si="4"/>
        <v>0.46629080173478304</v>
      </c>
      <c r="P11" s="50">
        <f t="shared" si="5"/>
        <v>5.6368694426679689E-2</v>
      </c>
      <c r="Q11" s="46">
        <v>721851.37765999988</v>
      </c>
      <c r="R11" s="47">
        <v>409778.35478219995</v>
      </c>
      <c r="S11" s="54">
        <v>838011.57715000014</v>
      </c>
      <c r="T11" s="47">
        <v>409730.5173833</v>
      </c>
      <c r="U11" s="52">
        <f t="shared" si="6"/>
        <v>0.56767690339604804</v>
      </c>
      <c r="V11" s="52">
        <f t="shared" si="7"/>
        <v>0.48893181019856025</v>
      </c>
      <c r="W11" s="55">
        <f t="shared" si="8"/>
        <v>-7.8745093197487792E-2</v>
      </c>
    </row>
    <row r="12" spans="1:24" ht="44.4" customHeight="1" x14ac:dyDescent="0.4">
      <c r="A12" s="44">
        <v>5</v>
      </c>
      <c r="B12" s="45" t="s">
        <v>17</v>
      </c>
      <c r="C12" s="46">
        <v>243267</v>
      </c>
      <c r="D12" s="47">
        <v>102881</v>
      </c>
      <c r="E12" s="47">
        <v>255251</v>
      </c>
      <c r="F12" s="48">
        <v>116009</v>
      </c>
      <c r="G12" s="49">
        <f t="shared" si="0"/>
        <v>0.4229139176296004</v>
      </c>
      <c r="H12" s="49">
        <f t="shared" si="1"/>
        <v>0.45448989426094316</v>
      </c>
      <c r="I12" s="50">
        <f t="shared" si="2"/>
        <v>3.1575976631342761E-2</v>
      </c>
      <c r="J12" s="51">
        <v>419100</v>
      </c>
      <c r="K12" s="51">
        <v>185422</v>
      </c>
      <c r="L12" s="51">
        <v>442665</v>
      </c>
      <c r="M12" s="51">
        <v>212348</v>
      </c>
      <c r="N12" s="52">
        <f t="shared" si="3"/>
        <v>0.44242901455499883</v>
      </c>
      <c r="O12" s="52">
        <f t="shared" si="4"/>
        <v>0.47970361334191769</v>
      </c>
      <c r="P12" s="50">
        <f t="shared" si="5"/>
        <v>3.7274598786918856E-2</v>
      </c>
      <c r="Q12" s="46">
        <v>727416</v>
      </c>
      <c r="R12" s="47">
        <v>389308</v>
      </c>
      <c r="S12" s="54">
        <v>735671</v>
      </c>
      <c r="T12" s="47">
        <v>357906.50567730004</v>
      </c>
      <c r="U12" s="52">
        <f t="shared" si="6"/>
        <v>0.53519306696580771</v>
      </c>
      <c r="V12" s="52">
        <f t="shared" si="7"/>
        <v>0.48650348549460293</v>
      </c>
      <c r="W12" s="55">
        <f t="shared" si="8"/>
        <v>-4.8689581471204779E-2</v>
      </c>
    </row>
    <row r="13" spans="1:24" ht="44.4" customHeight="1" x14ac:dyDescent="0.4">
      <c r="A13" s="44">
        <v>6</v>
      </c>
      <c r="B13" s="45" t="s">
        <v>18</v>
      </c>
      <c r="C13" s="46">
        <v>1322</v>
      </c>
      <c r="D13" s="47">
        <v>497</v>
      </c>
      <c r="E13" s="47">
        <v>1686.81729</v>
      </c>
      <c r="F13" s="48">
        <v>653.28891999999996</v>
      </c>
      <c r="G13" s="49">
        <f t="shared" si="0"/>
        <v>0.37594553706505296</v>
      </c>
      <c r="H13" s="49">
        <f t="shared" si="1"/>
        <v>0.38729086064798396</v>
      </c>
      <c r="I13" s="50">
        <f t="shared" si="2"/>
        <v>1.1345323582931E-2</v>
      </c>
      <c r="J13" s="51">
        <v>22431</v>
      </c>
      <c r="K13" s="51">
        <v>14871.5833355</v>
      </c>
      <c r="L13" s="51">
        <v>35617.023300000008</v>
      </c>
      <c r="M13" s="51">
        <v>24801.912600000003</v>
      </c>
      <c r="N13" s="52">
        <f t="shared" si="3"/>
        <v>0.66299243615977888</v>
      </c>
      <c r="O13" s="52">
        <f t="shared" si="4"/>
        <v>0.69634995578083581</v>
      </c>
      <c r="P13" s="50">
        <f t="shared" si="5"/>
        <v>3.335751962105693E-2</v>
      </c>
      <c r="Q13" s="46">
        <v>83363</v>
      </c>
      <c r="R13" s="47">
        <v>64378</v>
      </c>
      <c r="S13" s="54">
        <v>84932.807400000005</v>
      </c>
      <c r="T13" s="47">
        <v>69898.924869999988</v>
      </c>
      <c r="U13" s="52">
        <f t="shared" si="6"/>
        <v>0.77226107505727959</v>
      </c>
      <c r="V13" s="52">
        <f t="shared" si="7"/>
        <v>0.82299086783748521</v>
      </c>
      <c r="W13" s="55">
        <f t="shared" si="8"/>
        <v>5.0729792780205618E-2</v>
      </c>
    </row>
    <row r="14" spans="1:24" ht="44.4" customHeight="1" x14ac:dyDescent="0.4">
      <c r="A14" s="44">
        <v>7</v>
      </c>
      <c r="B14" s="45" t="s">
        <v>19</v>
      </c>
      <c r="C14" s="46">
        <v>453029.31000000006</v>
      </c>
      <c r="D14" s="47">
        <v>159698.22516039995</v>
      </c>
      <c r="E14" s="47">
        <v>478791.39779490017</v>
      </c>
      <c r="F14" s="48">
        <v>174096.49357039999</v>
      </c>
      <c r="G14" s="49">
        <f t="shared" si="0"/>
        <v>0.35251190515774777</v>
      </c>
      <c r="H14" s="49">
        <f t="shared" si="1"/>
        <v>0.36361658620478743</v>
      </c>
      <c r="I14" s="50">
        <f t="shared" si="2"/>
        <v>1.1104681047039655E-2</v>
      </c>
      <c r="J14" s="51">
        <v>639297.19999999984</v>
      </c>
      <c r="K14" s="51">
        <v>350438.23696850002</v>
      </c>
      <c r="L14" s="51">
        <v>695319.38721339998</v>
      </c>
      <c r="M14" s="51">
        <v>383685.08202209999</v>
      </c>
      <c r="N14" s="52">
        <f t="shared" si="3"/>
        <v>0.54816169532496017</v>
      </c>
      <c r="O14" s="52">
        <f t="shared" si="4"/>
        <v>0.55181128137355306</v>
      </c>
      <c r="P14" s="50">
        <f t="shared" si="5"/>
        <v>3.6495860485928899E-3</v>
      </c>
      <c r="Q14" s="46">
        <v>850566.01999999979</v>
      </c>
      <c r="R14" s="47">
        <v>475117</v>
      </c>
      <c r="S14" s="54">
        <v>1027250.3130659999</v>
      </c>
      <c r="T14" s="47">
        <v>528482.11022859998</v>
      </c>
      <c r="U14" s="52">
        <f t="shared" si="6"/>
        <v>0.55858920863074224</v>
      </c>
      <c r="V14" s="52">
        <f t="shared" si="7"/>
        <v>0.51446283686325389</v>
      </c>
      <c r="W14" s="55">
        <f t="shared" si="8"/>
        <v>-4.4126371767488348E-2</v>
      </c>
    </row>
    <row r="15" spans="1:24" ht="44.4" customHeight="1" x14ac:dyDescent="0.4">
      <c r="A15" s="44">
        <v>8</v>
      </c>
      <c r="B15" s="45" t="s">
        <v>20</v>
      </c>
      <c r="C15" s="46">
        <v>121138.5572983</v>
      </c>
      <c r="D15" s="47">
        <v>44075.179248399996</v>
      </c>
      <c r="E15" s="47">
        <v>131771.57763810002</v>
      </c>
      <c r="F15" s="48">
        <v>52165.211878400005</v>
      </c>
      <c r="G15" s="49">
        <f t="shared" si="0"/>
        <v>0.36384104476220741</v>
      </c>
      <c r="H15" s="49">
        <f t="shared" si="1"/>
        <v>0.39587605167532819</v>
      </c>
      <c r="I15" s="50">
        <f t="shared" si="2"/>
        <v>3.2035006913120778E-2</v>
      </c>
      <c r="J15" s="51">
        <v>329050.21662110003</v>
      </c>
      <c r="K15" s="51">
        <v>106839.6345704</v>
      </c>
      <c r="L15" s="51">
        <v>351727.63246839994</v>
      </c>
      <c r="M15" s="51">
        <v>118193.5169854</v>
      </c>
      <c r="N15" s="52">
        <f t="shared" si="3"/>
        <v>0.32469097169270489</v>
      </c>
      <c r="O15" s="52">
        <f t="shared" si="4"/>
        <v>0.3360370527499536</v>
      </c>
      <c r="P15" s="50">
        <f t="shared" si="5"/>
        <v>1.1346081057248714E-2</v>
      </c>
      <c r="Q15" s="46">
        <v>431639.21566540003</v>
      </c>
      <c r="R15" s="47">
        <v>265796</v>
      </c>
      <c r="S15" s="54">
        <v>459554.37211950007</v>
      </c>
      <c r="T15" s="47">
        <v>258854.65201310004</v>
      </c>
      <c r="U15" s="52">
        <f t="shared" si="6"/>
        <v>0.61578278885123572</v>
      </c>
      <c r="V15" s="52">
        <f t="shared" si="7"/>
        <v>0.56327317879545458</v>
      </c>
      <c r="W15" s="55">
        <f t="shared" si="8"/>
        <v>-5.2509610055781142E-2</v>
      </c>
    </row>
    <row r="16" spans="1:24" ht="44.4" customHeight="1" x14ac:dyDescent="0.4">
      <c r="A16" s="44">
        <v>9</v>
      </c>
      <c r="B16" s="45" t="s">
        <v>21</v>
      </c>
      <c r="C16" s="46">
        <v>257071.7793429</v>
      </c>
      <c r="D16" s="47">
        <v>97061.940019899994</v>
      </c>
      <c r="E16" s="47">
        <v>152466.90809520002</v>
      </c>
      <c r="F16" s="48">
        <v>42768.736203394008</v>
      </c>
      <c r="G16" s="49">
        <f t="shared" si="0"/>
        <v>0.37756746488470877</v>
      </c>
      <c r="H16" s="49">
        <f t="shared" si="1"/>
        <v>0.28051159912477069</v>
      </c>
      <c r="I16" s="50">
        <f t="shared" si="2"/>
        <v>-9.7055865759938076E-2</v>
      </c>
      <c r="J16" s="51">
        <v>400622.3824001</v>
      </c>
      <c r="K16" s="51">
        <v>281264.52967519994</v>
      </c>
      <c r="L16" s="51">
        <v>398419.39805520006</v>
      </c>
      <c r="M16" s="51">
        <v>139670.63386816607</v>
      </c>
      <c r="N16" s="52">
        <f t="shared" si="3"/>
        <v>0.70206893581472973</v>
      </c>
      <c r="O16" s="52">
        <f t="shared" si="4"/>
        <v>0.35056183145182868</v>
      </c>
      <c r="P16" s="50">
        <f t="shared" si="5"/>
        <v>-0.35150710436290106</v>
      </c>
      <c r="Q16" s="46">
        <v>570097.35671840003</v>
      </c>
      <c r="R16" s="47">
        <v>294125</v>
      </c>
      <c r="S16" s="54">
        <v>612386.72902109998</v>
      </c>
      <c r="T16" s="47">
        <v>525027.50486093992</v>
      </c>
      <c r="U16" s="52">
        <f t="shared" si="6"/>
        <v>0.51592065203221638</v>
      </c>
      <c r="V16" s="52">
        <f t="shared" si="7"/>
        <v>0.85734631398723526</v>
      </c>
      <c r="W16" s="55">
        <f t="shared" si="8"/>
        <v>0.34142566195501889</v>
      </c>
    </row>
    <row r="17" spans="1:24" ht="44.4" customHeight="1" x14ac:dyDescent="0.4">
      <c r="A17" s="44">
        <v>10</v>
      </c>
      <c r="B17" s="45" t="s">
        <v>22</v>
      </c>
      <c r="C17" s="46">
        <v>112402.08</v>
      </c>
      <c r="D17" s="47">
        <v>53058.5</v>
      </c>
      <c r="E17" s="47">
        <v>98627</v>
      </c>
      <c r="F17" s="48">
        <v>15150</v>
      </c>
      <c r="G17" s="49">
        <f t="shared" si="0"/>
        <v>0.47204197644741092</v>
      </c>
      <c r="H17" s="49">
        <f t="shared" si="1"/>
        <v>0.15360905228791305</v>
      </c>
      <c r="I17" s="50">
        <f t="shared" si="2"/>
        <v>-0.31843292415949787</v>
      </c>
      <c r="J17" s="51">
        <v>266270.87174799998</v>
      </c>
      <c r="K17" s="51">
        <v>189992.59078799997</v>
      </c>
      <c r="L17" s="51">
        <v>160677</v>
      </c>
      <c r="M17" s="51">
        <v>38925</v>
      </c>
      <c r="N17" s="52">
        <f t="shared" si="3"/>
        <v>0.71353126063225525</v>
      </c>
      <c r="O17" s="52">
        <f t="shared" si="4"/>
        <v>0.2422562034391979</v>
      </c>
      <c r="P17" s="50">
        <f t="shared" si="5"/>
        <v>-0.47127505719305735</v>
      </c>
      <c r="Q17" s="46">
        <v>457878.60294000001</v>
      </c>
      <c r="R17" s="47">
        <v>405550</v>
      </c>
      <c r="S17" s="54">
        <v>460035</v>
      </c>
      <c r="T17" s="47">
        <v>219098</v>
      </c>
      <c r="U17" s="52">
        <f t="shared" si="6"/>
        <v>0.88571511618144538</v>
      </c>
      <c r="V17" s="52">
        <f t="shared" si="7"/>
        <v>0.47626376253980673</v>
      </c>
      <c r="W17" s="55">
        <f t="shared" si="8"/>
        <v>-0.40945135364163865</v>
      </c>
    </row>
    <row r="18" spans="1:24" ht="44.4" customHeight="1" x14ac:dyDescent="0.4">
      <c r="A18" s="44">
        <v>11</v>
      </c>
      <c r="B18" s="45" t="s">
        <v>23</v>
      </c>
      <c r="C18" s="46">
        <v>2139052</v>
      </c>
      <c r="D18" s="47">
        <v>1562344</v>
      </c>
      <c r="E18" s="47">
        <v>2260352</v>
      </c>
      <c r="F18" s="48">
        <v>1366628</v>
      </c>
      <c r="G18" s="49">
        <f t="shared" si="0"/>
        <v>0.73039084603833848</v>
      </c>
      <c r="H18" s="49">
        <f t="shared" si="1"/>
        <v>0.60460848575797044</v>
      </c>
      <c r="I18" s="50">
        <f t="shared" si="2"/>
        <v>-0.12578236028036804</v>
      </c>
      <c r="J18" s="51">
        <v>4246304</v>
      </c>
      <c r="K18" s="51">
        <v>1267808</v>
      </c>
      <c r="L18" s="51">
        <v>4471752</v>
      </c>
      <c r="M18" s="51">
        <v>1421877.6</v>
      </c>
      <c r="N18" s="52">
        <f t="shared" si="3"/>
        <v>0.29856741297843958</v>
      </c>
      <c r="O18" s="52">
        <f t="shared" si="4"/>
        <v>0.31796879612286194</v>
      </c>
      <c r="P18" s="50">
        <f t="shared" si="5"/>
        <v>1.9401383144422357E-2</v>
      </c>
      <c r="Q18" s="46">
        <v>5683719</v>
      </c>
      <c r="R18" s="47">
        <v>3451652</v>
      </c>
      <c r="S18" s="54">
        <v>6057892</v>
      </c>
      <c r="T18" s="47">
        <v>4274585</v>
      </c>
      <c r="U18" s="52">
        <f t="shared" si="6"/>
        <v>0.60728758758130019</v>
      </c>
      <c r="V18" s="52">
        <f t="shared" si="7"/>
        <v>0.70562251687550714</v>
      </c>
      <c r="W18" s="55">
        <f t="shared" si="8"/>
        <v>9.8334929294206952E-2</v>
      </c>
    </row>
    <row r="19" spans="1:24" s="4" customFormat="1" ht="44.4" customHeight="1" thickBot="1" x14ac:dyDescent="0.45">
      <c r="A19" s="56">
        <v>12</v>
      </c>
      <c r="B19" s="57" t="s">
        <v>24</v>
      </c>
      <c r="C19" s="58">
        <v>259833.16067449993</v>
      </c>
      <c r="D19" s="59">
        <v>166365.15415409999</v>
      </c>
      <c r="E19" s="59">
        <v>276433.28374769998</v>
      </c>
      <c r="F19" s="60">
        <v>99445.509291699986</v>
      </c>
      <c r="G19" s="61">
        <f t="shared" si="0"/>
        <v>0.64027683657556755</v>
      </c>
      <c r="H19" s="61">
        <f t="shared" si="1"/>
        <v>0.35974506377626969</v>
      </c>
      <c r="I19" s="62">
        <f t="shared" si="2"/>
        <v>-0.28053177279929786</v>
      </c>
      <c r="J19" s="63">
        <v>516395.7377589001</v>
      </c>
      <c r="K19" s="63">
        <v>185584.38130549999</v>
      </c>
      <c r="L19" s="63">
        <v>539883.2922746999</v>
      </c>
      <c r="M19" s="63">
        <v>700329.48570519988</v>
      </c>
      <c r="N19" s="64">
        <f t="shared" si="3"/>
        <v>0.3593840299900915</v>
      </c>
      <c r="O19" s="64">
        <f t="shared" si="4"/>
        <v>1.2971868100501669</v>
      </c>
      <c r="P19" s="62">
        <f t="shared" si="5"/>
        <v>0.93780278006007545</v>
      </c>
      <c r="Q19" s="58">
        <v>937213.06309829978</v>
      </c>
      <c r="R19" s="59">
        <v>554727.46454039996</v>
      </c>
      <c r="S19" s="65">
        <v>1022786.8366614002</v>
      </c>
      <c r="T19" s="59">
        <v>630915.79060999979</v>
      </c>
      <c r="U19" s="64">
        <f t="shared" si="6"/>
        <v>0.59189045307002641</v>
      </c>
      <c r="V19" s="64">
        <f t="shared" si="7"/>
        <v>0.61685951362988489</v>
      </c>
      <c r="W19" s="66">
        <f t="shared" si="8"/>
        <v>2.496906055985848E-2</v>
      </c>
      <c r="X19" s="24"/>
    </row>
    <row r="20" spans="1:24" s="2" customFormat="1" ht="44.4" customHeight="1" thickBot="1" x14ac:dyDescent="0.5">
      <c r="A20" s="67"/>
      <c r="B20" s="68" t="s">
        <v>1</v>
      </c>
      <c r="C20" s="69">
        <v>8360003.9039524002</v>
      </c>
      <c r="D20" s="70">
        <v>4035568</v>
      </c>
      <c r="E20" s="69">
        <f>SUM(E8:E19)</f>
        <v>8828997.0128789991</v>
      </c>
      <c r="F20" s="69">
        <f>SUM(F8:F19)</f>
        <v>3538383.9694396942</v>
      </c>
      <c r="G20" s="71">
        <f t="shared" si="0"/>
        <v>0.4827232195540106</v>
      </c>
      <c r="H20" s="71">
        <f t="shared" si="1"/>
        <v>0.40076850907053169</v>
      </c>
      <c r="I20" s="72">
        <f t="shared" si="2"/>
        <v>-8.195471048347891E-2</v>
      </c>
      <c r="J20" s="73">
        <v>11765400.024662102</v>
      </c>
      <c r="K20" s="73">
        <v>4518926.2545884</v>
      </c>
      <c r="L20" s="73">
        <f>SUM(L8:L19)</f>
        <v>12395081.070301199</v>
      </c>
      <c r="M20" s="73">
        <f>SUM(M8:M19)</f>
        <v>4914650.1187080657</v>
      </c>
      <c r="N20" s="74">
        <f t="shared" si="3"/>
        <v>0.38408606975674692</v>
      </c>
      <c r="O20" s="74">
        <f t="shared" si="4"/>
        <v>0.39650003826789332</v>
      </c>
      <c r="P20" s="75">
        <f t="shared" si="5"/>
        <v>1.24139685111464E-2</v>
      </c>
      <c r="Q20" s="76">
        <v>16156824.039419901</v>
      </c>
      <c r="R20" s="76">
        <v>9535517.8193225991</v>
      </c>
      <c r="S20" s="77">
        <f>SUM(S8:S19)</f>
        <v>17318850.137040801</v>
      </c>
      <c r="T20" s="77">
        <f>SUM(T8:T19)</f>
        <v>10351900.458673541</v>
      </c>
      <c r="U20" s="74">
        <f t="shared" si="6"/>
        <v>0.59018516238448593</v>
      </c>
      <c r="V20" s="74">
        <f t="shared" si="7"/>
        <v>0.59772446650677735</v>
      </c>
      <c r="W20" s="78">
        <f t="shared" si="8"/>
        <v>7.5393041222914237E-3</v>
      </c>
      <c r="X20" s="79"/>
    </row>
    <row r="21" spans="1:24" ht="44.4" customHeight="1" x14ac:dyDescent="0.45">
      <c r="A21" s="80" t="s">
        <v>5</v>
      </c>
      <c r="B21" s="28" t="s">
        <v>6</v>
      </c>
      <c r="C21" s="81"/>
      <c r="D21" s="82"/>
      <c r="E21" s="82"/>
      <c r="F21" s="83"/>
      <c r="G21" s="84"/>
      <c r="H21" s="84"/>
      <c r="I21" s="85"/>
      <c r="J21" s="86"/>
      <c r="K21" s="86"/>
      <c r="L21" s="86"/>
      <c r="M21" s="86"/>
      <c r="N21" s="87"/>
      <c r="O21" s="88"/>
      <c r="P21" s="85"/>
      <c r="Q21" s="89"/>
      <c r="R21" s="90"/>
      <c r="S21" s="91"/>
      <c r="T21" s="92"/>
      <c r="U21" s="87"/>
      <c r="V21" s="88"/>
      <c r="W21" s="93">
        <f t="shared" si="8"/>
        <v>0</v>
      </c>
    </row>
    <row r="22" spans="1:24" ht="44.4" customHeight="1" x14ac:dyDescent="0.4">
      <c r="A22" s="44">
        <v>13</v>
      </c>
      <c r="B22" s="45" t="s">
        <v>25</v>
      </c>
      <c r="C22" s="46">
        <v>120389.52492515405</v>
      </c>
      <c r="D22" s="47">
        <v>28507.386650700002</v>
      </c>
      <c r="E22" s="94">
        <v>32441.625759300001</v>
      </c>
      <c r="F22" s="95">
        <v>28339.11803880001</v>
      </c>
      <c r="G22" s="49">
        <f>D22/C22</f>
        <v>0.23679291589881257</v>
      </c>
      <c r="H22" s="49">
        <f>F22/E22</f>
        <v>0.87354185789151062</v>
      </c>
      <c r="I22" s="50">
        <f>H22-G22</f>
        <v>0.63674894199269805</v>
      </c>
      <c r="J22" s="96">
        <v>109694.00106653164</v>
      </c>
      <c r="K22" s="96">
        <v>78288.408574000016</v>
      </c>
      <c r="L22" s="96">
        <v>179584.37552760699</v>
      </c>
      <c r="M22" s="96">
        <v>81546.707660800006</v>
      </c>
      <c r="N22" s="52">
        <f>K22/J22</f>
        <v>0.71369817686307668</v>
      </c>
      <c r="O22" s="52">
        <f>M22/L22</f>
        <v>0.45408576008475787</v>
      </c>
      <c r="P22" s="50">
        <f>O22-N22</f>
        <v>-0.25961241677831881</v>
      </c>
      <c r="Q22" s="58">
        <v>267723.55997048528</v>
      </c>
      <c r="R22" s="59">
        <v>97836.065219399999</v>
      </c>
      <c r="S22" s="65">
        <v>305003.65165058605</v>
      </c>
      <c r="T22" s="59">
        <v>129407.60066378109</v>
      </c>
      <c r="U22" s="52">
        <f t="shared" si="6"/>
        <v>0.36543689031397075</v>
      </c>
      <c r="V22" s="52">
        <f t="shared" si="7"/>
        <v>0.42428213552023697</v>
      </c>
      <c r="W22" s="55">
        <f t="shared" si="8"/>
        <v>5.8845245206266217E-2</v>
      </c>
    </row>
    <row r="23" spans="1:24" ht="44.4" customHeight="1" x14ac:dyDescent="0.4">
      <c r="A23" s="44">
        <v>14</v>
      </c>
      <c r="B23" s="45" t="s">
        <v>26</v>
      </c>
      <c r="C23" s="46">
        <v>0</v>
      </c>
      <c r="D23" s="47">
        <v>0</v>
      </c>
      <c r="E23" s="97">
        <v>0</v>
      </c>
      <c r="F23" s="98">
        <v>0</v>
      </c>
      <c r="G23" s="49">
        <v>0</v>
      </c>
      <c r="H23" s="49">
        <v>0</v>
      </c>
      <c r="I23" s="50">
        <v>0</v>
      </c>
      <c r="J23" s="100">
        <v>7984.4565546999984</v>
      </c>
      <c r="K23" s="100">
        <v>10855.102143799999</v>
      </c>
      <c r="L23" s="100">
        <v>7989</v>
      </c>
      <c r="M23" s="100">
        <v>11165.1069484</v>
      </c>
      <c r="N23" s="52">
        <f t="shared" ref="N23:N33" si="9">K23/J23</f>
        <v>1.3595292390200575</v>
      </c>
      <c r="O23" s="52">
        <f>M23/L23</f>
        <v>1.397560013568657</v>
      </c>
      <c r="P23" s="50">
        <f>O23-N23</f>
        <v>3.8030774548599489E-2</v>
      </c>
      <c r="Q23" s="46">
        <v>84006.693627472996</v>
      </c>
      <c r="R23" s="47">
        <v>57727.256318200016</v>
      </c>
      <c r="S23" s="54">
        <v>82333</v>
      </c>
      <c r="T23" s="47">
        <v>90210.568273600002</v>
      </c>
      <c r="U23" s="52">
        <f t="shared" si="6"/>
        <v>0.68717448366901657</v>
      </c>
      <c r="V23" s="52">
        <f t="shared" si="7"/>
        <v>1.0956793542516368</v>
      </c>
      <c r="W23" s="55">
        <f t="shared" si="8"/>
        <v>0.40850487058262019</v>
      </c>
    </row>
    <row r="24" spans="1:24" ht="44.4" customHeight="1" x14ac:dyDescent="0.4">
      <c r="A24" s="44">
        <v>15</v>
      </c>
      <c r="B24" s="45" t="s">
        <v>38</v>
      </c>
      <c r="C24" s="46">
        <v>929612.0804189</v>
      </c>
      <c r="D24" s="47">
        <v>662894.6082757999</v>
      </c>
      <c r="E24" s="97">
        <v>1178145.647297</v>
      </c>
      <c r="F24" s="98">
        <v>821066.15749329526</v>
      </c>
      <c r="G24" s="49">
        <f t="shared" ref="G24:G33" si="10">D24/C24</f>
        <v>0.71308734281625041</v>
      </c>
      <c r="H24" s="49">
        <f t="shared" ref="H24:H30" si="11">F24/E24</f>
        <v>0.6969139676211118</v>
      </c>
      <c r="I24" s="50">
        <f t="shared" ref="I24:I33" si="12">H24-G24</f>
        <v>-1.6173375195138617E-2</v>
      </c>
      <c r="J24" s="100">
        <v>1702566.7194274999</v>
      </c>
      <c r="K24" s="100">
        <v>1746309.7223079295</v>
      </c>
      <c r="L24" s="100">
        <v>2112352.0091504999</v>
      </c>
      <c r="M24" s="100">
        <v>2179294.0847632699</v>
      </c>
      <c r="N24" s="52">
        <f t="shared" si="9"/>
        <v>1.0256923869010774</v>
      </c>
      <c r="O24" s="52">
        <f t="shared" ref="O24:O33" si="13">M24/L24</f>
        <v>1.0316907765953702</v>
      </c>
      <c r="P24" s="50">
        <f t="shared" ref="P24:P33" si="14">O24-N24</f>
        <v>5.9983896942927828E-3</v>
      </c>
      <c r="Q24" s="46">
        <v>2856178.5093574999</v>
      </c>
      <c r="R24" s="47">
        <v>2996872.9751990037</v>
      </c>
      <c r="S24" s="54">
        <v>3465118.830252199</v>
      </c>
      <c r="T24" s="47">
        <v>3548810.0547746834</v>
      </c>
      <c r="U24" s="52">
        <f t="shared" si="6"/>
        <v>1.0492596892598121</v>
      </c>
      <c r="V24" s="52">
        <f t="shared" si="7"/>
        <v>1.0241524832544902</v>
      </c>
      <c r="W24" s="55">
        <f t="shared" si="8"/>
        <v>-2.5107206005321903E-2</v>
      </c>
    </row>
    <row r="25" spans="1:24" ht="44.4" customHeight="1" x14ac:dyDescent="0.4">
      <c r="A25" s="44">
        <v>16</v>
      </c>
      <c r="B25" s="45" t="s">
        <v>39</v>
      </c>
      <c r="C25" s="46">
        <v>128621.52274650004</v>
      </c>
      <c r="D25" s="47">
        <v>85430.718502400021</v>
      </c>
      <c r="E25" s="97">
        <v>107332.75135770002</v>
      </c>
      <c r="F25" s="98">
        <v>96113.419219599993</v>
      </c>
      <c r="G25" s="49">
        <f t="shared" si="10"/>
        <v>0.66420235648100123</v>
      </c>
      <c r="H25" s="49">
        <f t="shared" si="11"/>
        <v>0.89547149405766946</v>
      </c>
      <c r="I25" s="50">
        <f t="shared" si="12"/>
        <v>0.23126913757666823</v>
      </c>
      <c r="J25" s="100">
        <v>478932.35600269999</v>
      </c>
      <c r="K25" s="100">
        <v>482748.68180140003</v>
      </c>
      <c r="L25" s="100">
        <v>552658.0518894</v>
      </c>
      <c r="M25" s="100">
        <v>577558.9953652001</v>
      </c>
      <c r="N25" s="52">
        <f t="shared" si="9"/>
        <v>1.0079684025329843</v>
      </c>
      <c r="O25" s="52">
        <f t="shared" si="13"/>
        <v>1.0450566917294881</v>
      </c>
      <c r="P25" s="50">
        <f t="shared" si="14"/>
        <v>3.7088289196503865E-2</v>
      </c>
      <c r="Q25" s="46">
        <v>1388011.5061011002</v>
      </c>
      <c r="R25" s="47">
        <v>1385586.6630118003</v>
      </c>
      <c r="S25" s="54">
        <v>1686188.3697813998</v>
      </c>
      <c r="T25" s="47">
        <v>1700221.2406592001</v>
      </c>
      <c r="U25" s="52">
        <f t="shared" si="6"/>
        <v>0.99825300937446027</v>
      </c>
      <c r="V25" s="52">
        <f t="shared" si="7"/>
        <v>1.0083222439018598</v>
      </c>
      <c r="W25" s="55">
        <f t="shared" si="8"/>
        <v>1.0069234527399495E-2</v>
      </c>
    </row>
    <row r="26" spans="1:24" ht="44.4" customHeight="1" x14ac:dyDescent="0.4">
      <c r="A26" s="44">
        <v>17</v>
      </c>
      <c r="B26" s="45" t="s">
        <v>27</v>
      </c>
      <c r="C26" s="46">
        <v>56766.473971299987</v>
      </c>
      <c r="D26" s="47">
        <v>51919.015769799997</v>
      </c>
      <c r="E26" s="97">
        <v>70939.014555800008</v>
      </c>
      <c r="F26" s="98">
        <v>50255.115285299995</v>
      </c>
      <c r="G26" s="49">
        <f t="shared" si="10"/>
        <v>0.91460702308283637</v>
      </c>
      <c r="H26" s="49">
        <f t="shared" si="11"/>
        <v>0.70842702848331451</v>
      </c>
      <c r="I26" s="50">
        <f t="shared" si="12"/>
        <v>-0.20617999459952185</v>
      </c>
      <c r="J26" s="100">
        <v>120132.25494740001</v>
      </c>
      <c r="K26" s="100">
        <v>112248.51882200003</v>
      </c>
      <c r="L26" s="100">
        <v>134719.76450229998</v>
      </c>
      <c r="M26" s="100">
        <v>111882.37243830002</v>
      </c>
      <c r="N26" s="52">
        <f t="shared" si="9"/>
        <v>0.93437452640132423</v>
      </c>
      <c r="O26" s="52">
        <f t="shared" si="13"/>
        <v>0.83048224476661647</v>
      </c>
      <c r="P26" s="50">
        <f t="shared" si="14"/>
        <v>-0.10389228163470776</v>
      </c>
      <c r="Q26" s="46">
        <v>208905.81450379995</v>
      </c>
      <c r="R26" s="47">
        <v>295329.88207688229</v>
      </c>
      <c r="S26" s="54">
        <v>251491.40694679995</v>
      </c>
      <c r="T26" s="47">
        <v>353937.41184639995</v>
      </c>
      <c r="U26" s="52">
        <f t="shared" si="6"/>
        <v>1.413698717665469</v>
      </c>
      <c r="V26" s="52">
        <f t="shared" si="7"/>
        <v>1.407353897866066</v>
      </c>
      <c r="W26" s="55">
        <f t="shared" si="8"/>
        <v>-6.3448197994029343E-3</v>
      </c>
    </row>
    <row r="27" spans="1:24" ht="44.4" customHeight="1" x14ac:dyDescent="0.4">
      <c r="A27" s="44">
        <v>18</v>
      </c>
      <c r="B27" s="45" t="s">
        <v>28</v>
      </c>
      <c r="C27" s="46">
        <v>29085.2749</v>
      </c>
      <c r="D27" s="47">
        <v>11632.35694</v>
      </c>
      <c r="E27" s="97">
        <v>34465.625699999997</v>
      </c>
      <c r="F27" s="98">
        <v>11916.798380700078</v>
      </c>
      <c r="G27" s="49">
        <f t="shared" si="10"/>
        <v>0.39993972826435276</v>
      </c>
      <c r="H27" s="49">
        <f t="shared" si="11"/>
        <v>0.34575894499719118</v>
      </c>
      <c r="I27" s="50">
        <f t="shared" si="12"/>
        <v>-5.4180783267161581E-2</v>
      </c>
      <c r="J27" s="100">
        <v>193131.48320000002</v>
      </c>
      <c r="K27" s="100">
        <v>51092.576459999997</v>
      </c>
      <c r="L27" s="100">
        <v>237579.2089</v>
      </c>
      <c r="M27" s="100">
        <v>75995.373950119683</v>
      </c>
      <c r="N27" s="52">
        <f t="shared" si="9"/>
        <v>0.26454814934078025</v>
      </c>
      <c r="O27" s="52">
        <f t="shared" si="13"/>
        <v>0.31987384040034861</v>
      </c>
      <c r="P27" s="50">
        <f t="shared" si="14"/>
        <v>5.532569105956836E-2</v>
      </c>
      <c r="Q27" s="46">
        <v>398918.37449999992</v>
      </c>
      <c r="R27" s="47">
        <v>308636</v>
      </c>
      <c r="S27" s="54">
        <v>455073.0404</v>
      </c>
      <c r="T27" s="47">
        <v>377430.9206804217</v>
      </c>
      <c r="U27" s="52">
        <f t="shared" si="6"/>
        <v>0.77368208568191699</v>
      </c>
      <c r="V27" s="52">
        <f t="shared" si="7"/>
        <v>0.82938536712407207</v>
      </c>
      <c r="W27" s="55">
        <f t="shared" si="8"/>
        <v>5.5703281442155084E-2</v>
      </c>
    </row>
    <row r="28" spans="1:24" ht="44.4" customHeight="1" x14ac:dyDescent="0.4">
      <c r="A28" s="44">
        <v>19</v>
      </c>
      <c r="B28" s="45" t="s">
        <v>29</v>
      </c>
      <c r="C28" s="46">
        <v>0</v>
      </c>
      <c r="D28" s="47">
        <v>0</v>
      </c>
      <c r="E28" s="97">
        <v>0</v>
      </c>
      <c r="F28" s="98">
        <v>0</v>
      </c>
      <c r="G28" s="49">
        <v>0</v>
      </c>
      <c r="H28" s="49">
        <v>0</v>
      </c>
      <c r="I28" s="50">
        <f t="shared" si="12"/>
        <v>0</v>
      </c>
      <c r="J28" s="100">
        <v>32394.995000000003</v>
      </c>
      <c r="K28" s="100">
        <v>14104</v>
      </c>
      <c r="L28" s="100">
        <v>83912.17</v>
      </c>
      <c r="M28" s="100">
        <v>46643.149999999994</v>
      </c>
      <c r="N28" s="52">
        <f t="shared" si="9"/>
        <v>0.43537589680134225</v>
      </c>
      <c r="O28" s="52">
        <f t="shared" si="13"/>
        <v>0.55585679645753405</v>
      </c>
      <c r="P28" s="50">
        <f t="shared" si="14"/>
        <v>0.1204808996561918</v>
      </c>
      <c r="Q28" s="46">
        <v>77719.488000000012</v>
      </c>
      <c r="R28" s="47">
        <v>109313.22150000001</v>
      </c>
      <c r="S28" s="54">
        <v>39045.56</v>
      </c>
      <c r="T28" s="47">
        <v>73193.790000000008</v>
      </c>
      <c r="U28" s="52">
        <f t="shared" si="6"/>
        <v>1.4065097997042904</v>
      </c>
      <c r="V28" s="52">
        <f t="shared" si="7"/>
        <v>1.8745739592414608</v>
      </c>
      <c r="W28" s="55">
        <f t="shared" si="8"/>
        <v>0.4680641595371704</v>
      </c>
    </row>
    <row r="29" spans="1:24" ht="44.4" customHeight="1" x14ac:dyDescent="0.4">
      <c r="A29" s="44">
        <v>20</v>
      </c>
      <c r="B29" s="45" t="s">
        <v>30</v>
      </c>
      <c r="C29" s="46">
        <v>62120.517870772004</v>
      </c>
      <c r="D29" s="47">
        <v>82671.174797757005</v>
      </c>
      <c r="E29" s="97">
        <v>70797.324739759002</v>
      </c>
      <c r="F29" s="98">
        <v>168288.28837939701</v>
      </c>
      <c r="G29" s="49">
        <f t="shared" si="10"/>
        <v>1.3308191501193871</v>
      </c>
      <c r="H29" s="49">
        <f t="shared" si="11"/>
        <v>2.3770430450303182</v>
      </c>
      <c r="I29" s="50">
        <f t="shared" si="12"/>
        <v>1.046223894910931</v>
      </c>
      <c r="J29" s="100">
        <v>184549.128657183</v>
      </c>
      <c r="K29" s="100">
        <v>67363.604396919007</v>
      </c>
      <c r="L29" s="100">
        <v>189105.15863255499</v>
      </c>
      <c r="M29" s="100">
        <v>70596.883751590998</v>
      </c>
      <c r="N29" s="52">
        <f t="shared" si="9"/>
        <v>0.36501719020333662</v>
      </c>
      <c r="O29" s="52">
        <f t="shared" si="13"/>
        <v>0.37332077169172234</v>
      </c>
      <c r="P29" s="50">
        <f t="shared" si="14"/>
        <v>8.3035814883857251E-3</v>
      </c>
      <c r="Q29" s="46">
        <v>524214.07513945305</v>
      </c>
      <c r="R29" s="47">
        <v>293900.04030460102</v>
      </c>
      <c r="S29" s="54">
        <v>627331.3261432891</v>
      </c>
      <c r="T29" s="47">
        <v>331131.91700886993</v>
      </c>
      <c r="U29" s="52">
        <f t="shared" si="6"/>
        <v>0.56064889182232813</v>
      </c>
      <c r="V29" s="52">
        <f t="shared" si="7"/>
        <v>0.52784215168179871</v>
      </c>
      <c r="W29" s="55">
        <f t="shared" si="8"/>
        <v>-3.2806740140529422E-2</v>
      </c>
    </row>
    <row r="30" spans="1:24" s="4" customFormat="1" ht="44.4" customHeight="1" x14ac:dyDescent="0.4">
      <c r="A30" s="44">
        <v>21</v>
      </c>
      <c r="B30" s="45" t="s">
        <v>31</v>
      </c>
      <c r="C30" s="46">
        <v>421471.50465999998</v>
      </c>
      <c r="D30" s="47">
        <v>143530.55717049999</v>
      </c>
      <c r="E30" s="97">
        <v>498352.94030913012</v>
      </c>
      <c r="F30" s="98">
        <v>266606.96428269998</v>
      </c>
      <c r="G30" s="49">
        <f t="shared" si="10"/>
        <v>0.34054628980501478</v>
      </c>
      <c r="H30" s="49">
        <f t="shared" si="11"/>
        <v>0.53497620404792379</v>
      </c>
      <c r="I30" s="50">
        <f t="shared" si="12"/>
        <v>0.19442991424290901</v>
      </c>
      <c r="J30" s="100">
        <v>735996.14488000004</v>
      </c>
      <c r="K30" s="100">
        <v>364776.76170430001</v>
      </c>
      <c r="L30" s="100">
        <v>845480.14846853248</v>
      </c>
      <c r="M30" s="100">
        <v>605485.42273340002</v>
      </c>
      <c r="N30" s="52">
        <f t="shared" si="9"/>
        <v>0.49562319618369027</v>
      </c>
      <c r="O30" s="52">
        <f t="shared" si="13"/>
        <v>0.71614386668942032</v>
      </c>
      <c r="P30" s="50">
        <f t="shared" si="14"/>
        <v>0.22052067050573004</v>
      </c>
      <c r="Q30" s="46">
        <v>943154.03239999991</v>
      </c>
      <c r="R30" s="47">
        <v>929609.14861400006</v>
      </c>
      <c r="S30" s="54">
        <v>1097167.878629511</v>
      </c>
      <c r="T30" s="47">
        <v>960521.91414850007</v>
      </c>
      <c r="U30" s="52">
        <f t="shared" si="6"/>
        <v>0.98563873628199117</v>
      </c>
      <c r="V30" s="52">
        <f t="shared" si="7"/>
        <v>0.8754557373191626</v>
      </c>
      <c r="W30" s="55">
        <f t="shared" si="8"/>
        <v>-0.11018299896282857</v>
      </c>
      <c r="X30" s="24"/>
    </row>
    <row r="31" spans="1:24" ht="44.4" customHeight="1" x14ac:dyDescent="0.4">
      <c r="A31" s="44">
        <v>22</v>
      </c>
      <c r="B31" s="45" t="s">
        <v>32</v>
      </c>
      <c r="C31" s="46">
        <v>0</v>
      </c>
      <c r="D31" s="47">
        <v>0</v>
      </c>
      <c r="E31" s="99">
        <v>0</v>
      </c>
      <c r="F31" s="99">
        <v>0</v>
      </c>
      <c r="G31" s="101">
        <v>0</v>
      </c>
      <c r="H31" s="101">
        <v>0</v>
      </c>
      <c r="I31" s="50">
        <v>0</v>
      </c>
      <c r="J31" s="100">
        <v>0</v>
      </c>
      <c r="K31" s="100">
        <v>0</v>
      </c>
      <c r="L31" s="100">
        <v>0</v>
      </c>
      <c r="M31" s="100">
        <v>0</v>
      </c>
      <c r="N31" s="52">
        <v>0</v>
      </c>
      <c r="O31" s="102">
        <v>0</v>
      </c>
      <c r="P31" s="50">
        <v>0</v>
      </c>
      <c r="Q31" s="46">
        <v>143763</v>
      </c>
      <c r="R31" s="47">
        <v>17428</v>
      </c>
      <c r="S31" s="47">
        <v>190375</v>
      </c>
      <c r="T31" s="47">
        <v>41572</v>
      </c>
      <c r="U31" s="102">
        <f t="shared" si="6"/>
        <v>0.12122729770525101</v>
      </c>
      <c r="V31" s="102">
        <f t="shared" si="7"/>
        <v>0.21836900853578464</v>
      </c>
      <c r="W31" s="55">
        <f t="shared" si="8"/>
        <v>9.7141710830533634E-2</v>
      </c>
    </row>
    <row r="32" spans="1:24" ht="44.4" customHeight="1" thickBot="1" x14ac:dyDescent="0.45">
      <c r="A32" s="103">
        <v>23</v>
      </c>
      <c r="B32" s="104" t="s">
        <v>56</v>
      </c>
      <c r="C32" s="105">
        <v>0</v>
      </c>
      <c r="D32" s="106">
        <v>0</v>
      </c>
      <c r="E32" s="107">
        <v>0</v>
      </c>
      <c r="F32" s="108">
        <v>0</v>
      </c>
      <c r="G32" s="109">
        <v>0</v>
      </c>
      <c r="H32" s="109">
        <v>0</v>
      </c>
      <c r="I32" s="110">
        <v>0</v>
      </c>
      <c r="J32" s="112">
        <v>40344.389515199997</v>
      </c>
      <c r="K32" s="112">
        <v>177768</v>
      </c>
      <c r="L32" s="112">
        <v>36765.918942061995</v>
      </c>
      <c r="M32" s="112">
        <v>165636.68036339973</v>
      </c>
      <c r="N32" s="52">
        <f t="shared" si="9"/>
        <v>4.4062632285717154</v>
      </c>
      <c r="O32" s="113">
        <f t="shared" si="13"/>
        <v>4.5051690568218961</v>
      </c>
      <c r="P32" s="114">
        <v>0</v>
      </c>
      <c r="Q32" s="105">
        <v>74259.731067100001</v>
      </c>
      <c r="R32" s="115">
        <v>35490.988229300012</v>
      </c>
      <c r="S32" s="115">
        <v>62713.822874249003</v>
      </c>
      <c r="T32" s="115">
        <v>38804.240573200019</v>
      </c>
      <c r="U32" s="102">
        <f t="shared" si="6"/>
        <v>0.47793047078545003</v>
      </c>
      <c r="V32" s="113">
        <f t="shared" si="7"/>
        <v>0.61875099929737298</v>
      </c>
      <c r="W32" s="66">
        <f t="shared" si="8"/>
        <v>0.14082052851192295</v>
      </c>
    </row>
    <row r="33" spans="1:24" s="3" customFormat="1" ht="44.4" customHeight="1" thickBot="1" x14ac:dyDescent="0.5">
      <c r="A33" s="67"/>
      <c r="B33" s="68" t="s">
        <v>1</v>
      </c>
      <c r="C33" s="116">
        <v>1748067</v>
      </c>
      <c r="D33" s="117">
        <v>1066585.8181069568</v>
      </c>
      <c r="E33" s="69">
        <f>SUM(E22:E32)</f>
        <v>1992474.9297186893</v>
      </c>
      <c r="F33" s="69">
        <f>SUM(F22:F32)</f>
        <v>1442585.861079792</v>
      </c>
      <c r="G33" s="118">
        <f t="shared" si="10"/>
        <v>0.61015156633410317</v>
      </c>
      <c r="H33" s="118">
        <f>F33/E33</f>
        <v>0.72401707020899164</v>
      </c>
      <c r="I33" s="72">
        <f t="shared" si="12"/>
        <v>0.11386550387488847</v>
      </c>
      <c r="J33" s="119">
        <f>J32+J30+J31+J29+J28+J27+J26+J25+J24+J23+J22</f>
        <v>3605725.9292512145</v>
      </c>
      <c r="K33" s="119">
        <f>K32+K30+K31+K29+K28+K27+K26+K25+K24+K23+K22</f>
        <v>3105555.3762103487</v>
      </c>
      <c r="L33" s="119">
        <v>4380146</v>
      </c>
      <c r="M33" s="119">
        <v>3925805</v>
      </c>
      <c r="N33" s="52">
        <f t="shared" si="9"/>
        <v>0.8612843674603039</v>
      </c>
      <c r="O33" s="74">
        <f t="shared" si="13"/>
        <v>0.89627263566100313</v>
      </c>
      <c r="P33" s="75">
        <f t="shared" si="14"/>
        <v>3.4988268200699224E-2</v>
      </c>
      <c r="Q33" s="120">
        <v>6966854.7846669108</v>
      </c>
      <c r="R33" s="120">
        <v>6527730</v>
      </c>
      <c r="S33" s="121">
        <v>8261841.8866780335</v>
      </c>
      <c r="T33" s="121">
        <v>7645241.6586286565</v>
      </c>
      <c r="U33" s="74">
        <f t="shared" si="6"/>
        <v>0.93696943624641582</v>
      </c>
      <c r="V33" s="74">
        <f t="shared" si="7"/>
        <v>0.92536770413827141</v>
      </c>
      <c r="W33" s="78">
        <f t="shared" si="8"/>
        <v>-1.1601732108144414E-2</v>
      </c>
      <c r="X33" s="79"/>
    </row>
    <row r="34" spans="1:24" ht="44.4" customHeight="1" thickBot="1" x14ac:dyDescent="0.5">
      <c r="A34" s="80" t="s">
        <v>41</v>
      </c>
      <c r="B34" s="28" t="s">
        <v>40</v>
      </c>
      <c r="C34" s="81"/>
      <c r="D34" s="82"/>
      <c r="F34" s="83"/>
      <c r="G34" s="84"/>
      <c r="H34" s="118"/>
      <c r="I34" s="85"/>
      <c r="J34" s="86"/>
      <c r="K34" s="86"/>
      <c r="L34" s="86"/>
      <c r="M34" s="86"/>
      <c r="N34" s="87"/>
      <c r="O34" s="88"/>
      <c r="P34" s="85"/>
      <c r="Q34" s="122"/>
      <c r="R34" s="123"/>
      <c r="S34" s="91"/>
      <c r="T34" s="92"/>
      <c r="U34" s="87"/>
      <c r="V34" s="88"/>
      <c r="W34" s="93"/>
    </row>
    <row r="35" spans="1:24" ht="44.4" customHeight="1" thickBot="1" x14ac:dyDescent="0.45">
      <c r="A35" s="44">
        <v>24</v>
      </c>
      <c r="B35" s="45" t="s">
        <v>35</v>
      </c>
      <c r="C35" s="46">
        <v>141.22735050000003</v>
      </c>
      <c r="D35" s="47">
        <v>0</v>
      </c>
      <c r="E35" s="47">
        <v>244.56049279999985</v>
      </c>
      <c r="F35" s="48">
        <v>28.589950000000002</v>
      </c>
      <c r="G35" s="49">
        <v>0</v>
      </c>
      <c r="H35" s="118">
        <f t="shared" ref="H35:H39" si="15">F35/E35</f>
        <v>0.11690338726697241</v>
      </c>
      <c r="I35" s="50">
        <f>H35-G35</f>
        <v>0.11690338726697241</v>
      </c>
      <c r="J35" s="47">
        <v>51574.605473099975</v>
      </c>
      <c r="K35" s="100">
        <v>63309.43588377894</v>
      </c>
      <c r="L35" s="47">
        <v>65806.763009399903</v>
      </c>
      <c r="M35" s="100">
        <v>88801.32455876912</v>
      </c>
      <c r="N35" s="52">
        <f>K35/J35</f>
        <v>1.2275311716499617</v>
      </c>
      <c r="O35" s="52">
        <f>M35/L35</f>
        <v>1.3494255073157853</v>
      </c>
      <c r="P35" s="50">
        <f>O35-N35</f>
        <v>0.12189433566582353</v>
      </c>
      <c r="Q35" s="46">
        <v>318304.16519730003</v>
      </c>
      <c r="R35" s="47">
        <v>166987.53836096352</v>
      </c>
      <c r="S35" s="54">
        <v>463188.63455370034</v>
      </c>
      <c r="T35" s="47">
        <v>217411.53246274422</v>
      </c>
      <c r="U35" s="52">
        <f t="shared" si="6"/>
        <v>0.52461625268854628</v>
      </c>
      <c r="V35" s="52">
        <f t="shared" si="7"/>
        <v>0.46938011048614869</v>
      </c>
      <c r="W35" s="55">
        <f t="shared" si="8"/>
        <v>-5.5236142202397587E-2</v>
      </c>
    </row>
    <row r="36" spans="1:24" ht="44.4" customHeight="1" thickBot="1" x14ac:dyDescent="0.5">
      <c r="A36" s="44">
        <v>25</v>
      </c>
      <c r="B36" s="45" t="s">
        <v>13</v>
      </c>
      <c r="C36" s="46">
        <v>236944.82859850003</v>
      </c>
      <c r="D36" s="47">
        <v>111157.30283209991</v>
      </c>
      <c r="E36" s="169">
        <v>250212.35078119999</v>
      </c>
      <c r="F36" s="48">
        <v>133393.87839989964</v>
      </c>
      <c r="G36" s="49">
        <f>D36/C36</f>
        <v>0.46912736390822246</v>
      </c>
      <c r="H36" s="118">
        <f t="shared" si="15"/>
        <v>0.53312267753140163</v>
      </c>
      <c r="I36" s="50">
        <f t="shared" ref="I36:I38" si="16">H36-G36</f>
        <v>6.3995313623179173E-2</v>
      </c>
      <c r="J36" s="47">
        <v>240256.0264323001</v>
      </c>
      <c r="K36" s="100">
        <v>168983.6482524001</v>
      </c>
      <c r="L36" s="47">
        <v>263547.0595346</v>
      </c>
      <c r="M36" s="100">
        <v>195228.80677340017</v>
      </c>
      <c r="N36" s="52">
        <f t="shared" ref="N36:N39" si="17">K36/J36</f>
        <v>0.7033482188219603</v>
      </c>
      <c r="O36" s="52">
        <f t="shared" ref="O36:O39" si="18">M36/L36</f>
        <v>0.74077398973130781</v>
      </c>
      <c r="P36" s="50">
        <f t="shared" ref="P36:P39" si="19">O36-N36</f>
        <v>3.7425770909347511E-2</v>
      </c>
      <c r="Q36" s="46">
        <v>103495.2190748</v>
      </c>
      <c r="R36" s="47">
        <v>154853.49247820003</v>
      </c>
      <c r="S36" s="54">
        <v>114556.4836833</v>
      </c>
      <c r="T36" s="47">
        <v>178991.94951060007</v>
      </c>
      <c r="U36" s="52">
        <f t="shared" si="6"/>
        <v>1.4962381244517335</v>
      </c>
      <c r="V36" s="52">
        <f t="shared" si="7"/>
        <v>1.5624776857278262</v>
      </c>
      <c r="W36" s="55">
        <f t="shared" si="8"/>
        <v>6.6239561276092651E-2</v>
      </c>
    </row>
    <row r="37" spans="1:24" ht="44.4" customHeight="1" thickBot="1" x14ac:dyDescent="0.45">
      <c r="A37" s="44">
        <v>26</v>
      </c>
      <c r="B37" s="45" t="s">
        <v>36</v>
      </c>
      <c r="C37" s="46">
        <v>0</v>
      </c>
      <c r="D37" s="47">
        <v>0</v>
      </c>
      <c r="E37" s="47">
        <v>0</v>
      </c>
      <c r="F37" s="124">
        <v>0</v>
      </c>
      <c r="G37" s="49">
        <v>0</v>
      </c>
      <c r="H37" s="118" t="e">
        <f t="shared" si="15"/>
        <v>#DIV/0!</v>
      </c>
      <c r="I37" s="50" t="e">
        <f t="shared" si="16"/>
        <v>#DIV/0!</v>
      </c>
      <c r="J37" s="47">
        <v>72192.168557900004</v>
      </c>
      <c r="K37" s="100">
        <v>17679.452793899996</v>
      </c>
      <c r="L37" s="47">
        <v>95872</v>
      </c>
      <c r="M37" s="100">
        <v>25552</v>
      </c>
      <c r="N37" s="52">
        <f t="shared" si="17"/>
        <v>0.24489433060485796</v>
      </c>
      <c r="O37" s="52">
        <f t="shared" si="18"/>
        <v>0.26652202937249664</v>
      </c>
      <c r="P37" s="50">
        <f t="shared" si="19"/>
        <v>2.1627698767638676E-2</v>
      </c>
      <c r="Q37" s="46">
        <v>123792.38619230001</v>
      </c>
      <c r="R37" s="47">
        <v>24539.247766300003</v>
      </c>
      <c r="S37" s="54">
        <v>148934</v>
      </c>
      <c r="T37" s="47">
        <v>36088</v>
      </c>
      <c r="U37" s="52">
        <f t="shared" si="6"/>
        <v>0.19822905528439005</v>
      </c>
      <c r="V37" s="52">
        <f t="shared" si="7"/>
        <v>0.24230867364067304</v>
      </c>
      <c r="W37" s="55">
        <f t="shared" si="8"/>
        <v>4.407961835628299E-2</v>
      </c>
    </row>
    <row r="38" spans="1:24" ht="44.4" customHeight="1" thickBot="1" x14ac:dyDescent="0.45">
      <c r="A38" s="56">
        <v>27</v>
      </c>
      <c r="B38" s="57" t="s">
        <v>37</v>
      </c>
      <c r="C38" s="58">
        <v>0</v>
      </c>
      <c r="D38" s="59">
        <v>0</v>
      </c>
      <c r="E38" s="47">
        <v>0</v>
      </c>
      <c r="F38" s="126">
        <v>0</v>
      </c>
      <c r="G38" s="61">
        <v>0</v>
      </c>
      <c r="H38" s="118" t="e">
        <f t="shared" si="15"/>
        <v>#DIV/0!</v>
      </c>
      <c r="I38" s="62" t="e">
        <f t="shared" si="16"/>
        <v>#DIV/0!</v>
      </c>
      <c r="J38" s="59">
        <v>7874.9281499999988</v>
      </c>
      <c r="K38" s="96">
        <v>3886.1107536000018</v>
      </c>
      <c r="L38" s="59">
        <v>7175</v>
      </c>
      <c r="M38" s="96">
        <v>4366.7792121000002</v>
      </c>
      <c r="N38" s="64">
        <f t="shared" si="17"/>
        <v>0.49347888381686406</v>
      </c>
      <c r="O38" s="64">
        <f t="shared" si="18"/>
        <v>0.60861034314982576</v>
      </c>
      <c r="P38" s="62">
        <f t="shared" si="19"/>
        <v>0.11513145933296171</v>
      </c>
      <c r="Q38" s="58">
        <v>101857.80154000001</v>
      </c>
      <c r="R38" s="59">
        <v>28721.982608300001</v>
      </c>
      <c r="S38" s="65">
        <v>112386</v>
      </c>
      <c r="T38" s="59">
        <v>44736.640279600018</v>
      </c>
      <c r="U38" s="64">
        <f t="shared" si="6"/>
        <v>0.28198117546274304</v>
      </c>
      <c r="V38" s="64">
        <f t="shared" si="7"/>
        <v>0.39806239460075116</v>
      </c>
      <c r="W38" s="66">
        <f t="shared" si="8"/>
        <v>0.11608121913800812</v>
      </c>
    </row>
    <row r="39" spans="1:24" s="2" customFormat="1" ht="44.4" customHeight="1" thickBot="1" x14ac:dyDescent="0.5">
      <c r="A39" s="67"/>
      <c r="B39" s="68" t="s">
        <v>1</v>
      </c>
      <c r="C39" s="69">
        <v>237086</v>
      </c>
      <c r="D39" s="127">
        <v>111157</v>
      </c>
      <c r="E39" s="127">
        <f>SUM(E35:E38)</f>
        <v>250456.91127399998</v>
      </c>
      <c r="F39" s="127">
        <f>SUM(F35:F38)</f>
        <v>133422.46834989963</v>
      </c>
      <c r="G39" s="118">
        <f t="shared" ref="G39" si="20">D39/C39</f>
        <v>0.46884674759370015</v>
      </c>
      <c r="H39" s="118">
        <f t="shared" si="15"/>
        <v>0.53271625714466864</v>
      </c>
      <c r="I39" s="72">
        <f t="shared" ref="I39" si="21">H39-G39</f>
        <v>6.3869509550968484E-2</v>
      </c>
      <c r="J39" s="129">
        <f>J38+J37+J35+J36</f>
        <v>371897.72861330007</v>
      </c>
      <c r="K39" s="129">
        <f>K38+K37+K35+K36</f>
        <v>253858.64768367904</v>
      </c>
      <c r="L39" s="129">
        <f>SUM(L35:L38)</f>
        <v>432400.82254399988</v>
      </c>
      <c r="M39" s="129">
        <f>SUM(M35:M38)</f>
        <v>313948.91054426931</v>
      </c>
      <c r="N39" s="74">
        <f t="shared" si="17"/>
        <v>0.68260338300598156</v>
      </c>
      <c r="O39" s="74">
        <f t="shared" si="18"/>
        <v>0.7260599290657519</v>
      </c>
      <c r="P39" s="75">
        <f t="shared" si="19"/>
        <v>4.345654605977034E-2</v>
      </c>
      <c r="Q39" s="120">
        <v>647449.57200440008</v>
      </c>
      <c r="R39" s="130">
        <v>375102.26121376356</v>
      </c>
      <c r="S39" s="121">
        <f>SUM(S35:S38)</f>
        <v>839065.11823700031</v>
      </c>
      <c r="T39" s="121">
        <f>SUM(T35:T38)</f>
        <v>477228.12225294427</v>
      </c>
      <c r="U39" s="74">
        <f t="shared" si="6"/>
        <v>0.57935363221031577</v>
      </c>
      <c r="V39" s="74">
        <f t="shared" si="7"/>
        <v>0.56876172287518167</v>
      </c>
      <c r="W39" s="78">
        <f t="shared" si="8"/>
        <v>-1.0591909335134098E-2</v>
      </c>
      <c r="X39" s="79"/>
    </row>
    <row r="40" spans="1:24" ht="44.4" customHeight="1" x14ac:dyDescent="0.45">
      <c r="A40" s="80" t="s">
        <v>42</v>
      </c>
      <c r="B40" s="28" t="s">
        <v>7</v>
      </c>
      <c r="C40" s="131"/>
      <c r="D40" s="132"/>
      <c r="E40" s="125"/>
      <c r="F40" s="133"/>
      <c r="G40" s="84"/>
      <c r="H40" s="84"/>
      <c r="I40" s="85"/>
      <c r="J40" s="134"/>
      <c r="K40" s="134"/>
      <c r="L40" s="134"/>
      <c r="M40" s="134"/>
      <c r="N40" s="87"/>
      <c r="O40" s="88"/>
      <c r="P40" s="85"/>
      <c r="Q40" s="122"/>
      <c r="R40" s="123"/>
      <c r="S40" s="91"/>
      <c r="T40" s="92"/>
      <c r="U40" s="87"/>
      <c r="V40" s="88"/>
      <c r="W40" s="93"/>
    </row>
    <row r="41" spans="1:24" ht="44.4" customHeight="1" x14ac:dyDescent="0.45">
      <c r="A41" s="56">
        <v>28</v>
      </c>
      <c r="B41" s="57" t="s">
        <v>33</v>
      </c>
      <c r="C41" s="135">
        <v>868949</v>
      </c>
      <c r="D41" s="136">
        <v>652606</v>
      </c>
      <c r="E41" s="170">
        <v>960960</v>
      </c>
      <c r="F41" s="171">
        <v>739026</v>
      </c>
      <c r="G41" s="61">
        <f>D41/C41</f>
        <v>0.75102911678360873</v>
      </c>
      <c r="H41" s="61">
        <f>F41/E41</f>
        <v>0.76904970029970032</v>
      </c>
      <c r="I41" s="62">
        <f>H41-G41</f>
        <v>1.8020583516091593E-2</v>
      </c>
      <c r="J41" s="59">
        <v>201339</v>
      </c>
      <c r="K41" s="59">
        <v>150388</v>
      </c>
      <c r="L41" s="59">
        <v>231535</v>
      </c>
      <c r="M41" s="59">
        <v>165141</v>
      </c>
      <c r="N41" s="64">
        <f>K41/J41</f>
        <v>0.74693924177630766</v>
      </c>
      <c r="O41" s="172">
        <f>M41/L41</f>
        <v>0.71324421793681303</v>
      </c>
      <c r="P41" s="62">
        <f>O41-N41</f>
        <v>-3.3695023839494631E-2</v>
      </c>
      <c r="Q41" s="58">
        <v>150525</v>
      </c>
      <c r="R41" s="59">
        <v>69460</v>
      </c>
      <c r="S41" s="59">
        <v>146634</v>
      </c>
      <c r="T41" s="59">
        <v>67226</v>
      </c>
      <c r="U41" s="64">
        <f t="shared" si="6"/>
        <v>0.46145158611526327</v>
      </c>
      <c r="V41" s="179">
        <f t="shared" si="7"/>
        <v>0.45846120272242452</v>
      </c>
      <c r="W41" s="181">
        <f t="shared" si="8"/>
        <v>-2.9903833928387469E-3</v>
      </c>
    </row>
    <row r="42" spans="1:24" ht="5.4" customHeight="1" thickBot="1" x14ac:dyDescent="0.5">
      <c r="A42" s="103"/>
      <c r="B42" s="104"/>
      <c r="C42" s="137"/>
      <c r="D42" s="138"/>
      <c r="E42" s="173"/>
      <c r="F42" s="174"/>
      <c r="G42" s="109"/>
      <c r="H42" s="109"/>
      <c r="I42" s="110"/>
      <c r="J42" s="106"/>
      <c r="K42" s="106"/>
      <c r="L42" s="175"/>
      <c r="M42" s="175"/>
      <c r="N42" s="113"/>
      <c r="O42" s="176"/>
      <c r="P42" s="114"/>
      <c r="Q42" s="105"/>
      <c r="R42" s="115"/>
      <c r="S42" s="175"/>
      <c r="T42" s="175"/>
      <c r="U42" s="113"/>
      <c r="V42" s="180"/>
      <c r="W42" s="182"/>
    </row>
    <row r="43" spans="1:24" s="2" customFormat="1" ht="44.4" customHeight="1" thickBot="1" x14ac:dyDescent="0.5">
      <c r="A43" s="67"/>
      <c r="B43" s="68" t="s">
        <v>1</v>
      </c>
      <c r="C43" s="69">
        <v>868949</v>
      </c>
      <c r="D43" s="69">
        <v>652606</v>
      </c>
      <c r="E43" s="139">
        <f>E41</f>
        <v>960960</v>
      </c>
      <c r="F43" s="139">
        <f>F41</f>
        <v>739026</v>
      </c>
      <c r="G43" s="118">
        <f>D43/C43</f>
        <v>0.75102911678360873</v>
      </c>
      <c r="H43" s="118">
        <f>F43/E43</f>
        <v>0.76904970029970032</v>
      </c>
      <c r="I43" s="72">
        <f>H43-G43</f>
        <v>1.8020583516091593E-2</v>
      </c>
      <c r="J43" s="129">
        <f>J41</f>
        <v>201339</v>
      </c>
      <c r="K43" s="129">
        <f>K41</f>
        <v>150388</v>
      </c>
      <c r="L43" s="129">
        <f>L41</f>
        <v>231535</v>
      </c>
      <c r="M43" s="129">
        <f>M41</f>
        <v>165141</v>
      </c>
      <c r="N43" s="74">
        <f>K43/J43</f>
        <v>0.74693924177630766</v>
      </c>
      <c r="O43" s="74">
        <f>M43/L43</f>
        <v>0.71324421793681303</v>
      </c>
      <c r="P43" s="75">
        <f>O43-N43</f>
        <v>-3.3695023839494631E-2</v>
      </c>
      <c r="Q43" s="128">
        <v>150525</v>
      </c>
      <c r="R43" s="128">
        <v>69460</v>
      </c>
      <c r="S43" s="140">
        <f>S41</f>
        <v>146634</v>
      </c>
      <c r="T43" s="140">
        <f>T41</f>
        <v>67226</v>
      </c>
      <c r="U43" s="74">
        <f t="shared" si="6"/>
        <v>0.46145158611526327</v>
      </c>
      <c r="V43" s="74">
        <f t="shared" si="7"/>
        <v>0.45846120272242452</v>
      </c>
      <c r="W43" s="78">
        <f t="shared" si="8"/>
        <v>-2.9903833928387469E-3</v>
      </c>
      <c r="X43" s="79"/>
    </row>
    <row r="44" spans="1:24" ht="44.4" customHeight="1" thickBot="1" x14ac:dyDescent="0.5">
      <c r="A44" s="80" t="s">
        <v>43</v>
      </c>
      <c r="B44" s="28" t="s">
        <v>8</v>
      </c>
      <c r="C44" s="81"/>
      <c r="D44" s="82"/>
      <c r="E44" s="82"/>
      <c r="F44" s="83"/>
      <c r="G44" s="84"/>
      <c r="H44" s="84"/>
      <c r="I44" s="85"/>
      <c r="J44" s="134"/>
      <c r="K44" s="134"/>
      <c r="L44" s="134"/>
      <c r="M44" s="134"/>
      <c r="N44" s="74"/>
      <c r="O44" s="141"/>
      <c r="P44" s="85"/>
      <c r="Q44" s="122"/>
      <c r="R44" s="123"/>
      <c r="S44" s="91"/>
      <c r="T44" s="92"/>
      <c r="U44" s="87"/>
      <c r="V44" s="141"/>
      <c r="W44" s="93"/>
    </row>
    <row r="45" spans="1:24" ht="44.4" customHeight="1" thickBot="1" x14ac:dyDescent="0.5">
      <c r="A45" s="56">
        <v>29</v>
      </c>
      <c r="B45" s="57" t="s">
        <v>34</v>
      </c>
      <c r="C45" s="135">
        <v>1043604.9199061</v>
      </c>
      <c r="D45" s="136">
        <v>742814.32542670006</v>
      </c>
      <c r="E45" s="142">
        <v>1123182.3884633</v>
      </c>
      <c r="F45" s="136">
        <v>726250.04191609996</v>
      </c>
      <c r="G45" s="61">
        <f>D45/C45</f>
        <v>0.71177733187913295</v>
      </c>
      <c r="H45" s="61">
        <f>F45/E45</f>
        <v>0.64660027558812649</v>
      </c>
      <c r="I45" s="62">
        <f>H45-G45</f>
        <v>-6.5177056291006452E-2</v>
      </c>
      <c r="J45" s="59">
        <v>456308.90976530005</v>
      </c>
      <c r="K45" s="59">
        <v>339619.51519710006</v>
      </c>
      <c r="L45" s="59">
        <v>444193</v>
      </c>
      <c r="M45" s="59">
        <v>332836</v>
      </c>
      <c r="N45" s="74">
        <f t="shared" ref="N45" si="22">K45/J45</f>
        <v>0.74427544132719536</v>
      </c>
      <c r="O45" s="64">
        <f>M45/L45</f>
        <v>0.7493049192580703</v>
      </c>
      <c r="P45" s="62">
        <f>O45-N45</f>
        <v>5.0294779308749371E-3</v>
      </c>
      <c r="Q45" s="58">
        <v>299285.33413480001</v>
      </c>
      <c r="R45" s="58">
        <v>101526</v>
      </c>
      <c r="S45" s="65">
        <v>289601</v>
      </c>
      <c r="T45" s="58">
        <v>105059</v>
      </c>
      <c r="U45" s="64">
        <f t="shared" si="6"/>
        <v>0.33922811584971302</v>
      </c>
      <c r="V45" s="64">
        <f t="shared" si="7"/>
        <v>0.36277153739110019</v>
      </c>
      <c r="W45" s="66">
        <f t="shared" si="8"/>
        <v>2.3543421541387166E-2</v>
      </c>
    </row>
    <row r="46" spans="1:24" s="3" customFormat="1" ht="44.4" customHeight="1" thickBot="1" x14ac:dyDescent="0.5">
      <c r="A46" s="67"/>
      <c r="B46" s="68" t="s">
        <v>1</v>
      </c>
      <c r="C46" s="69">
        <v>1043604.9199061</v>
      </c>
      <c r="D46" s="143">
        <v>742814.32542670006</v>
      </c>
      <c r="E46" s="143">
        <f>E45</f>
        <v>1123182.3884633</v>
      </c>
      <c r="F46" s="143">
        <f>F45</f>
        <v>726250.04191609996</v>
      </c>
      <c r="G46" s="118">
        <f>D46/C46</f>
        <v>0.71177733187913295</v>
      </c>
      <c r="H46" s="118">
        <f>F46/E46</f>
        <v>0.64660027558812649</v>
      </c>
      <c r="I46" s="72">
        <f>H46-G46</f>
        <v>-6.5177056291006452E-2</v>
      </c>
      <c r="J46" s="129">
        <f>J45</f>
        <v>456308.90976530005</v>
      </c>
      <c r="K46" s="129">
        <f>K45</f>
        <v>339619.51519710006</v>
      </c>
      <c r="L46" s="129">
        <f>L45</f>
        <v>444193</v>
      </c>
      <c r="M46" s="129">
        <f>M45</f>
        <v>332836</v>
      </c>
      <c r="N46" s="74">
        <f>K46/J46</f>
        <v>0.74427544132719536</v>
      </c>
      <c r="O46" s="74">
        <f>M46/L46</f>
        <v>0.7493049192580703</v>
      </c>
      <c r="P46" s="75">
        <f>O46-N46</f>
        <v>5.0294779308749371E-3</v>
      </c>
      <c r="Q46" s="144">
        <v>299285.33413480001</v>
      </c>
      <c r="R46" s="144">
        <v>101526</v>
      </c>
      <c r="S46" s="144">
        <f>S45</f>
        <v>289601</v>
      </c>
      <c r="T46" s="144">
        <f>T45</f>
        <v>105059</v>
      </c>
      <c r="U46" s="74">
        <f t="shared" si="6"/>
        <v>0.33922811584971302</v>
      </c>
      <c r="V46" s="74">
        <f t="shared" si="7"/>
        <v>0.36277153739110019</v>
      </c>
      <c r="W46" s="78">
        <f t="shared" si="8"/>
        <v>2.3543421541387166E-2</v>
      </c>
      <c r="X46" s="79"/>
    </row>
    <row r="47" spans="1:24" ht="44.4" customHeight="1" thickBot="1" x14ac:dyDescent="0.5">
      <c r="A47" s="103"/>
      <c r="B47" s="145" t="s">
        <v>9</v>
      </c>
      <c r="C47" s="146"/>
      <c r="D47" s="147"/>
      <c r="E47" s="147"/>
      <c r="F47" s="148"/>
      <c r="G47" s="149"/>
      <c r="H47" s="149"/>
      <c r="I47" s="114"/>
      <c r="J47" s="106"/>
      <c r="K47" s="106"/>
      <c r="L47" s="106"/>
      <c r="M47" s="106"/>
      <c r="N47" s="150"/>
      <c r="O47" s="151"/>
      <c r="P47" s="114"/>
      <c r="Q47" s="152"/>
      <c r="R47" s="153"/>
      <c r="S47" s="115"/>
      <c r="T47" s="105"/>
      <c r="U47" s="150"/>
      <c r="V47" s="151"/>
      <c r="W47" s="154"/>
    </row>
    <row r="48" spans="1:24" s="2" customFormat="1" ht="44.4" customHeight="1" thickBot="1" x14ac:dyDescent="0.5">
      <c r="A48" s="67"/>
      <c r="B48" s="68" t="s">
        <v>44</v>
      </c>
      <c r="C48" s="69">
        <v>10345156.859394027</v>
      </c>
      <c r="D48" s="69">
        <v>5213311.4838851569</v>
      </c>
      <c r="E48" s="69">
        <f>E20+E33+E39</f>
        <v>11071928.853871688</v>
      </c>
      <c r="F48" s="69">
        <f>F20+F33+F39</f>
        <v>5114392.2988693863</v>
      </c>
      <c r="G48" s="155">
        <f>D48/C48</f>
        <v>0.50393740324499336</v>
      </c>
      <c r="H48" s="155">
        <f>F48/E48</f>
        <v>0.46192423798685806</v>
      </c>
      <c r="I48" s="75">
        <f>H48-G48</f>
        <v>-4.201316525813531E-2</v>
      </c>
      <c r="J48" s="129">
        <v>15743023.682526618</v>
      </c>
      <c r="K48" s="129">
        <v>7882023.2784824278</v>
      </c>
      <c r="L48" s="129">
        <f>L20+L33+L39</f>
        <v>17207627.892845199</v>
      </c>
      <c r="M48" s="129">
        <f>M20+M33+M39</f>
        <v>9154404.0292523354</v>
      </c>
      <c r="N48" s="156">
        <f>K48/J48</f>
        <v>0.50066768858582011</v>
      </c>
      <c r="O48" s="157">
        <f>M48/L48</f>
        <v>0.53199686129072254</v>
      </c>
      <c r="P48" s="75">
        <f>O48-N48</f>
        <v>3.132917270490243E-2</v>
      </c>
      <c r="Q48" s="120">
        <v>23771128.396091212</v>
      </c>
      <c r="R48" s="121">
        <v>16438350.32100955</v>
      </c>
      <c r="S48" s="121">
        <f>S20+S33+S39</f>
        <v>26419757.141955834</v>
      </c>
      <c r="T48" s="121">
        <f>T20+T33+T39</f>
        <v>18474370.239555143</v>
      </c>
      <c r="U48" s="156">
        <f t="shared" si="6"/>
        <v>0.69152587319803371</v>
      </c>
      <c r="V48" s="157">
        <f t="shared" si="7"/>
        <v>0.69926343911076161</v>
      </c>
      <c r="W48" s="78">
        <f t="shared" si="8"/>
        <v>7.7375659127278951E-3</v>
      </c>
      <c r="X48" s="79"/>
    </row>
    <row r="49" spans="1:24" s="2" customFormat="1" ht="44.4" customHeight="1" thickBot="1" x14ac:dyDescent="0.5">
      <c r="A49" s="67"/>
      <c r="B49" s="68" t="s">
        <v>45</v>
      </c>
      <c r="C49" s="158">
        <v>870536</v>
      </c>
      <c r="D49" s="159">
        <v>652606</v>
      </c>
      <c r="E49" s="127">
        <v>960960</v>
      </c>
      <c r="F49" s="127">
        <v>739026</v>
      </c>
      <c r="G49" s="155">
        <f t="shared" ref="G49:G50" si="23">D49/C49</f>
        <v>0.74965997959877595</v>
      </c>
      <c r="H49" s="155">
        <f t="shared" ref="H49:H50" si="24">F49/E49</f>
        <v>0.76904970029970032</v>
      </c>
      <c r="I49" s="75">
        <f t="shared" ref="I49:I50" si="25">H49-G49</f>
        <v>1.9389720700924373E-2</v>
      </c>
      <c r="J49" s="129">
        <v>201495</v>
      </c>
      <c r="K49" s="129">
        <v>150388</v>
      </c>
      <c r="L49" s="129">
        <f>L43</f>
        <v>231535</v>
      </c>
      <c r="M49" s="129">
        <f>M43</f>
        <v>165141</v>
      </c>
      <c r="N49" s="156">
        <f t="shared" ref="N49:N50" si="26">K49/J49</f>
        <v>0.74636095188466212</v>
      </c>
      <c r="O49" s="157">
        <f t="shared" ref="O49:O50" si="27">M49/L49</f>
        <v>0.71324421793681303</v>
      </c>
      <c r="P49" s="75">
        <f t="shared" ref="P49:P50" si="28">O49-N49</f>
        <v>-3.3116733947849086E-2</v>
      </c>
      <c r="Q49" s="120">
        <v>148919</v>
      </c>
      <c r="R49" s="121">
        <v>69460</v>
      </c>
      <c r="S49" s="121">
        <f>S43</f>
        <v>146634</v>
      </c>
      <c r="T49" s="121">
        <f>T43</f>
        <v>67226</v>
      </c>
      <c r="U49" s="156">
        <f t="shared" si="6"/>
        <v>0.46642805820613892</v>
      </c>
      <c r="V49" s="157">
        <f t="shared" si="7"/>
        <v>0.45846120272242452</v>
      </c>
      <c r="W49" s="78">
        <f t="shared" si="8"/>
        <v>-7.9668554837143968E-3</v>
      </c>
      <c r="X49" s="79"/>
    </row>
    <row r="50" spans="1:24" s="2" customFormat="1" ht="44.4" customHeight="1" thickBot="1" x14ac:dyDescent="0.5">
      <c r="A50" s="67"/>
      <c r="B50" s="68" t="s">
        <v>46</v>
      </c>
      <c r="C50" s="69">
        <v>11215692.859394027</v>
      </c>
      <c r="D50" s="69">
        <v>5865917.4838851569</v>
      </c>
      <c r="E50" s="127">
        <f>E48+E49</f>
        <v>12032888.853871688</v>
      </c>
      <c r="F50" s="127">
        <f>F48+F49</f>
        <v>5853418.2988693863</v>
      </c>
      <c r="G50" s="155">
        <f t="shared" si="23"/>
        <v>0.52300981824515536</v>
      </c>
      <c r="H50" s="155">
        <f t="shared" si="24"/>
        <v>0.48645162188014374</v>
      </c>
      <c r="I50" s="75">
        <f t="shared" si="25"/>
        <v>-3.6558196365011619E-2</v>
      </c>
      <c r="J50" s="129">
        <v>15944518.682526618</v>
      </c>
      <c r="K50" s="129">
        <v>8032411.2784824278</v>
      </c>
      <c r="L50" s="129">
        <f>L48+L49</f>
        <v>17439162.892845199</v>
      </c>
      <c r="M50" s="129">
        <f>M48+M49</f>
        <v>9319545.0292523354</v>
      </c>
      <c r="N50" s="156">
        <f t="shared" si="26"/>
        <v>0.50377257780035956</v>
      </c>
      <c r="O50" s="157">
        <f t="shared" si="27"/>
        <v>0.53440323291411451</v>
      </c>
      <c r="P50" s="75">
        <f t="shared" si="28"/>
        <v>3.0630655113754957E-2</v>
      </c>
      <c r="Q50" s="120">
        <v>23920047.396091212</v>
      </c>
      <c r="R50" s="121">
        <v>16507810.32100955</v>
      </c>
      <c r="S50" s="121">
        <f>S48+S49</f>
        <v>26566391.141955834</v>
      </c>
      <c r="T50" s="121">
        <f>T48+T49</f>
        <v>18541596.239555143</v>
      </c>
      <c r="U50" s="156">
        <f t="shared" si="6"/>
        <v>0.69012448209894017</v>
      </c>
      <c r="V50" s="157">
        <f t="shared" si="7"/>
        <v>0.69793432387859133</v>
      </c>
      <c r="W50" s="78">
        <f t="shared" si="8"/>
        <v>7.809841779651161E-3</v>
      </c>
      <c r="X50" s="79"/>
    </row>
    <row r="51" spans="1:24" ht="44.4" customHeight="1" thickBot="1" x14ac:dyDescent="0.5">
      <c r="A51" s="103"/>
      <c r="B51" s="145" t="s">
        <v>10</v>
      </c>
      <c r="C51" s="146"/>
      <c r="D51" s="147"/>
      <c r="E51" s="147"/>
      <c r="F51" s="148"/>
      <c r="G51" s="149"/>
      <c r="H51" s="149"/>
      <c r="I51" s="114"/>
      <c r="J51" s="106"/>
      <c r="K51" s="106"/>
      <c r="L51" s="106"/>
      <c r="M51" s="106"/>
      <c r="N51" s="150"/>
      <c r="O51" s="151"/>
      <c r="P51" s="114"/>
      <c r="Q51" s="160"/>
      <c r="R51" s="161"/>
      <c r="S51" s="162"/>
      <c r="T51" s="163"/>
      <c r="U51" s="150"/>
      <c r="V51" s="151"/>
      <c r="W51" s="154"/>
    </row>
    <row r="52" spans="1:24" s="2" customFormat="1" ht="44.4" customHeight="1" thickBot="1" x14ac:dyDescent="0.5">
      <c r="A52" s="67"/>
      <c r="B52" s="68" t="s">
        <v>47</v>
      </c>
      <c r="C52" s="69">
        <v>12259297.779300127</v>
      </c>
      <c r="D52" s="69">
        <v>6608731.8093118574</v>
      </c>
      <c r="E52" s="139">
        <f>E50+E45</f>
        <v>13156071.242334988</v>
      </c>
      <c r="F52" s="139">
        <f>F50+F45</f>
        <v>6579668.3407854866</v>
      </c>
      <c r="G52" s="155">
        <f>D52/C52</f>
        <v>0.53907914860105011</v>
      </c>
      <c r="H52" s="155">
        <f>F52/E52</f>
        <v>0.5001241038899773</v>
      </c>
      <c r="I52" s="75">
        <f>H52-G52</f>
        <v>-3.8955044711072806E-2</v>
      </c>
      <c r="J52" s="129">
        <v>16400827.592291918</v>
      </c>
      <c r="K52" s="129">
        <v>8372030.7936795279</v>
      </c>
      <c r="L52" s="129">
        <f>L50+L46</f>
        <v>17883355.892845199</v>
      </c>
      <c r="M52" s="129">
        <f>M50+M46</f>
        <v>9652381.0292523354</v>
      </c>
      <c r="N52" s="156">
        <f>K52/J52</f>
        <v>0.51046392302875165</v>
      </c>
      <c r="O52" s="157">
        <f>M52/L52</f>
        <v>0.53974103558013264</v>
      </c>
      <c r="P52" s="75">
        <f>O52-N52</f>
        <v>2.927711255138099E-2</v>
      </c>
      <c r="Q52" s="120">
        <v>24068966.396091212</v>
      </c>
      <c r="R52" s="120">
        <v>16609336.32100955</v>
      </c>
      <c r="S52" s="120">
        <f>S50+S46</f>
        <v>26855992.141955834</v>
      </c>
      <c r="T52" s="120">
        <f>T50+T46</f>
        <v>18646655.239555143</v>
      </c>
      <c r="U52" s="156">
        <f>R52/Q52</f>
        <v>0.69007268728028548</v>
      </c>
      <c r="V52" s="157">
        <f t="shared" si="7"/>
        <v>0.69432010334946304</v>
      </c>
      <c r="W52" s="78">
        <f t="shared" si="8"/>
        <v>4.2474160691775564E-3</v>
      </c>
      <c r="X52" s="79"/>
    </row>
    <row r="53" spans="1:24" x14ac:dyDescent="0.25">
      <c r="H53" s="165"/>
      <c r="N53" s="166"/>
      <c r="O53" s="166"/>
      <c r="V53" s="166" t="s">
        <v>55</v>
      </c>
    </row>
  </sheetData>
  <mergeCells count="23">
    <mergeCell ref="B4:B6"/>
    <mergeCell ref="H3:I3"/>
    <mergeCell ref="H1:I1"/>
    <mergeCell ref="O1:P1"/>
    <mergeCell ref="O3:P3"/>
    <mergeCell ref="A2:W2"/>
    <mergeCell ref="A4:A6"/>
    <mergeCell ref="Q4:W4"/>
    <mergeCell ref="U5:W5"/>
    <mergeCell ref="E6:F6"/>
    <mergeCell ref="C4:I4"/>
    <mergeCell ref="J4:P4"/>
    <mergeCell ref="N5:P5"/>
    <mergeCell ref="J6:K6"/>
    <mergeCell ref="L6:M6"/>
    <mergeCell ref="C6:D6"/>
    <mergeCell ref="V41:V42"/>
    <mergeCell ref="W41:W42"/>
    <mergeCell ref="V3:W3"/>
    <mergeCell ref="V1:W1"/>
    <mergeCell ref="Q6:R6"/>
    <mergeCell ref="S6:T6"/>
    <mergeCell ref="G5:I5"/>
  </mergeCells>
  <pageMargins left="0.49" right="0.49" top="1.1299999999999999" bottom="0.75" header="0.3" footer="0.3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PNB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lead</dc:creator>
  <cp:lastModifiedBy>SLPC</cp:lastModifiedBy>
  <cp:lastPrinted>2023-05-06T08:08:11Z</cp:lastPrinted>
  <dcterms:created xsi:type="dcterms:W3CDTF">2005-03-03T05:09:12Z</dcterms:created>
  <dcterms:modified xsi:type="dcterms:W3CDTF">2023-05-09T06:06:35Z</dcterms:modified>
</cp:coreProperties>
</file>